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6217\Desktop\Rozpočet Cloud stavba 26.11.2024\"/>
    </mc:Choice>
  </mc:AlternateContent>
  <xr:revisionPtr revIDLastSave="0" documentId="8_{2E2512C1-55A3-4FDE-922E-F786D77B5DB6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Rekapitulace stavby" sheetId="1" r:id="rId1"/>
    <sheet name="01 - Stavební část - Uzna..." sheetId="2" r:id="rId2"/>
    <sheet name="02 - Stavební část - Neuz..." sheetId="3" r:id="rId3"/>
    <sheet name="03 - Příčky" sheetId="4" r:id="rId4"/>
    <sheet name="04 - Elektro" sheetId="5" r:id="rId5"/>
    <sheet name="05 - Chlazení" sheetId="6" r:id="rId6"/>
    <sheet name="06 - MaR" sheetId="7" r:id="rId7"/>
    <sheet name="07 - Plyn" sheetId="8" r:id="rId8"/>
    <sheet name="08 - VZT" sheetId="9" r:id="rId9"/>
    <sheet name="09 - ZTI" sheetId="10" r:id="rId10"/>
    <sheet name="10 - Nouzové odvětrání" sheetId="11" r:id="rId11"/>
    <sheet name="Pokyny pro vyplnění" sheetId="12" r:id="rId12"/>
  </sheets>
  <definedNames>
    <definedName name="_xlnm._FilterDatabase" localSheetId="1" hidden="1">'01 - Stavební část - Uzna...'!$C$96:$K$478</definedName>
    <definedName name="_xlnm._FilterDatabase" localSheetId="2" hidden="1">'02 - Stavební část - Neuz...'!$C$88:$K$184</definedName>
    <definedName name="_xlnm._FilterDatabase" localSheetId="3" hidden="1">'03 - Příčky'!$C$83:$K$119</definedName>
    <definedName name="_xlnm._FilterDatabase" localSheetId="4" hidden="1">'04 - Elektro'!$C$86:$K$232</definedName>
    <definedName name="_xlnm._FilterDatabase" localSheetId="5" hidden="1">'05 - Chlazení'!$C$96:$K$378</definedName>
    <definedName name="_xlnm._FilterDatabase" localSheetId="6" hidden="1">'06 - MaR'!$C$84:$K$127</definedName>
    <definedName name="_xlnm._FilterDatabase" localSheetId="7" hidden="1">'07 - Plyn'!$C$83:$K$120</definedName>
    <definedName name="_xlnm._FilterDatabase" localSheetId="8" hidden="1">'08 - VZT'!$C$81:$K$169</definedName>
    <definedName name="_xlnm._FilterDatabase" localSheetId="9" hidden="1">'09 - ZTI'!$C$96:$K$202</definedName>
    <definedName name="_xlnm._FilterDatabase" localSheetId="10" hidden="1">'10 - Nouzové odvětrání'!$C$80:$K$92</definedName>
    <definedName name="_xlnm.Print_Titles" localSheetId="1">'01 - Stavební část - Uzna...'!$96:$96</definedName>
    <definedName name="_xlnm.Print_Titles" localSheetId="2">'02 - Stavební část - Neuz...'!$88:$88</definedName>
    <definedName name="_xlnm.Print_Titles" localSheetId="3">'03 - Příčky'!$83:$83</definedName>
    <definedName name="_xlnm.Print_Titles" localSheetId="4">'04 - Elektro'!$86:$86</definedName>
    <definedName name="_xlnm.Print_Titles" localSheetId="5">'05 - Chlazení'!$96:$96</definedName>
    <definedName name="_xlnm.Print_Titles" localSheetId="6">'06 - MaR'!$84:$84</definedName>
    <definedName name="_xlnm.Print_Titles" localSheetId="7">'07 - Plyn'!$83:$83</definedName>
    <definedName name="_xlnm.Print_Titles" localSheetId="8">'08 - VZT'!$81:$81</definedName>
    <definedName name="_xlnm.Print_Titles" localSheetId="9">'09 - ZTI'!$96:$96</definedName>
    <definedName name="_xlnm.Print_Titles" localSheetId="10">'10 - Nouzové odvětrání'!$80:$80</definedName>
    <definedName name="_xlnm.Print_Titles" localSheetId="0">'Rekapitulace stavby'!$52:$52</definedName>
    <definedName name="_xlnm.Print_Area" localSheetId="1">'01 - Stavební část - Uzna...'!$C$4:$J$39,'01 - Stavební část - Uzna...'!$C$45:$J$78,'01 - Stavební část - Uzna...'!$C$84:$K$478</definedName>
    <definedName name="_xlnm.Print_Area" localSheetId="2">'02 - Stavební část - Neuz...'!$C$4:$J$39,'02 - Stavební část - Neuz...'!$C$45:$J$70,'02 - Stavební část - Neuz...'!$C$76:$K$184</definedName>
    <definedName name="_xlnm.Print_Area" localSheetId="3">'03 - Příčky'!$C$4:$J$39,'03 - Příčky'!$C$45:$J$65,'03 - Příčky'!$C$71:$K$119</definedName>
    <definedName name="_xlnm.Print_Area" localSheetId="4">'04 - Elektro'!$C$4:$J$39,'04 - Elektro'!$C$45:$J$68,'04 - Elektro'!$C$74:$K$232</definedName>
    <definedName name="_xlnm.Print_Area" localSheetId="5">'05 - Chlazení'!$C$4:$J$39,'05 - Chlazení'!$C$45:$J$78,'05 - Chlazení'!$C$84:$K$378</definedName>
    <definedName name="_xlnm.Print_Area" localSheetId="6">'06 - MaR'!$C$4:$J$39,'06 - MaR'!$C$45:$J$66,'06 - MaR'!$C$72:$K$127</definedName>
    <definedName name="_xlnm.Print_Area" localSheetId="7">'07 - Plyn'!$C$4:$J$39,'07 - Plyn'!$C$45:$J$65,'07 - Plyn'!$C$71:$K$120</definedName>
    <definedName name="_xlnm.Print_Area" localSheetId="8">'08 - VZT'!$C$4:$J$39,'08 - VZT'!$C$45:$J$63,'08 - VZT'!$C$69:$K$169</definedName>
    <definedName name="_xlnm.Print_Area" localSheetId="9">'09 - ZTI'!$C$4:$J$39,'09 - ZTI'!$C$45:$J$78,'09 - ZTI'!$C$84:$K$202</definedName>
    <definedName name="_xlnm.Print_Area" localSheetId="10">'10 - Nouzové odvětrání'!$C$4:$J$39,'10 - Nouzové odvětrání'!$C$45:$J$62,'10 - Nouzové odvětrání'!$C$68:$K$92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92" i="11" l="1"/>
  <c r="BI92" i="11"/>
  <c r="BH92" i="11"/>
  <c r="BG92" i="11"/>
  <c r="BF92" i="11"/>
  <c r="T92" i="11"/>
  <c r="R92" i="11"/>
  <c r="P92" i="11"/>
  <c r="J92" i="11"/>
  <c r="BE92" i="11" s="1"/>
  <c r="BK91" i="11"/>
  <c r="BI91" i="11"/>
  <c r="BH91" i="11"/>
  <c r="BG91" i="11"/>
  <c r="BF91" i="11"/>
  <c r="T91" i="11"/>
  <c r="R91" i="11"/>
  <c r="P91" i="11"/>
  <c r="J91" i="11"/>
  <c r="BE91" i="11" s="1"/>
  <c r="BK90" i="11"/>
  <c r="BI90" i="11"/>
  <c r="BH90" i="11"/>
  <c r="BG90" i="11"/>
  <c r="BF90" i="11"/>
  <c r="T90" i="11"/>
  <c r="R90" i="11"/>
  <c r="P90" i="11"/>
  <c r="J90" i="11"/>
  <c r="BE90" i="11" s="1"/>
  <c r="BK89" i="11"/>
  <c r="BI89" i="11"/>
  <c r="BH89" i="11"/>
  <c r="BG89" i="11"/>
  <c r="BF89" i="11"/>
  <c r="T89" i="11"/>
  <c r="R89" i="11"/>
  <c r="P89" i="11"/>
  <c r="J89" i="11"/>
  <c r="BE89" i="11" s="1"/>
  <c r="BK88" i="11"/>
  <c r="BI88" i="11"/>
  <c r="BH88" i="11"/>
  <c r="BG88" i="11"/>
  <c r="BF88" i="11"/>
  <c r="BE88" i="11"/>
  <c r="T88" i="11"/>
  <c r="R88" i="11"/>
  <c r="P88" i="11"/>
  <c r="J88" i="11"/>
  <c r="BK87" i="11"/>
  <c r="BI87" i="11"/>
  <c r="BH87" i="11"/>
  <c r="BG87" i="11"/>
  <c r="BF87" i="11"/>
  <c r="BE87" i="11"/>
  <c r="T87" i="11"/>
  <c r="R87" i="11"/>
  <c r="P87" i="11"/>
  <c r="P83" i="11" s="1"/>
  <c r="P82" i="11" s="1"/>
  <c r="P81" i="11" s="1"/>
  <c r="AU64" i="1" s="1"/>
  <c r="J87" i="11"/>
  <c r="BK86" i="11"/>
  <c r="BI86" i="11"/>
  <c r="BH86" i="11"/>
  <c r="BG86" i="11"/>
  <c r="BF86" i="11"/>
  <c r="T86" i="11"/>
  <c r="R86" i="11"/>
  <c r="P86" i="11"/>
  <c r="J86" i="11"/>
  <c r="BE86" i="11" s="1"/>
  <c r="BK85" i="11"/>
  <c r="BK83" i="11" s="1"/>
  <c r="BK82" i="11" s="1"/>
  <c r="BI85" i="11"/>
  <c r="BH85" i="11"/>
  <c r="BG85" i="11"/>
  <c r="BF85" i="11"/>
  <c r="T85" i="11"/>
  <c r="R85" i="11"/>
  <c r="P85" i="11"/>
  <c r="J85" i="11"/>
  <c r="BE85" i="11" s="1"/>
  <c r="BK84" i="11"/>
  <c r="BI84" i="11"/>
  <c r="BH84" i="11"/>
  <c r="BG84" i="11"/>
  <c r="BF84" i="11"/>
  <c r="T84" i="11"/>
  <c r="R84" i="11"/>
  <c r="P84" i="11"/>
  <c r="J84" i="11"/>
  <c r="BE84" i="11" s="1"/>
  <c r="T83" i="11"/>
  <c r="T82" i="11" s="1"/>
  <c r="T81" i="11" s="1"/>
  <c r="J78" i="11"/>
  <c r="F78" i="11"/>
  <c r="F75" i="11"/>
  <c r="E73" i="11"/>
  <c r="F55" i="11"/>
  <c r="J54" i="11"/>
  <c r="F52" i="11"/>
  <c r="E50" i="11"/>
  <c r="J37" i="11"/>
  <c r="J36" i="11"/>
  <c r="J35" i="11"/>
  <c r="F35" i="11"/>
  <c r="J24" i="11"/>
  <c r="E24" i="11"/>
  <c r="J55" i="11" s="1"/>
  <c r="J23" i="11"/>
  <c r="J21" i="11"/>
  <c r="E21" i="11"/>
  <c r="J77" i="11" s="1"/>
  <c r="J20" i="11"/>
  <c r="J18" i="11"/>
  <c r="E18" i="11"/>
  <c r="J17" i="11"/>
  <c r="J15" i="11"/>
  <c r="E15" i="11"/>
  <c r="F77" i="11" s="1"/>
  <c r="J14" i="11"/>
  <c r="J12" i="11"/>
  <c r="J52" i="11" s="1"/>
  <c r="E7" i="11"/>
  <c r="E48" i="11" s="1"/>
  <c r="BK202" i="10"/>
  <c r="BI202" i="10"/>
  <c r="BH202" i="10"/>
  <c r="BG202" i="10"/>
  <c r="BF202" i="10"/>
  <c r="BE202" i="10"/>
  <c r="T202" i="10"/>
  <c r="R202" i="10"/>
  <c r="P202" i="10"/>
  <c r="J202" i="10"/>
  <c r="BK201" i="10"/>
  <c r="BI201" i="10"/>
  <c r="BH201" i="10"/>
  <c r="BG201" i="10"/>
  <c r="BF201" i="10"/>
  <c r="BE201" i="10"/>
  <c r="T201" i="10"/>
  <c r="T183" i="10" s="1"/>
  <c r="R201" i="10"/>
  <c r="P201" i="10"/>
  <c r="J201" i="10"/>
  <c r="BK200" i="10"/>
  <c r="BI200" i="10"/>
  <c r="BH200" i="10"/>
  <c r="BG200" i="10"/>
  <c r="BF200" i="10"/>
  <c r="BE200" i="10"/>
  <c r="T200" i="10"/>
  <c r="R200" i="10"/>
  <c r="P200" i="10"/>
  <c r="P183" i="10" s="1"/>
  <c r="J200" i="10"/>
  <c r="BK199" i="10"/>
  <c r="BI199" i="10"/>
  <c r="BH199" i="10"/>
  <c r="BG199" i="10"/>
  <c r="BF199" i="10"/>
  <c r="T199" i="10"/>
  <c r="R199" i="10"/>
  <c r="P199" i="10"/>
  <c r="J199" i="10"/>
  <c r="BE199" i="10" s="1"/>
  <c r="BK198" i="10"/>
  <c r="BI198" i="10"/>
  <c r="BH198" i="10"/>
  <c r="BG198" i="10"/>
  <c r="BF198" i="10"/>
  <c r="T198" i="10"/>
  <c r="R198" i="10"/>
  <c r="P198" i="10"/>
  <c r="J198" i="10"/>
  <c r="BE198" i="10" s="1"/>
  <c r="BK197" i="10"/>
  <c r="BI197" i="10"/>
  <c r="BH197" i="10"/>
  <c r="BG197" i="10"/>
  <c r="BF197" i="10"/>
  <c r="T197" i="10"/>
  <c r="R197" i="10"/>
  <c r="P197" i="10"/>
  <c r="J197" i="10"/>
  <c r="BE197" i="10" s="1"/>
  <c r="BK196" i="10"/>
  <c r="BI196" i="10"/>
  <c r="BH196" i="10"/>
  <c r="BG196" i="10"/>
  <c r="BF196" i="10"/>
  <c r="T196" i="10"/>
  <c r="R196" i="10"/>
  <c r="P196" i="10"/>
  <c r="J196" i="10"/>
  <c r="BE196" i="10" s="1"/>
  <c r="BK195" i="10"/>
  <c r="BI195" i="10"/>
  <c r="BH195" i="10"/>
  <c r="BG195" i="10"/>
  <c r="BF195" i="10"/>
  <c r="BE195" i="10"/>
  <c r="T195" i="10"/>
  <c r="R195" i="10"/>
  <c r="P195" i="10"/>
  <c r="J195" i="10"/>
  <c r="BK194" i="10"/>
  <c r="BI194" i="10"/>
  <c r="BH194" i="10"/>
  <c r="BG194" i="10"/>
  <c r="BF194" i="10"/>
  <c r="BE194" i="10"/>
  <c r="T194" i="10"/>
  <c r="R194" i="10"/>
  <c r="P194" i="10"/>
  <c r="J194" i="10"/>
  <c r="BK193" i="10"/>
  <c r="BI193" i="10"/>
  <c r="BH193" i="10"/>
  <c r="BG193" i="10"/>
  <c r="BF193" i="10"/>
  <c r="T193" i="10"/>
  <c r="R193" i="10"/>
  <c r="P193" i="10"/>
  <c r="J193" i="10"/>
  <c r="BE193" i="10" s="1"/>
  <c r="BK192" i="10"/>
  <c r="BI192" i="10"/>
  <c r="BH192" i="10"/>
  <c r="BG192" i="10"/>
  <c r="BF192" i="10"/>
  <c r="T192" i="10"/>
  <c r="R192" i="10"/>
  <c r="P192" i="10"/>
  <c r="J192" i="10"/>
  <c r="BE192" i="10" s="1"/>
  <c r="BK191" i="10"/>
  <c r="BI191" i="10"/>
  <c r="BH191" i="10"/>
  <c r="BG191" i="10"/>
  <c r="BF191" i="10"/>
  <c r="T191" i="10"/>
  <c r="R191" i="10"/>
  <c r="P191" i="10"/>
  <c r="J191" i="10"/>
  <c r="BE191" i="10" s="1"/>
  <c r="BK190" i="10"/>
  <c r="BI190" i="10"/>
  <c r="BH190" i="10"/>
  <c r="BG190" i="10"/>
  <c r="BF190" i="10"/>
  <c r="T190" i="10"/>
  <c r="R190" i="10"/>
  <c r="P190" i="10"/>
  <c r="J190" i="10"/>
  <c r="BE190" i="10" s="1"/>
  <c r="BK189" i="10"/>
  <c r="BI189" i="10"/>
  <c r="BH189" i="10"/>
  <c r="BG189" i="10"/>
  <c r="BF189" i="10"/>
  <c r="BE189" i="10"/>
  <c r="T189" i="10"/>
  <c r="R189" i="10"/>
  <c r="P189" i="10"/>
  <c r="J189" i="10"/>
  <c r="BK187" i="10"/>
  <c r="BI187" i="10"/>
  <c r="BH187" i="10"/>
  <c r="BG187" i="10"/>
  <c r="BF187" i="10"/>
  <c r="BE187" i="10"/>
  <c r="T187" i="10"/>
  <c r="R187" i="10"/>
  <c r="P187" i="10"/>
  <c r="J187" i="10"/>
  <c r="BK186" i="10"/>
  <c r="BI186" i="10"/>
  <c r="BH186" i="10"/>
  <c r="BG186" i="10"/>
  <c r="BF186" i="10"/>
  <c r="T186" i="10"/>
  <c r="R186" i="10"/>
  <c r="P186" i="10"/>
  <c r="J186" i="10"/>
  <c r="BE186" i="10" s="1"/>
  <c r="BK185" i="10"/>
  <c r="BI185" i="10"/>
  <c r="BH185" i="10"/>
  <c r="BG185" i="10"/>
  <c r="BF185" i="10"/>
  <c r="T185" i="10"/>
  <c r="R185" i="10"/>
  <c r="P185" i="10"/>
  <c r="J185" i="10"/>
  <c r="BE185" i="10" s="1"/>
  <c r="BK184" i="10"/>
  <c r="BI184" i="10"/>
  <c r="BH184" i="10"/>
  <c r="BG184" i="10"/>
  <c r="BF184" i="10"/>
  <c r="T184" i="10"/>
  <c r="R184" i="10"/>
  <c r="P184" i="10"/>
  <c r="J184" i="10"/>
  <c r="BE184" i="10" s="1"/>
  <c r="BK182" i="10"/>
  <c r="BI182" i="10"/>
  <c r="BH182" i="10"/>
  <c r="BG182" i="10"/>
  <c r="BF182" i="10"/>
  <c r="BE182" i="10"/>
  <c r="T182" i="10"/>
  <c r="T179" i="10" s="1"/>
  <c r="R182" i="10"/>
  <c r="P182" i="10"/>
  <c r="J182" i="10"/>
  <c r="BK181" i="10"/>
  <c r="BI181" i="10"/>
  <c r="BH181" i="10"/>
  <c r="BG181" i="10"/>
  <c r="BF181" i="10"/>
  <c r="BE181" i="10"/>
  <c r="T181" i="10"/>
  <c r="R181" i="10"/>
  <c r="P181" i="10"/>
  <c r="J181" i="10"/>
  <c r="BK180" i="10"/>
  <c r="BI180" i="10"/>
  <c r="BH180" i="10"/>
  <c r="BG180" i="10"/>
  <c r="BF180" i="10"/>
  <c r="T180" i="10"/>
  <c r="R180" i="10"/>
  <c r="P180" i="10"/>
  <c r="J180" i="10"/>
  <c r="BE180" i="10" s="1"/>
  <c r="R179" i="10"/>
  <c r="BK178" i="10"/>
  <c r="BK172" i="10" s="1"/>
  <c r="J172" i="10" s="1"/>
  <c r="J75" i="10" s="1"/>
  <c r="BI178" i="10"/>
  <c r="BH178" i="10"/>
  <c r="BG178" i="10"/>
  <c r="BF178" i="10"/>
  <c r="T178" i="10"/>
  <c r="R178" i="10"/>
  <c r="P178" i="10"/>
  <c r="J178" i="10"/>
  <c r="BE178" i="10" s="1"/>
  <c r="BK177" i="10"/>
  <c r="BI177" i="10"/>
  <c r="BH177" i="10"/>
  <c r="BG177" i="10"/>
  <c r="BF177" i="10"/>
  <c r="T177" i="10"/>
  <c r="R177" i="10"/>
  <c r="P177" i="10"/>
  <c r="J177" i="10"/>
  <c r="BE177" i="10" s="1"/>
  <c r="BK176" i="10"/>
  <c r="BI176" i="10"/>
  <c r="BH176" i="10"/>
  <c r="BG176" i="10"/>
  <c r="BF176" i="10"/>
  <c r="T176" i="10"/>
  <c r="R176" i="10"/>
  <c r="P176" i="10"/>
  <c r="J176" i="10"/>
  <c r="BE176" i="10" s="1"/>
  <c r="BK175" i="10"/>
  <c r="BI175" i="10"/>
  <c r="BH175" i="10"/>
  <c r="BG175" i="10"/>
  <c r="BF175" i="10"/>
  <c r="BE175" i="10"/>
  <c r="T175" i="10"/>
  <c r="R175" i="10"/>
  <c r="P175" i="10"/>
  <c r="J175" i="10"/>
  <c r="BK174" i="10"/>
  <c r="BI174" i="10"/>
  <c r="BH174" i="10"/>
  <c r="BG174" i="10"/>
  <c r="BF174" i="10"/>
  <c r="BE174" i="10"/>
  <c r="T174" i="10"/>
  <c r="R174" i="10"/>
  <c r="P174" i="10"/>
  <c r="P172" i="10" s="1"/>
  <c r="J174" i="10"/>
  <c r="BK173" i="10"/>
  <c r="BI173" i="10"/>
  <c r="BH173" i="10"/>
  <c r="BG173" i="10"/>
  <c r="BF173" i="10"/>
  <c r="T173" i="10"/>
  <c r="T172" i="10" s="1"/>
  <c r="R173" i="10"/>
  <c r="R172" i="10" s="1"/>
  <c r="P173" i="10"/>
  <c r="J173" i="10"/>
  <c r="BE173" i="10" s="1"/>
  <c r="BK171" i="10"/>
  <c r="BI171" i="10"/>
  <c r="BH171" i="10"/>
  <c r="BG171" i="10"/>
  <c r="BF171" i="10"/>
  <c r="BE171" i="10"/>
  <c r="T171" i="10"/>
  <c r="R171" i="10"/>
  <c r="R166" i="10" s="1"/>
  <c r="P171" i="10"/>
  <c r="J171" i="10"/>
  <c r="BK170" i="10"/>
  <c r="BI170" i="10"/>
  <c r="BH170" i="10"/>
  <c r="BG170" i="10"/>
  <c r="BF170" i="10"/>
  <c r="T170" i="10"/>
  <c r="R170" i="10"/>
  <c r="P170" i="10"/>
  <c r="J170" i="10"/>
  <c r="BE170" i="10" s="1"/>
  <c r="BK169" i="10"/>
  <c r="BI169" i="10"/>
  <c r="BH169" i="10"/>
  <c r="BG169" i="10"/>
  <c r="BF169" i="10"/>
  <c r="BE169" i="10"/>
  <c r="T169" i="10"/>
  <c r="R169" i="10"/>
  <c r="P169" i="10"/>
  <c r="J169" i="10"/>
  <c r="BK168" i="10"/>
  <c r="BI168" i="10"/>
  <c r="BH168" i="10"/>
  <c r="BG168" i="10"/>
  <c r="BF168" i="10"/>
  <c r="T168" i="10"/>
  <c r="R168" i="10"/>
  <c r="P168" i="10"/>
  <c r="J168" i="10"/>
  <c r="BE168" i="10" s="1"/>
  <c r="BK167" i="10"/>
  <c r="BI167" i="10"/>
  <c r="BH167" i="10"/>
  <c r="BG167" i="10"/>
  <c r="BF167" i="10"/>
  <c r="BE167" i="10"/>
  <c r="T167" i="10"/>
  <c r="R167" i="10"/>
  <c r="P167" i="10"/>
  <c r="J167" i="10"/>
  <c r="BK165" i="10"/>
  <c r="BK160" i="10" s="1"/>
  <c r="J160" i="10" s="1"/>
  <c r="BI165" i="10"/>
  <c r="BH165" i="10"/>
  <c r="BG165" i="10"/>
  <c r="BF165" i="10"/>
  <c r="T165" i="10"/>
  <c r="R165" i="10"/>
  <c r="P165" i="10"/>
  <c r="J165" i="10"/>
  <c r="BE165" i="10" s="1"/>
  <c r="BK164" i="10"/>
  <c r="BI164" i="10"/>
  <c r="BH164" i="10"/>
  <c r="BG164" i="10"/>
  <c r="BF164" i="10"/>
  <c r="T164" i="10"/>
  <c r="R164" i="10"/>
  <c r="P164" i="10"/>
  <c r="J164" i="10"/>
  <c r="BE164" i="10" s="1"/>
  <c r="BK163" i="10"/>
  <c r="BI163" i="10"/>
  <c r="BH163" i="10"/>
  <c r="BG163" i="10"/>
  <c r="BF163" i="10"/>
  <c r="T163" i="10"/>
  <c r="R163" i="10"/>
  <c r="P163" i="10"/>
  <c r="J163" i="10"/>
  <c r="BE163" i="10" s="1"/>
  <c r="BK162" i="10"/>
  <c r="BI162" i="10"/>
  <c r="BH162" i="10"/>
  <c r="BG162" i="10"/>
  <c r="BF162" i="10"/>
  <c r="BE162" i="10"/>
  <c r="T162" i="10"/>
  <c r="T160" i="10" s="1"/>
  <c r="R162" i="10"/>
  <c r="P162" i="10"/>
  <c r="J162" i="10"/>
  <c r="BK161" i="10"/>
  <c r="BI161" i="10"/>
  <c r="BH161" i="10"/>
  <c r="BG161" i="10"/>
  <c r="BF161" i="10"/>
  <c r="BE161" i="10"/>
  <c r="T161" i="10"/>
  <c r="R161" i="10"/>
  <c r="R160" i="10" s="1"/>
  <c r="P161" i="10"/>
  <c r="P160" i="10" s="1"/>
  <c r="J161" i="10"/>
  <c r="BK158" i="10"/>
  <c r="BI158" i="10"/>
  <c r="BH158" i="10"/>
  <c r="BG158" i="10"/>
  <c r="BF158" i="10"/>
  <c r="BE158" i="10"/>
  <c r="T158" i="10"/>
  <c r="R158" i="10"/>
  <c r="P158" i="10"/>
  <c r="J158" i="10"/>
  <c r="BK157" i="10"/>
  <c r="BI157" i="10"/>
  <c r="BH157" i="10"/>
  <c r="BG157" i="10"/>
  <c r="BF157" i="10"/>
  <c r="T157" i="10"/>
  <c r="R157" i="10"/>
  <c r="R153" i="10" s="1"/>
  <c r="P157" i="10"/>
  <c r="J157" i="10"/>
  <c r="BE157" i="10" s="1"/>
  <c r="BK156" i="10"/>
  <c r="BI156" i="10"/>
  <c r="BH156" i="10"/>
  <c r="BG156" i="10"/>
  <c r="BF156" i="10"/>
  <c r="T156" i="10"/>
  <c r="R156" i="10"/>
  <c r="P156" i="10"/>
  <c r="J156" i="10"/>
  <c r="BE156" i="10" s="1"/>
  <c r="BK155" i="10"/>
  <c r="BI155" i="10"/>
  <c r="BH155" i="10"/>
  <c r="BG155" i="10"/>
  <c r="BF155" i="10"/>
  <c r="T155" i="10"/>
  <c r="R155" i="10"/>
  <c r="P155" i="10"/>
  <c r="P153" i="10" s="1"/>
  <c r="J155" i="10"/>
  <c r="BE155" i="10" s="1"/>
  <c r="BK154" i="10"/>
  <c r="BK153" i="10" s="1"/>
  <c r="J153" i="10" s="1"/>
  <c r="J72" i="10" s="1"/>
  <c r="BI154" i="10"/>
  <c r="BH154" i="10"/>
  <c r="BG154" i="10"/>
  <c r="BF154" i="10"/>
  <c r="T154" i="10"/>
  <c r="R154" i="10"/>
  <c r="P154" i="10"/>
  <c r="J154" i="10"/>
  <c r="BE154" i="10" s="1"/>
  <c r="BK151" i="10"/>
  <c r="BI151" i="10"/>
  <c r="BH151" i="10"/>
  <c r="BG151" i="10"/>
  <c r="BF151" i="10"/>
  <c r="T151" i="10"/>
  <c r="R151" i="10"/>
  <c r="P151" i="10"/>
  <c r="J151" i="10"/>
  <c r="BE151" i="10" s="1"/>
  <c r="BK150" i="10"/>
  <c r="BK148" i="10" s="1"/>
  <c r="BI150" i="10"/>
  <c r="BH150" i="10"/>
  <c r="BG150" i="10"/>
  <c r="BF150" i="10"/>
  <c r="T150" i="10"/>
  <c r="R150" i="10"/>
  <c r="P150" i="10"/>
  <c r="J150" i="10"/>
  <c r="BE150" i="10" s="1"/>
  <c r="BK149" i="10"/>
  <c r="BI149" i="10"/>
  <c r="BH149" i="10"/>
  <c r="BG149" i="10"/>
  <c r="BF149" i="10"/>
  <c r="T149" i="10"/>
  <c r="R149" i="10"/>
  <c r="P149" i="10"/>
  <c r="J149" i="10"/>
  <c r="BE149" i="10" s="1"/>
  <c r="T148" i="10"/>
  <c r="P148" i="10"/>
  <c r="J148" i="10"/>
  <c r="J71" i="10" s="1"/>
  <c r="BK146" i="10"/>
  <c r="BI146" i="10"/>
  <c r="BH146" i="10"/>
  <c r="BG146" i="10"/>
  <c r="BF146" i="10"/>
  <c r="BE146" i="10"/>
  <c r="T146" i="10"/>
  <c r="R146" i="10"/>
  <c r="P146" i="10"/>
  <c r="J146" i="10"/>
  <c r="BK145" i="10"/>
  <c r="BI145" i="10"/>
  <c r="BH145" i="10"/>
  <c r="BG145" i="10"/>
  <c r="BF145" i="10"/>
  <c r="BE145" i="10"/>
  <c r="T145" i="10"/>
  <c r="R145" i="10"/>
  <c r="P145" i="10"/>
  <c r="J145" i="10"/>
  <c r="BK144" i="10"/>
  <c r="BI144" i="10"/>
  <c r="BH144" i="10"/>
  <c r="BG144" i="10"/>
  <c r="BF144" i="10"/>
  <c r="BE144" i="10"/>
  <c r="T144" i="10"/>
  <c r="T143" i="10" s="1"/>
  <c r="R144" i="10"/>
  <c r="P144" i="10"/>
  <c r="P143" i="10" s="1"/>
  <c r="J144" i="10"/>
  <c r="R143" i="10"/>
  <c r="BK141" i="10"/>
  <c r="BI141" i="10"/>
  <c r="BH141" i="10"/>
  <c r="BG141" i="10"/>
  <c r="BF141" i="10"/>
  <c r="T141" i="10"/>
  <c r="R141" i="10"/>
  <c r="P141" i="10"/>
  <c r="J141" i="10"/>
  <c r="BE141" i="10" s="1"/>
  <c r="BK140" i="10"/>
  <c r="BI140" i="10"/>
  <c r="BH140" i="10"/>
  <c r="BG140" i="10"/>
  <c r="BF140" i="10"/>
  <c r="T140" i="10"/>
  <c r="R140" i="10"/>
  <c r="P140" i="10"/>
  <c r="J140" i="10"/>
  <c r="BE140" i="10" s="1"/>
  <c r="BK139" i="10"/>
  <c r="BI139" i="10"/>
  <c r="BH139" i="10"/>
  <c r="BG139" i="10"/>
  <c r="BF139" i="10"/>
  <c r="BE139" i="10"/>
  <c r="T139" i="10"/>
  <c r="R139" i="10"/>
  <c r="P139" i="10"/>
  <c r="P137" i="10" s="1"/>
  <c r="J139" i="10"/>
  <c r="BK138" i="10"/>
  <c r="BI138" i="10"/>
  <c r="BH138" i="10"/>
  <c r="BG138" i="10"/>
  <c r="BF138" i="10"/>
  <c r="BE138" i="10"/>
  <c r="T138" i="10"/>
  <c r="R138" i="10"/>
  <c r="P138" i="10"/>
  <c r="J138" i="10"/>
  <c r="BK137" i="10"/>
  <c r="J137" i="10" s="1"/>
  <c r="J68" i="10" s="1"/>
  <c r="R137" i="10"/>
  <c r="BK136" i="10"/>
  <c r="BI136" i="10"/>
  <c r="BH136" i="10"/>
  <c r="BG136" i="10"/>
  <c r="BF136" i="10"/>
  <c r="T136" i="10"/>
  <c r="R136" i="10"/>
  <c r="P136" i="10"/>
  <c r="J136" i="10"/>
  <c r="BE136" i="10" s="1"/>
  <c r="BK135" i="10"/>
  <c r="BK134" i="10" s="1"/>
  <c r="J134" i="10" s="1"/>
  <c r="J67" i="10" s="1"/>
  <c r="BI135" i="10"/>
  <c r="BH135" i="10"/>
  <c r="BG135" i="10"/>
  <c r="BF135" i="10"/>
  <c r="T135" i="10"/>
  <c r="R135" i="10"/>
  <c r="P135" i="10"/>
  <c r="P134" i="10" s="1"/>
  <c r="J135" i="10"/>
  <c r="BE135" i="10" s="1"/>
  <c r="T134" i="10"/>
  <c r="R134" i="10"/>
  <c r="BK133" i="10"/>
  <c r="BI133" i="10"/>
  <c r="BH133" i="10"/>
  <c r="BG133" i="10"/>
  <c r="BF133" i="10"/>
  <c r="T133" i="10"/>
  <c r="R133" i="10"/>
  <c r="P133" i="10"/>
  <c r="J133" i="10"/>
  <c r="BE133" i="10" s="1"/>
  <c r="BK132" i="10"/>
  <c r="BI132" i="10"/>
  <c r="BH132" i="10"/>
  <c r="BG132" i="10"/>
  <c r="BF132" i="10"/>
  <c r="BE132" i="10"/>
  <c r="T132" i="10"/>
  <c r="R132" i="10"/>
  <c r="P132" i="10"/>
  <c r="J132" i="10"/>
  <c r="BK131" i="10"/>
  <c r="BI131" i="10"/>
  <c r="BH131" i="10"/>
  <c r="BG131" i="10"/>
  <c r="BF131" i="10"/>
  <c r="BE131" i="10"/>
  <c r="T131" i="10"/>
  <c r="R131" i="10"/>
  <c r="P131" i="10"/>
  <c r="J131" i="10"/>
  <c r="BK130" i="10"/>
  <c r="BI130" i="10"/>
  <c r="BH130" i="10"/>
  <c r="BG130" i="10"/>
  <c r="BF130" i="10"/>
  <c r="BE130" i="10"/>
  <c r="T130" i="10"/>
  <c r="T129" i="10" s="1"/>
  <c r="R130" i="10"/>
  <c r="P130" i="10"/>
  <c r="P129" i="10" s="1"/>
  <c r="J130" i="10"/>
  <c r="R129" i="10"/>
  <c r="BK128" i="10"/>
  <c r="BK124" i="10" s="1"/>
  <c r="J124" i="10" s="1"/>
  <c r="J65" i="10" s="1"/>
  <c r="BI128" i="10"/>
  <c r="BH128" i="10"/>
  <c r="BG128" i="10"/>
  <c r="BF128" i="10"/>
  <c r="T128" i="10"/>
  <c r="R128" i="10"/>
  <c r="P128" i="10"/>
  <c r="J128" i="10"/>
  <c r="BE128" i="10" s="1"/>
  <c r="BK127" i="10"/>
  <c r="BI127" i="10"/>
  <c r="BH127" i="10"/>
  <c r="BG127" i="10"/>
  <c r="BF127" i="10"/>
  <c r="T127" i="10"/>
  <c r="R127" i="10"/>
  <c r="P127" i="10"/>
  <c r="J127" i="10"/>
  <c r="BE127" i="10" s="1"/>
  <c r="BK126" i="10"/>
  <c r="BI126" i="10"/>
  <c r="BH126" i="10"/>
  <c r="BG126" i="10"/>
  <c r="BF126" i="10"/>
  <c r="BE126" i="10"/>
  <c r="T126" i="10"/>
  <c r="R126" i="10"/>
  <c r="P126" i="10"/>
  <c r="J126" i="10"/>
  <c r="BK125" i="10"/>
  <c r="BI125" i="10"/>
  <c r="BH125" i="10"/>
  <c r="BG125" i="10"/>
  <c r="BF125" i="10"/>
  <c r="BE125" i="10"/>
  <c r="T125" i="10"/>
  <c r="T124" i="10" s="1"/>
  <c r="R125" i="10"/>
  <c r="R124" i="10" s="1"/>
  <c r="P125" i="10"/>
  <c r="J125" i="10"/>
  <c r="P124" i="10"/>
  <c r="BK123" i="10"/>
  <c r="BI123" i="10"/>
  <c r="BH123" i="10"/>
  <c r="BG123" i="10"/>
  <c r="BF123" i="10"/>
  <c r="BE123" i="10"/>
  <c r="T123" i="10"/>
  <c r="R123" i="10"/>
  <c r="P123" i="10"/>
  <c r="J123" i="10"/>
  <c r="BK122" i="10"/>
  <c r="BI122" i="10"/>
  <c r="BH122" i="10"/>
  <c r="BG122" i="10"/>
  <c r="BF122" i="10"/>
  <c r="BE122" i="10"/>
  <c r="T122" i="10"/>
  <c r="R122" i="10"/>
  <c r="P122" i="10"/>
  <c r="J122" i="10"/>
  <c r="BK121" i="10"/>
  <c r="BI121" i="10"/>
  <c r="BH121" i="10"/>
  <c r="BG121" i="10"/>
  <c r="BF121" i="10"/>
  <c r="T121" i="10"/>
  <c r="R121" i="10"/>
  <c r="P121" i="10"/>
  <c r="J121" i="10"/>
  <c r="BE121" i="10" s="1"/>
  <c r="BK120" i="10"/>
  <c r="BI120" i="10"/>
  <c r="BH120" i="10"/>
  <c r="BG120" i="10"/>
  <c r="BF120" i="10"/>
  <c r="T120" i="10"/>
  <c r="R120" i="10"/>
  <c r="P120" i="10"/>
  <c r="J120" i="10"/>
  <c r="BE120" i="10" s="1"/>
  <c r="BK119" i="10"/>
  <c r="BI119" i="10"/>
  <c r="BH119" i="10"/>
  <c r="BG119" i="10"/>
  <c r="BF119" i="10"/>
  <c r="T119" i="10"/>
  <c r="R119" i="10"/>
  <c r="P119" i="10"/>
  <c r="J119" i="10"/>
  <c r="BE119" i="10" s="1"/>
  <c r="BK118" i="10"/>
  <c r="BK112" i="10" s="1"/>
  <c r="J112" i="10" s="1"/>
  <c r="J64" i="10" s="1"/>
  <c r="BI118" i="10"/>
  <c r="BH118" i="10"/>
  <c r="BG118" i="10"/>
  <c r="BF118" i="10"/>
  <c r="T118" i="10"/>
  <c r="R118" i="10"/>
  <c r="P118" i="10"/>
  <c r="J118" i="10"/>
  <c r="BE118" i="10" s="1"/>
  <c r="BK117" i="10"/>
  <c r="BI117" i="10"/>
  <c r="BH117" i="10"/>
  <c r="BG117" i="10"/>
  <c r="BF117" i="10"/>
  <c r="BE117" i="10"/>
  <c r="T117" i="10"/>
  <c r="R117" i="10"/>
  <c r="P117" i="10"/>
  <c r="J117" i="10"/>
  <c r="BK116" i="10"/>
  <c r="BI116" i="10"/>
  <c r="BH116" i="10"/>
  <c r="BG116" i="10"/>
  <c r="BF116" i="10"/>
  <c r="BE116" i="10"/>
  <c r="T116" i="10"/>
  <c r="R116" i="10"/>
  <c r="P116" i="10"/>
  <c r="J116" i="10"/>
  <c r="BK115" i="10"/>
  <c r="BI115" i="10"/>
  <c r="BH115" i="10"/>
  <c r="BG115" i="10"/>
  <c r="BF115" i="10"/>
  <c r="T115" i="10"/>
  <c r="R115" i="10"/>
  <c r="R112" i="10" s="1"/>
  <c r="P115" i="10"/>
  <c r="J115" i="10"/>
  <c r="BE115" i="10" s="1"/>
  <c r="BK114" i="10"/>
  <c r="BI114" i="10"/>
  <c r="BH114" i="10"/>
  <c r="BG114" i="10"/>
  <c r="BF114" i="10"/>
  <c r="T114" i="10"/>
  <c r="T112" i="10" s="1"/>
  <c r="R114" i="10"/>
  <c r="P114" i="10"/>
  <c r="J114" i="10"/>
  <c r="BE114" i="10" s="1"/>
  <c r="BK113" i="10"/>
  <c r="BI113" i="10"/>
  <c r="BH113" i="10"/>
  <c r="BG113" i="10"/>
  <c r="BF113" i="10"/>
  <c r="BE113" i="10"/>
  <c r="T113" i="10"/>
  <c r="R113" i="10"/>
  <c r="P113" i="10"/>
  <c r="P112" i="10" s="1"/>
  <c r="J113" i="10"/>
  <c r="BK111" i="10"/>
  <c r="BI111" i="10"/>
  <c r="BH111" i="10"/>
  <c r="BG111" i="10"/>
  <c r="BF111" i="10"/>
  <c r="BE111" i="10"/>
  <c r="T111" i="10"/>
  <c r="R111" i="10"/>
  <c r="R110" i="10" s="1"/>
  <c r="P111" i="10"/>
  <c r="P110" i="10" s="1"/>
  <c r="J111" i="10"/>
  <c r="BK110" i="10"/>
  <c r="J110" i="10" s="1"/>
  <c r="J63" i="10" s="1"/>
  <c r="T110" i="10"/>
  <c r="BK109" i="10"/>
  <c r="BK106" i="10" s="1"/>
  <c r="J106" i="10" s="1"/>
  <c r="J62" i="10" s="1"/>
  <c r="BI109" i="10"/>
  <c r="BH109" i="10"/>
  <c r="BG109" i="10"/>
  <c r="BF109" i="10"/>
  <c r="BE109" i="10"/>
  <c r="T109" i="10"/>
  <c r="R109" i="10"/>
  <c r="P109" i="10"/>
  <c r="J109" i="10"/>
  <c r="BK108" i="10"/>
  <c r="BI108" i="10"/>
  <c r="BH108" i="10"/>
  <c r="BG108" i="10"/>
  <c r="BF108" i="10"/>
  <c r="T108" i="10"/>
  <c r="R108" i="10"/>
  <c r="R106" i="10" s="1"/>
  <c r="P108" i="10"/>
  <c r="J108" i="10"/>
  <c r="BE108" i="10" s="1"/>
  <c r="BK107" i="10"/>
  <c r="BI107" i="10"/>
  <c r="BH107" i="10"/>
  <c r="BG107" i="10"/>
  <c r="BF107" i="10"/>
  <c r="T107" i="10"/>
  <c r="T106" i="10" s="1"/>
  <c r="R107" i="10"/>
  <c r="P107" i="10"/>
  <c r="P106" i="10" s="1"/>
  <c r="J107" i="10"/>
  <c r="BE107" i="10" s="1"/>
  <c r="BK105" i="10"/>
  <c r="BI105" i="10"/>
  <c r="BH105" i="10"/>
  <c r="BG105" i="10"/>
  <c r="BF105" i="10"/>
  <c r="BE105" i="10"/>
  <c r="T105" i="10"/>
  <c r="T99" i="10" s="1"/>
  <c r="R105" i="10"/>
  <c r="P105" i="10"/>
  <c r="J105" i="10"/>
  <c r="BK104" i="10"/>
  <c r="BI104" i="10"/>
  <c r="BH104" i="10"/>
  <c r="BG104" i="10"/>
  <c r="BF104" i="10"/>
  <c r="BE104" i="10"/>
  <c r="T104" i="10"/>
  <c r="R104" i="10"/>
  <c r="P104" i="10"/>
  <c r="J104" i="10"/>
  <c r="BK103" i="10"/>
  <c r="BI103" i="10"/>
  <c r="BH103" i="10"/>
  <c r="BG103" i="10"/>
  <c r="BF103" i="10"/>
  <c r="T103" i="10"/>
  <c r="R103" i="10"/>
  <c r="P103" i="10"/>
  <c r="J103" i="10"/>
  <c r="BE103" i="10" s="1"/>
  <c r="BK102" i="10"/>
  <c r="BI102" i="10"/>
  <c r="BH102" i="10"/>
  <c r="BG102" i="10"/>
  <c r="BF102" i="10"/>
  <c r="T102" i="10"/>
  <c r="R102" i="10"/>
  <c r="P102" i="10"/>
  <c r="J102" i="10"/>
  <c r="BE102" i="10" s="1"/>
  <c r="BK101" i="10"/>
  <c r="BI101" i="10"/>
  <c r="BH101" i="10"/>
  <c r="F36" i="10" s="1"/>
  <c r="BC63" i="1" s="1"/>
  <c r="BG101" i="10"/>
  <c r="BF101" i="10"/>
  <c r="T101" i="10"/>
  <c r="R101" i="10"/>
  <c r="P101" i="10"/>
  <c r="J101" i="10"/>
  <c r="BE101" i="10" s="1"/>
  <c r="BK100" i="10"/>
  <c r="BI100" i="10"/>
  <c r="BH100" i="10"/>
  <c r="BG100" i="10"/>
  <c r="BF100" i="10"/>
  <c r="BE100" i="10"/>
  <c r="T100" i="10"/>
  <c r="R100" i="10"/>
  <c r="P100" i="10"/>
  <c r="J100" i="10"/>
  <c r="P99" i="10"/>
  <c r="J94" i="10"/>
  <c r="J93" i="10"/>
  <c r="F93" i="10"/>
  <c r="F91" i="10"/>
  <c r="E89" i="10"/>
  <c r="J73" i="10"/>
  <c r="J55" i="10"/>
  <c r="J54" i="10"/>
  <c r="F54" i="10"/>
  <c r="F52" i="10"/>
  <c r="E50" i="10"/>
  <c r="J37" i="10"/>
  <c r="J36" i="10"/>
  <c r="AY63" i="1" s="1"/>
  <c r="J35" i="10"/>
  <c r="J18" i="10"/>
  <c r="E18" i="10"/>
  <c r="J17" i="10"/>
  <c r="J12" i="10"/>
  <c r="E7" i="10"/>
  <c r="BK169" i="9"/>
  <c r="BI169" i="9"/>
  <c r="BH169" i="9"/>
  <c r="BG169" i="9"/>
  <c r="BF169" i="9"/>
  <c r="BE169" i="9"/>
  <c r="T169" i="9"/>
  <c r="R169" i="9"/>
  <c r="P169" i="9"/>
  <c r="J169" i="9"/>
  <c r="BK168" i="9"/>
  <c r="BI168" i="9"/>
  <c r="BH168" i="9"/>
  <c r="BG168" i="9"/>
  <c r="BF168" i="9"/>
  <c r="BE168" i="9"/>
  <c r="T168" i="9"/>
  <c r="R168" i="9"/>
  <c r="P168" i="9"/>
  <c r="J168" i="9"/>
  <c r="BK167" i="9"/>
  <c r="BI167" i="9"/>
  <c r="BH167" i="9"/>
  <c r="BG167" i="9"/>
  <c r="BF167" i="9"/>
  <c r="BE167" i="9"/>
  <c r="T167" i="9"/>
  <c r="R167" i="9"/>
  <c r="P167" i="9"/>
  <c r="J167" i="9"/>
  <c r="BK166" i="9"/>
  <c r="BI166" i="9"/>
  <c r="BH166" i="9"/>
  <c r="BG166" i="9"/>
  <c r="BF166" i="9"/>
  <c r="BE166" i="9"/>
  <c r="T166" i="9"/>
  <c r="R166" i="9"/>
  <c r="P166" i="9"/>
  <c r="J166" i="9"/>
  <c r="BK165" i="9"/>
  <c r="BI165" i="9"/>
  <c r="BH165" i="9"/>
  <c r="BG165" i="9"/>
  <c r="BF165" i="9"/>
  <c r="T165" i="9"/>
  <c r="R165" i="9"/>
  <c r="R161" i="9" s="1"/>
  <c r="P165" i="9"/>
  <c r="J165" i="9"/>
  <c r="BE165" i="9" s="1"/>
  <c r="BK164" i="9"/>
  <c r="BI164" i="9"/>
  <c r="BH164" i="9"/>
  <c r="BG164" i="9"/>
  <c r="BF164" i="9"/>
  <c r="T164" i="9"/>
  <c r="R164" i="9"/>
  <c r="P164" i="9"/>
  <c r="J164" i="9"/>
  <c r="BE164" i="9" s="1"/>
  <c r="BK163" i="9"/>
  <c r="BI163" i="9"/>
  <c r="BH163" i="9"/>
  <c r="BG163" i="9"/>
  <c r="BF163" i="9"/>
  <c r="BE163" i="9"/>
  <c r="T163" i="9"/>
  <c r="T161" i="9" s="1"/>
  <c r="R163" i="9"/>
  <c r="P163" i="9"/>
  <c r="P161" i="9" s="1"/>
  <c r="J163" i="9"/>
  <c r="BK162" i="9"/>
  <c r="BI162" i="9"/>
  <c r="BH162" i="9"/>
  <c r="BG162" i="9"/>
  <c r="BF162" i="9"/>
  <c r="T162" i="9"/>
  <c r="R162" i="9"/>
  <c r="P162" i="9"/>
  <c r="J162" i="9"/>
  <c r="BE162" i="9" s="1"/>
  <c r="BK161" i="9"/>
  <c r="J161" i="9" s="1"/>
  <c r="J62" i="9" s="1"/>
  <c r="BK160" i="9"/>
  <c r="BI160" i="9"/>
  <c r="BH160" i="9"/>
  <c r="BG160" i="9"/>
  <c r="BF160" i="9"/>
  <c r="T160" i="9"/>
  <c r="R160" i="9"/>
  <c r="P160" i="9"/>
  <c r="J160" i="9"/>
  <c r="BE160" i="9" s="1"/>
  <c r="BK159" i="9"/>
  <c r="BI159" i="9"/>
  <c r="BH159" i="9"/>
  <c r="BG159" i="9"/>
  <c r="BF159" i="9"/>
  <c r="T159" i="9"/>
  <c r="R159" i="9"/>
  <c r="P159" i="9"/>
  <c r="J159" i="9"/>
  <c r="BE159" i="9" s="1"/>
  <c r="BK158" i="9"/>
  <c r="BI158" i="9"/>
  <c r="BH158" i="9"/>
  <c r="BG158" i="9"/>
  <c r="BF158" i="9"/>
  <c r="T158" i="9"/>
  <c r="R158" i="9"/>
  <c r="P158" i="9"/>
  <c r="J158" i="9"/>
  <c r="BE158" i="9" s="1"/>
  <c r="BK157" i="9"/>
  <c r="BI157" i="9"/>
  <c r="BH157" i="9"/>
  <c r="BG157" i="9"/>
  <c r="BF157" i="9"/>
  <c r="T157" i="9"/>
  <c r="R157" i="9"/>
  <c r="P157" i="9"/>
  <c r="J157" i="9"/>
  <c r="BE157" i="9" s="1"/>
  <c r="BK156" i="9"/>
  <c r="BI156" i="9"/>
  <c r="BH156" i="9"/>
  <c r="BG156" i="9"/>
  <c r="BF156" i="9"/>
  <c r="BE156" i="9"/>
  <c r="T156" i="9"/>
  <c r="R156" i="9"/>
  <c r="P156" i="9"/>
  <c r="J156" i="9"/>
  <c r="BK155" i="9"/>
  <c r="BI155" i="9"/>
  <c r="BH155" i="9"/>
  <c r="BG155" i="9"/>
  <c r="BF155" i="9"/>
  <c r="BE155" i="9"/>
  <c r="T155" i="9"/>
  <c r="R155" i="9"/>
  <c r="P155" i="9"/>
  <c r="J155" i="9"/>
  <c r="BK154" i="9"/>
  <c r="BI154" i="9"/>
  <c r="BH154" i="9"/>
  <c r="BG154" i="9"/>
  <c r="BF154" i="9"/>
  <c r="T154" i="9"/>
  <c r="R154" i="9"/>
  <c r="P154" i="9"/>
  <c r="J154" i="9"/>
  <c r="BE154" i="9" s="1"/>
  <c r="BK153" i="9"/>
  <c r="BI153" i="9"/>
  <c r="BH153" i="9"/>
  <c r="BG153" i="9"/>
  <c r="BF153" i="9"/>
  <c r="T153" i="9"/>
  <c r="R153" i="9"/>
  <c r="P153" i="9"/>
  <c r="J153" i="9"/>
  <c r="BE153" i="9" s="1"/>
  <c r="BK152" i="9"/>
  <c r="BI152" i="9"/>
  <c r="BH152" i="9"/>
  <c r="BG152" i="9"/>
  <c r="BF152" i="9"/>
  <c r="T152" i="9"/>
  <c r="R152" i="9"/>
  <c r="P152" i="9"/>
  <c r="J152" i="9"/>
  <c r="BE152" i="9" s="1"/>
  <c r="BK151" i="9"/>
  <c r="BI151" i="9"/>
  <c r="BH151" i="9"/>
  <c r="BG151" i="9"/>
  <c r="BF151" i="9"/>
  <c r="T151" i="9"/>
  <c r="R151" i="9"/>
  <c r="P151" i="9"/>
  <c r="J151" i="9"/>
  <c r="BE151" i="9" s="1"/>
  <c r="BK150" i="9"/>
  <c r="BI150" i="9"/>
  <c r="BH150" i="9"/>
  <c r="BG150" i="9"/>
  <c r="BF150" i="9"/>
  <c r="BE150" i="9"/>
  <c r="T150" i="9"/>
  <c r="R150" i="9"/>
  <c r="P150" i="9"/>
  <c r="J150" i="9"/>
  <c r="BK149" i="9"/>
  <c r="BI149" i="9"/>
  <c r="BH149" i="9"/>
  <c r="BG149" i="9"/>
  <c r="BF149" i="9"/>
  <c r="BE149" i="9"/>
  <c r="T149" i="9"/>
  <c r="R149" i="9"/>
  <c r="P149" i="9"/>
  <c r="J149" i="9"/>
  <c r="BK148" i="9"/>
  <c r="BI148" i="9"/>
  <c r="BH148" i="9"/>
  <c r="BG148" i="9"/>
  <c r="BF148" i="9"/>
  <c r="T148" i="9"/>
  <c r="R148" i="9"/>
  <c r="P148" i="9"/>
  <c r="J148" i="9"/>
  <c r="BE148" i="9" s="1"/>
  <c r="BK147" i="9"/>
  <c r="BI147" i="9"/>
  <c r="BH147" i="9"/>
  <c r="BG147" i="9"/>
  <c r="BF147" i="9"/>
  <c r="T147" i="9"/>
  <c r="R147" i="9"/>
  <c r="P147" i="9"/>
  <c r="J147" i="9"/>
  <c r="BE147" i="9" s="1"/>
  <c r="BK146" i="9"/>
  <c r="BI146" i="9"/>
  <c r="BH146" i="9"/>
  <c r="BG146" i="9"/>
  <c r="BF146" i="9"/>
  <c r="T146" i="9"/>
  <c r="R146" i="9"/>
  <c r="P146" i="9"/>
  <c r="J146" i="9"/>
  <c r="BE146" i="9" s="1"/>
  <c r="BK145" i="9"/>
  <c r="BI145" i="9"/>
  <c r="BH145" i="9"/>
  <c r="BG145" i="9"/>
  <c r="BF145" i="9"/>
  <c r="T145" i="9"/>
  <c r="R145" i="9"/>
  <c r="P145" i="9"/>
  <c r="J145" i="9"/>
  <c r="BE145" i="9" s="1"/>
  <c r="BK144" i="9"/>
  <c r="BI144" i="9"/>
  <c r="BH144" i="9"/>
  <c r="BG144" i="9"/>
  <c r="BF144" i="9"/>
  <c r="BE144" i="9"/>
  <c r="T144" i="9"/>
  <c r="R144" i="9"/>
  <c r="P144" i="9"/>
  <c r="J144" i="9"/>
  <c r="BK143" i="9"/>
  <c r="BI143" i="9"/>
  <c r="BH143" i="9"/>
  <c r="BG143" i="9"/>
  <c r="BF143" i="9"/>
  <c r="BE143" i="9"/>
  <c r="T143" i="9"/>
  <c r="R143" i="9"/>
  <c r="P143" i="9"/>
  <c r="J143" i="9"/>
  <c r="BK142" i="9"/>
  <c r="BI142" i="9"/>
  <c r="BH142" i="9"/>
  <c r="BG142" i="9"/>
  <c r="BF142" i="9"/>
  <c r="T142" i="9"/>
  <c r="R142" i="9"/>
  <c r="P142" i="9"/>
  <c r="J142" i="9"/>
  <c r="BE142" i="9" s="1"/>
  <c r="BK141" i="9"/>
  <c r="BK136" i="9" s="1"/>
  <c r="J136" i="9" s="1"/>
  <c r="J61" i="9" s="1"/>
  <c r="BI141" i="9"/>
  <c r="BH141" i="9"/>
  <c r="BG141" i="9"/>
  <c r="BF141" i="9"/>
  <c r="T141" i="9"/>
  <c r="R141" i="9"/>
  <c r="P141" i="9"/>
  <c r="J141" i="9"/>
  <c r="BE141" i="9" s="1"/>
  <c r="BK140" i="9"/>
  <c r="BI140" i="9"/>
  <c r="BH140" i="9"/>
  <c r="BG140" i="9"/>
  <c r="BF140" i="9"/>
  <c r="T140" i="9"/>
  <c r="R140" i="9"/>
  <c r="P140" i="9"/>
  <c r="J140" i="9"/>
  <c r="BE140" i="9" s="1"/>
  <c r="BK139" i="9"/>
  <c r="BI139" i="9"/>
  <c r="BH139" i="9"/>
  <c r="BG139" i="9"/>
  <c r="BF139" i="9"/>
  <c r="T139" i="9"/>
  <c r="R139" i="9"/>
  <c r="P139" i="9"/>
  <c r="J139" i="9"/>
  <c r="BE139" i="9" s="1"/>
  <c r="BK138" i="9"/>
  <c r="BI138" i="9"/>
  <c r="BH138" i="9"/>
  <c r="BG138" i="9"/>
  <c r="BF138" i="9"/>
  <c r="BE138" i="9"/>
  <c r="T138" i="9"/>
  <c r="T136" i="9" s="1"/>
  <c r="R138" i="9"/>
  <c r="P138" i="9"/>
  <c r="J138" i="9"/>
  <c r="BK137" i="9"/>
  <c r="BI137" i="9"/>
  <c r="BH137" i="9"/>
  <c r="BG137" i="9"/>
  <c r="BF137" i="9"/>
  <c r="BE137" i="9"/>
  <c r="T137" i="9"/>
  <c r="R137" i="9"/>
  <c r="P137" i="9"/>
  <c r="P136" i="9" s="1"/>
  <c r="J137" i="9"/>
  <c r="BK135" i="9"/>
  <c r="BI135" i="9"/>
  <c r="BH135" i="9"/>
  <c r="BG135" i="9"/>
  <c r="BF135" i="9"/>
  <c r="BE135" i="9"/>
  <c r="T135" i="9"/>
  <c r="R135" i="9"/>
  <c r="P135" i="9"/>
  <c r="J135" i="9"/>
  <c r="BK134" i="9"/>
  <c r="BI134" i="9"/>
  <c r="BH134" i="9"/>
  <c r="BG134" i="9"/>
  <c r="BF134" i="9"/>
  <c r="BE134" i="9"/>
  <c r="T134" i="9"/>
  <c r="R134" i="9"/>
  <c r="P134" i="9"/>
  <c r="J134" i="9"/>
  <c r="BK133" i="9"/>
  <c r="BI133" i="9"/>
  <c r="BH133" i="9"/>
  <c r="BG133" i="9"/>
  <c r="BF133" i="9"/>
  <c r="T133" i="9"/>
  <c r="R133" i="9"/>
  <c r="P133" i="9"/>
  <c r="J133" i="9"/>
  <c r="BE133" i="9" s="1"/>
  <c r="BK132" i="9"/>
  <c r="BI132" i="9"/>
  <c r="BH132" i="9"/>
  <c r="BG132" i="9"/>
  <c r="BF132" i="9"/>
  <c r="T132" i="9"/>
  <c r="R132" i="9"/>
  <c r="P132" i="9"/>
  <c r="J132" i="9"/>
  <c r="BE132" i="9" s="1"/>
  <c r="BK131" i="9"/>
  <c r="BI131" i="9"/>
  <c r="BH131" i="9"/>
  <c r="BG131" i="9"/>
  <c r="BF131" i="9"/>
  <c r="T131" i="9"/>
  <c r="R131" i="9"/>
  <c r="P131" i="9"/>
  <c r="J131" i="9"/>
  <c r="BE131" i="9" s="1"/>
  <c r="BK130" i="9"/>
  <c r="BK83" i="9" s="1"/>
  <c r="BI130" i="9"/>
  <c r="BH130" i="9"/>
  <c r="BG130" i="9"/>
  <c r="BF130" i="9"/>
  <c r="BE130" i="9"/>
  <c r="T130" i="9"/>
  <c r="R130" i="9"/>
  <c r="P130" i="9"/>
  <c r="J130" i="9"/>
  <c r="BK129" i="9"/>
  <c r="BI129" i="9"/>
  <c r="BH129" i="9"/>
  <c r="BG129" i="9"/>
  <c r="BF129" i="9"/>
  <c r="BE129" i="9"/>
  <c r="T129" i="9"/>
  <c r="R129" i="9"/>
  <c r="P129" i="9"/>
  <c r="J129" i="9"/>
  <c r="BK128" i="9"/>
  <c r="BI128" i="9"/>
  <c r="BH128" i="9"/>
  <c r="BG128" i="9"/>
  <c r="BF128" i="9"/>
  <c r="T128" i="9"/>
  <c r="R128" i="9"/>
  <c r="P128" i="9"/>
  <c r="J128" i="9"/>
  <c r="BE128" i="9" s="1"/>
  <c r="BK127" i="9"/>
  <c r="BI127" i="9"/>
  <c r="BH127" i="9"/>
  <c r="BG127" i="9"/>
  <c r="BF127" i="9"/>
  <c r="T127" i="9"/>
  <c r="R127" i="9"/>
  <c r="P127" i="9"/>
  <c r="J127" i="9"/>
  <c r="BE127" i="9" s="1"/>
  <c r="BK126" i="9"/>
  <c r="BI126" i="9"/>
  <c r="BH126" i="9"/>
  <c r="BG126" i="9"/>
  <c r="BF126" i="9"/>
  <c r="T126" i="9"/>
  <c r="R126" i="9"/>
  <c r="P126" i="9"/>
  <c r="J126" i="9"/>
  <c r="BE126" i="9" s="1"/>
  <c r="BK125" i="9"/>
  <c r="BI125" i="9"/>
  <c r="BH125" i="9"/>
  <c r="BG125" i="9"/>
  <c r="BF125" i="9"/>
  <c r="T125" i="9"/>
  <c r="R125" i="9"/>
  <c r="P125" i="9"/>
  <c r="J125" i="9"/>
  <c r="BE125" i="9" s="1"/>
  <c r="BK124" i="9"/>
  <c r="BI124" i="9"/>
  <c r="BH124" i="9"/>
  <c r="BG124" i="9"/>
  <c r="BF124" i="9"/>
  <c r="BE124" i="9"/>
  <c r="T124" i="9"/>
  <c r="R124" i="9"/>
  <c r="P124" i="9"/>
  <c r="J124" i="9"/>
  <c r="BK123" i="9"/>
  <c r="BI123" i="9"/>
  <c r="BH123" i="9"/>
  <c r="BG123" i="9"/>
  <c r="BF123" i="9"/>
  <c r="BE123" i="9"/>
  <c r="T123" i="9"/>
  <c r="R123" i="9"/>
  <c r="P123" i="9"/>
  <c r="J123" i="9"/>
  <c r="BK122" i="9"/>
  <c r="BI122" i="9"/>
  <c r="BH122" i="9"/>
  <c r="BG122" i="9"/>
  <c r="BF122" i="9"/>
  <c r="BE122" i="9"/>
  <c r="T122" i="9"/>
  <c r="R122" i="9"/>
  <c r="P122" i="9"/>
  <c r="J122" i="9"/>
  <c r="BK121" i="9"/>
  <c r="BI121" i="9"/>
  <c r="BH121" i="9"/>
  <c r="BG121" i="9"/>
  <c r="BF121" i="9"/>
  <c r="T121" i="9"/>
  <c r="R121" i="9"/>
  <c r="P121" i="9"/>
  <c r="J121" i="9"/>
  <c r="BE121" i="9" s="1"/>
  <c r="BK120" i="9"/>
  <c r="BI120" i="9"/>
  <c r="BH120" i="9"/>
  <c r="BG120" i="9"/>
  <c r="BF120" i="9"/>
  <c r="T120" i="9"/>
  <c r="R120" i="9"/>
  <c r="P120" i="9"/>
  <c r="J120" i="9"/>
  <c r="BE120" i="9" s="1"/>
  <c r="BK119" i="9"/>
  <c r="BI119" i="9"/>
  <c r="BH119" i="9"/>
  <c r="BG119" i="9"/>
  <c r="BF119" i="9"/>
  <c r="T119" i="9"/>
  <c r="R119" i="9"/>
  <c r="P119" i="9"/>
  <c r="J119" i="9"/>
  <c r="BE119" i="9" s="1"/>
  <c r="BK118" i="9"/>
  <c r="BI118" i="9"/>
  <c r="BH118" i="9"/>
  <c r="BG118" i="9"/>
  <c r="BF118" i="9"/>
  <c r="BE118" i="9"/>
  <c r="T118" i="9"/>
  <c r="R118" i="9"/>
  <c r="P118" i="9"/>
  <c r="J118" i="9"/>
  <c r="BK117" i="9"/>
  <c r="BI117" i="9"/>
  <c r="BH117" i="9"/>
  <c r="BG117" i="9"/>
  <c r="BF117" i="9"/>
  <c r="BE117" i="9"/>
  <c r="T117" i="9"/>
  <c r="R117" i="9"/>
  <c r="P117" i="9"/>
  <c r="J117" i="9"/>
  <c r="BK116" i="9"/>
  <c r="BI116" i="9"/>
  <c r="BH116" i="9"/>
  <c r="BG116" i="9"/>
  <c r="BF116" i="9"/>
  <c r="BE116" i="9"/>
  <c r="T116" i="9"/>
  <c r="R116" i="9"/>
  <c r="P116" i="9"/>
  <c r="J116" i="9"/>
  <c r="BK115" i="9"/>
  <c r="BI115" i="9"/>
  <c r="BH115" i="9"/>
  <c r="BG115" i="9"/>
  <c r="BF115" i="9"/>
  <c r="T115" i="9"/>
  <c r="R115" i="9"/>
  <c r="P115" i="9"/>
  <c r="J115" i="9"/>
  <c r="BE115" i="9" s="1"/>
  <c r="BK114" i="9"/>
  <c r="BI114" i="9"/>
  <c r="BH114" i="9"/>
  <c r="BG114" i="9"/>
  <c r="BF114" i="9"/>
  <c r="T114" i="9"/>
  <c r="R114" i="9"/>
  <c r="P114" i="9"/>
  <c r="J114" i="9"/>
  <c r="BE114" i="9" s="1"/>
  <c r="BK113" i="9"/>
  <c r="BI113" i="9"/>
  <c r="BH113" i="9"/>
  <c r="BG113" i="9"/>
  <c r="BF113" i="9"/>
  <c r="T113" i="9"/>
  <c r="R113" i="9"/>
  <c r="P113" i="9"/>
  <c r="J113" i="9"/>
  <c r="BE113" i="9" s="1"/>
  <c r="BK112" i="9"/>
  <c r="BI112" i="9"/>
  <c r="BH112" i="9"/>
  <c r="BG112" i="9"/>
  <c r="BF112" i="9"/>
  <c r="BE112" i="9"/>
  <c r="T112" i="9"/>
  <c r="R112" i="9"/>
  <c r="P112" i="9"/>
  <c r="J112" i="9"/>
  <c r="BK111" i="9"/>
  <c r="BI111" i="9"/>
  <c r="BH111" i="9"/>
  <c r="BG111" i="9"/>
  <c r="BF111" i="9"/>
  <c r="BE111" i="9"/>
  <c r="T111" i="9"/>
  <c r="R111" i="9"/>
  <c r="P111" i="9"/>
  <c r="J111" i="9"/>
  <c r="BK110" i="9"/>
  <c r="BI110" i="9"/>
  <c r="BH110" i="9"/>
  <c r="BG110" i="9"/>
  <c r="BF110" i="9"/>
  <c r="BE110" i="9"/>
  <c r="T110" i="9"/>
  <c r="R110" i="9"/>
  <c r="P110" i="9"/>
  <c r="J110" i="9"/>
  <c r="BK109" i="9"/>
  <c r="BI109" i="9"/>
  <c r="BH109" i="9"/>
  <c r="BG109" i="9"/>
  <c r="BF109" i="9"/>
  <c r="T109" i="9"/>
  <c r="R109" i="9"/>
  <c r="P109" i="9"/>
  <c r="J109" i="9"/>
  <c r="BE109" i="9" s="1"/>
  <c r="BK108" i="9"/>
  <c r="BI108" i="9"/>
  <c r="BH108" i="9"/>
  <c r="BG108" i="9"/>
  <c r="BF108" i="9"/>
  <c r="T108" i="9"/>
  <c r="R108" i="9"/>
  <c r="P108" i="9"/>
  <c r="J108" i="9"/>
  <c r="BE108" i="9" s="1"/>
  <c r="BK107" i="9"/>
  <c r="BI107" i="9"/>
  <c r="BH107" i="9"/>
  <c r="BG107" i="9"/>
  <c r="BF107" i="9"/>
  <c r="T107" i="9"/>
  <c r="R107" i="9"/>
  <c r="P107" i="9"/>
  <c r="J107" i="9"/>
  <c r="BE107" i="9" s="1"/>
  <c r="BK106" i="9"/>
  <c r="BI106" i="9"/>
  <c r="BH106" i="9"/>
  <c r="BG106" i="9"/>
  <c r="BF106" i="9"/>
  <c r="BE106" i="9"/>
  <c r="T106" i="9"/>
  <c r="R106" i="9"/>
  <c r="P106" i="9"/>
  <c r="J106" i="9"/>
  <c r="BK105" i="9"/>
  <c r="BI105" i="9"/>
  <c r="BH105" i="9"/>
  <c r="BG105" i="9"/>
  <c r="BF105" i="9"/>
  <c r="BE105" i="9"/>
  <c r="T105" i="9"/>
  <c r="R105" i="9"/>
  <c r="P105" i="9"/>
  <c r="J105" i="9"/>
  <c r="BK104" i="9"/>
  <c r="BI104" i="9"/>
  <c r="BH104" i="9"/>
  <c r="BG104" i="9"/>
  <c r="BF104" i="9"/>
  <c r="BE104" i="9"/>
  <c r="T104" i="9"/>
  <c r="R104" i="9"/>
  <c r="P104" i="9"/>
  <c r="J104" i="9"/>
  <c r="BK103" i="9"/>
  <c r="BI103" i="9"/>
  <c r="BH103" i="9"/>
  <c r="BG103" i="9"/>
  <c r="BF103" i="9"/>
  <c r="T103" i="9"/>
  <c r="R103" i="9"/>
  <c r="P103" i="9"/>
  <c r="J103" i="9"/>
  <c r="BE103" i="9" s="1"/>
  <c r="BK102" i="9"/>
  <c r="BI102" i="9"/>
  <c r="BH102" i="9"/>
  <c r="BG102" i="9"/>
  <c r="BF102" i="9"/>
  <c r="T102" i="9"/>
  <c r="R102" i="9"/>
  <c r="P102" i="9"/>
  <c r="J102" i="9"/>
  <c r="BE102" i="9" s="1"/>
  <c r="BK101" i="9"/>
  <c r="BI101" i="9"/>
  <c r="BH101" i="9"/>
  <c r="BG101" i="9"/>
  <c r="BF101" i="9"/>
  <c r="T101" i="9"/>
  <c r="R101" i="9"/>
  <c r="P101" i="9"/>
  <c r="J101" i="9"/>
  <c r="BE101" i="9" s="1"/>
  <c r="BK100" i="9"/>
  <c r="BI100" i="9"/>
  <c r="BH100" i="9"/>
  <c r="BG100" i="9"/>
  <c r="BF100" i="9"/>
  <c r="BE100" i="9"/>
  <c r="T100" i="9"/>
  <c r="R100" i="9"/>
  <c r="P100" i="9"/>
  <c r="J100" i="9"/>
  <c r="BK99" i="9"/>
  <c r="BI99" i="9"/>
  <c r="BH99" i="9"/>
  <c r="BG99" i="9"/>
  <c r="BF99" i="9"/>
  <c r="BE99" i="9"/>
  <c r="T99" i="9"/>
  <c r="R99" i="9"/>
  <c r="P99" i="9"/>
  <c r="J99" i="9"/>
  <c r="BK98" i="9"/>
  <c r="BI98" i="9"/>
  <c r="BH98" i="9"/>
  <c r="BG98" i="9"/>
  <c r="BF98" i="9"/>
  <c r="BE98" i="9"/>
  <c r="T98" i="9"/>
  <c r="R98" i="9"/>
  <c r="P98" i="9"/>
  <c r="J98" i="9"/>
  <c r="BK97" i="9"/>
  <c r="BI97" i="9"/>
  <c r="BH97" i="9"/>
  <c r="BG97" i="9"/>
  <c r="BF97" i="9"/>
  <c r="T97" i="9"/>
  <c r="R97" i="9"/>
  <c r="P97" i="9"/>
  <c r="J97" i="9"/>
  <c r="BE97" i="9" s="1"/>
  <c r="BK96" i="9"/>
  <c r="BI96" i="9"/>
  <c r="BH96" i="9"/>
  <c r="BG96" i="9"/>
  <c r="BF96" i="9"/>
  <c r="T96" i="9"/>
  <c r="R96" i="9"/>
  <c r="P96" i="9"/>
  <c r="J96" i="9"/>
  <c r="BE96" i="9" s="1"/>
  <c r="BK95" i="9"/>
  <c r="BI95" i="9"/>
  <c r="BH95" i="9"/>
  <c r="BG95" i="9"/>
  <c r="BF95" i="9"/>
  <c r="T95" i="9"/>
  <c r="R95" i="9"/>
  <c r="P95" i="9"/>
  <c r="J95" i="9"/>
  <c r="BE95" i="9" s="1"/>
  <c r="BK94" i="9"/>
  <c r="BI94" i="9"/>
  <c r="BH94" i="9"/>
  <c r="BG94" i="9"/>
  <c r="BF94" i="9"/>
  <c r="BE94" i="9"/>
  <c r="T94" i="9"/>
  <c r="R94" i="9"/>
  <c r="P94" i="9"/>
  <c r="J94" i="9"/>
  <c r="BK93" i="9"/>
  <c r="BI93" i="9"/>
  <c r="BH93" i="9"/>
  <c r="BG93" i="9"/>
  <c r="BF93" i="9"/>
  <c r="BE93" i="9"/>
  <c r="T93" i="9"/>
  <c r="R93" i="9"/>
  <c r="P93" i="9"/>
  <c r="J93" i="9"/>
  <c r="BK92" i="9"/>
  <c r="BI92" i="9"/>
  <c r="BH92" i="9"/>
  <c r="BG92" i="9"/>
  <c r="BF92" i="9"/>
  <c r="BE92" i="9"/>
  <c r="T92" i="9"/>
  <c r="R92" i="9"/>
  <c r="P92" i="9"/>
  <c r="J92" i="9"/>
  <c r="BK91" i="9"/>
  <c r="BI91" i="9"/>
  <c r="BH91" i="9"/>
  <c r="BG91" i="9"/>
  <c r="BF91" i="9"/>
  <c r="T91" i="9"/>
  <c r="R91" i="9"/>
  <c r="P91" i="9"/>
  <c r="J91" i="9"/>
  <c r="BE91" i="9" s="1"/>
  <c r="BK90" i="9"/>
  <c r="BI90" i="9"/>
  <c r="BH90" i="9"/>
  <c r="BG90" i="9"/>
  <c r="BF90" i="9"/>
  <c r="T90" i="9"/>
  <c r="R90" i="9"/>
  <c r="P90" i="9"/>
  <c r="J90" i="9"/>
  <c r="BE90" i="9" s="1"/>
  <c r="BK89" i="9"/>
  <c r="BI89" i="9"/>
  <c r="BH89" i="9"/>
  <c r="BG89" i="9"/>
  <c r="BF89" i="9"/>
  <c r="T89" i="9"/>
  <c r="R89" i="9"/>
  <c r="P89" i="9"/>
  <c r="J89" i="9"/>
  <c r="BE89" i="9" s="1"/>
  <c r="BK88" i="9"/>
  <c r="BI88" i="9"/>
  <c r="BH88" i="9"/>
  <c r="BG88" i="9"/>
  <c r="F35" i="9" s="1"/>
  <c r="BB62" i="1" s="1"/>
  <c r="BF88" i="9"/>
  <c r="BE88" i="9"/>
  <c r="T88" i="9"/>
  <c r="R88" i="9"/>
  <c r="P88" i="9"/>
  <c r="J88" i="9"/>
  <c r="BK87" i="9"/>
  <c r="BI87" i="9"/>
  <c r="BH87" i="9"/>
  <c r="F36" i="9" s="1"/>
  <c r="BC62" i="1" s="1"/>
  <c r="BG87" i="9"/>
  <c r="BF87" i="9"/>
  <c r="BE87" i="9"/>
  <c r="T87" i="9"/>
  <c r="R87" i="9"/>
  <c r="P87" i="9"/>
  <c r="J87" i="9"/>
  <c r="BK86" i="9"/>
  <c r="BI86" i="9"/>
  <c r="BH86" i="9"/>
  <c r="BG86" i="9"/>
  <c r="BF86" i="9"/>
  <c r="J34" i="9" s="1"/>
  <c r="BE86" i="9"/>
  <c r="T86" i="9"/>
  <c r="R86" i="9"/>
  <c r="P86" i="9"/>
  <c r="J86" i="9"/>
  <c r="BK85" i="9"/>
  <c r="BI85" i="9"/>
  <c r="BH85" i="9"/>
  <c r="BG85" i="9"/>
  <c r="BF85" i="9"/>
  <c r="F34" i="9" s="1"/>
  <c r="BA62" i="1" s="1"/>
  <c r="T85" i="9"/>
  <c r="T83" i="9" s="1"/>
  <c r="T82" i="9" s="1"/>
  <c r="R85" i="9"/>
  <c r="P85" i="9"/>
  <c r="J85" i="9"/>
  <c r="BE85" i="9" s="1"/>
  <c r="BK84" i="9"/>
  <c r="BI84" i="9"/>
  <c r="BH84" i="9"/>
  <c r="BG84" i="9"/>
  <c r="BF84" i="9"/>
  <c r="T84" i="9"/>
  <c r="R84" i="9"/>
  <c r="P84" i="9"/>
  <c r="P83" i="9" s="1"/>
  <c r="J84" i="9"/>
  <c r="BE84" i="9" s="1"/>
  <c r="J79" i="9"/>
  <c r="J78" i="9"/>
  <c r="F78" i="9"/>
  <c r="F76" i="9"/>
  <c r="E74" i="9"/>
  <c r="J55" i="9"/>
  <c r="J54" i="9"/>
  <c r="F54" i="9"/>
  <c r="F52" i="9"/>
  <c r="E50" i="9"/>
  <c r="J37" i="9"/>
  <c r="J36" i="9"/>
  <c r="J35" i="9"/>
  <c r="J18" i="9"/>
  <c r="E18" i="9"/>
  <c r="F79" i="9" s="1"/>
  <c r="J17" i="9"/>
  <c r="J12" i="9"/>
  <c r="J76" i="9" s="1"/>
  <c r="E7" i="9"/>
  <c r="BK120" i="8"/>
  <c r="BI120" i="8"/>
  <c r="BH120" i="8"/>
  <c r="BG120" i="8"/>
  <c r="BF120" i="8"/>
  <c r="T120" i="8"/>
  <c r="R120" i="8"/>
  <c r="P120" i="8"/>
  <c r="J120" i="8"/>
  <c r="BE120" i="8" s="1"/>
  <c r="BK119" i="8"/>
  <c r="BI119" i="8"/>
  <c r="BH119" i="8"/>
  <c r="BG119" i="8"/>
  <c r="BF119" i="8"/>
  <c r="BE119" i="8"/>
  <c r="T119" i="8"/>
  <c r="R119" i="8"/>
  <c r="P119" i="8"/>
  <c r="J119" i="8"/>
  <c r="BK118" i="8"/>
  <c r="BI118" i="8"/>
  <c r="BH118" i="8"/>
  <c r="BG118" i="8"/>
  <c r="BF118" i="8"/>
  <c r="BE118" i="8"/>
  <c r="T118" i="8"/>
  <c r="R118" i="8"/>
  <c r="P118" i="8"/>
  <c r="J118" i="8"/>
  <c r="BK117" i="8"/>
  <c r="BI117" i="8"/>
  <c r="BH117" i="8"/>
  <c r="BG117" i="8"/>
  <c r="BF117" i="8"/>
  <c r="BE117" i="8"/>
  <c r="T117" i="8"/>
  <c r="R117" i="8"/>
  <c r="P117" i="8"/>
  <c r="P111" i="8" s="1"/>
  <c r="J117" i="8"/>
  <c r="BK116" i="8"/>
  <c r="BI116" i="8"/>
  <c r="BH116" i="8"/>
  <c r="BG116" i="8"/>
  <c r="BF116" i="8"/>
  <c r="T116" i="8"/>
  <c r="R116" i="8"/>
  <c r="P116" i="8"/>
  <c r="J116" i="8"/>
  <c r="BE116" i="8" s="1"/>
  <c r="BK115" i="8"/>
  <c r="BK111" i="8" s="1"/>
  <c r="J111" i="8" s="1"/>
  <c r="J64" i="8" s="1"/>
  <c r="BI115" i="8"/>
  <c r="BH115" i="8"/>
  <c r="BG115" i="8"/>
  <c r="BF115" i="8"/>
  <c r="T115" i="8"/>
  <c r="R115" i="8"/>
  <c r="P115" i="8"/>
  <c r="J115" i="8"/>
  <c r="BE115" i="8" s="1"/>
  <c r="BK114" i="8"/>
  <c r="BI114" i="8"/>
  <c r="BH114" i="8"/>
  <c r="BG114" i="8"/>
  <c r="BF114" i="8"/>
  <c r="T114" i="8"/>
  <c r="R114" i="8"/>
  <c r="P114" i="8"/>
  <c r="J114" i="8"/>
  <c r="BE114" i="8" s="1"/>
  <c r="BK113" i="8"/>
  <c r="BI113" i="8"/>
  <c r="BH113" i="8"/>
  <c r="BG113" i="8"/>
  <c r="BF113" i="8"/>
  <c r="T113" i="8"/>
  <c r="R113" i="8"/>
  <c r="P113" i="8"/>
  <c r="J113" i="8"/>
  <c r="BE113" i="8" s="1"/>
  <c r="BK112" i="8"/>
  <c r="BI112" i="8"/>
  <c r="BH112" i="8"/>
  <c r="BG112" i="8"/>
  <c r="BF112" i="8"/>
  <c r="BE112" i="8"/>
  <c r="T112" i="8"/>
  <c r="R112" i="8"/>
  <c r="P112" i="8"/>
  <c r="J112" i="8"/>
  <c r="BK110" i="8"/>
  <c r="BI110" i="8"/>
  <c r="BH110" i="8"/>
  <c r="BG110" i="8"/>
  <c r="BF110" i="8"/>
  <c r="BE110" i="8"/>
  <c r="T110" i="8"/>
  <c r="R110" i="8"/>
  <c r="P110" i="8"/>
  <c r="J110" i="8"/>
  <c r="BK109" i="8"/>
  <c r="BI109" i="8"/>
  <c r="BH109" i="8"/>
  <c r="BG109" i="8"/>
  <c r="BF109" i="8"/>
  <c r="BE109" i="8"/>
  <c r="T109" i="8"/>
  <c r="R109" i="8"/>
  <c r="P109" i="8"/>
  <c r="J109" i="8"/>
  <c r="BK108" i="8"/>
  <c r="BI108" i="8"/>
  <c r="BH108" i="8"/>
  <c r="BG108" i="8"/>
  <c r="BF108" i="8"/>
  <c r="BE108" i="8"/>
  <c r="T108" i="8"/>
  <c r="R108" i="8"/>
  <c r="P108" i="8"/>
  <c r="J108" i="8"/>
  <c r="BK107" i="8"/>
  <c r="BI107" i="8"/>
  <c r="BH107" i="8"/>
  <c r="BG107" i="8"/>
  <c r="BF107" i="8"/>
  <c r="T107" i="8"/>
  <c r="R107" i="8"/>
  <c r="P107" i="8"/>
  <c r="J107" i="8"/>
  <c r="BE107" i="8" s="1"/>
  <c r="BK106" i="8"/>
  <c r="BI106" i="8"/>
  <c r="BH106" i="8"/>
  <c r="BG106" i="8"/>
  <c r="BF106" i="8"/>
  <c r="T106" i="8"/>
  <c r="R106" i="8"/>
  <c r="P106" i="8"/>
  <c r="J106" i="8"/>
  <c r="BE106" i="8" s="1"/>
  <c r="BK105" i="8"/>
  <c r="BI105" i="8"/>
  <c r="BH105" i="8"/>
  <c r="BG105" i="8"/>
  <c r="BF105" i="8"/>
  <c r="BE105" i="8"/>
  <c r="T105" i="8"/>
  <c r="R105" i="8"/>
  <c r="P105" i="8"/>
  <c r="J105" i="8"/>
  <c r="BK104" i="8"/>
  <c r="BK103" i="8" s="1"/>
  <c r="J103" i="8" s="1"/>
  <c r="J63" i="8" s="1"/>
  <c r="BI104" i="8"/>
  <c r="BH104" i="8"/>
  <c r="BG104" i="8"/>
  <c r="BF104" i="8"/>
  <c r="BE104" i="8"/>
  <c r="T104" i="8"/>
  <c r="R104" i="8"/>
  <c r="P104" i="8"/>
  <c r="J104" i="8"/>
  <c r="R103" i="8"/>
  <c r="BK102" i="8"/>
  <c r="BI102" i="8"/>
  <c r="BH102" i="8"/>
  <c r="BG102" i="8"/>
  <c r="BF102" i="8"/>
  <c r="T102" i="8"/>
  <c r="R102" i="8"/>
  <c r="P102" i="8"/>
  <c r="J102" i="8"/>
  <c r="BE102" i="8" s="1"/>
  <c r="BK101" i="8"/>
  <c r="BI101" i="8"/>
  <c r="BH101" i="8"/>
  <c r="BG101" i="8"/>
  <c r="BF101" i="8"/>
  <c r="T101" i="8"/>
  <c r="R101" i="8"/>
  <c r="R100" i="8" s="1"/>
  <c r="P101" i="8"/>
  <c r="J101" i="8"/>
  <c r="BE101" i="8" s="1"/>
  <c r="T100" i="8"/>
  <c r="P100" i="8"/>
  <c r="BK99" i="8"/>
  <c r="BI99" i="8"/>
  <c r="BH99" i="8"/>
  <c r="BG99" i="8"/>
  <c r="BF99" i="8"/>
  <c r="T99" i="8"/>
  <c r="R99" i="8"/>
  <c r="P99" i="8"/>
  <c r="J99" i="8"/>
  <c r="BE99" i="8" s="1"/>
  <c r="BK98" i="8"/>
  <c r="BI98" i="8"/>
  <c r="BH98" i="8"/>
  <c r="BG98" i="8"/>
  <c r="BF98" i="8"/>
  <c r="BE98" i="8"/>
  <c r="T98" i="8"/>
  <c r="R98" i="8"/>
  <c r="P98" i="8"/>
  <c r="J98" i="8"/>
  <c r="BK97" i="8"/>
  <c r="BI97" i="8"/>
  <c r="BH97" i="8"/>
  <c r="BG97" i="8"/>
  <c r="BF97" i="8"/>
  <c r="BE97" i="8"/>
  <c r="T97" i="8"/>
  <c r="R97" i="8"/>
  <c r="P97" i="8"/>
  <c r="J97" i="8"/>
  <c r="BK96" i="8"/>
  <c r="BI96" i="8"/>
  <c r="BH96" i="8"/>
  <c r="BG96" i="8"/>
  <c r="BF96" i="8"/>
  <c r="BE96" i="8"/>
  <c r="T96" i="8"/>
  <c r="R96" i="8"/>
  <c r="P96" i="8"/>
  <c r="J96" i="8"/>
  <c r="BK95" i="8"/>
  <c r="BI95" i="8"/>
  <c r="BH95" i="8"/>
  <c r="BG95" i="8"/>
  <c r="BF95" i="8"/>
  <c r="T95" i="8"/>
  <c r="R95" i="8"/>
  <c r="R93" i="8" s="1"/>
  <c r="P95" i="8"/>
  <c r="J95" i="8"/>
  <c r="BE95" i="8" s="1"/>
  <c r="BK94" i="8"/>
  <c r="BK93" i="8" s="1"/>
  <c r="J93" i="8" s="1"/>
  <c r="J61" i="8" s="1"/>
  <c r="BI94" i="8"/>
  <c r="BH94" i="8"/>
  <c r="BG94" i="8"/>
  <c r="BF94" i="8"/>
  <c r="T94" i="8"/>
  <c r="T93" i="8" s="1"/>
  <c r="R94" i="8"/>
  <c r="P94" i="8"/>
  <c r="P93" i="8" s="1"/>
  <c r="J94" i="8"/>
  <c r="BE94" i="8" s="1"/>
  <c r="BK92" i="8"/>
  <c r="BI92" i="8"/>
  <c r="BH92" i="8"/>
  <c r="BG92" i="8"/>
  <c r="BF92" i="8"/>
  <c r="BE92" i="8"/>
  <c r="T92" i="8"/>
  <c r="R92" i="8"/>
  <c r="P92" i="8"/>
  <c r="J92" i="8"/>
  <c r="BK91" i="8"/>
  <c r="BI91" i="8"/>
  <c r="BH91" i="8"/>
  <c r="BG91" i="8"/>
  <c r="BF91" i="8"/>
  <c r="BE91" i="8"/>
  <c r="T91" i="8"/>
  <c r="R91" i="8"/>
  <c r="P91" i="8"/>
  <c r="P85" i="8" s="1"/>
  <c r="J91" i="8"/>
  <c r="BK90" i="8"/>
  <c r="BI90" i="8"/>
  <c r="BH90" i="8"/>
  <c r="BG90" i="8"/>
  <c r="BF90" i="8"/>
  <c r="T90" i="8"/>
  <c r="R90" i="8"/>
  <c r="P90" i="8"/>
  <c r="J90" i="8"/>
  <c r="BE90" i="8" s="1"/>
  <c r="BK89" i="8"/>
  <c r="BK85" i="8" s="1"/>
  <c r="J85" i="8" s="1"/>
  <c r="J60" i="8" s="1"/>
  <c r="BI89" i="8"/>
  <c r="BH89" i="8"/>
  <c r="BG89" i="8"/>
  <c r="BF89" i="8"/>
  <c r="T89" i="8"/>
  <c r="R89" i="8"/>
  <c r="P89" i="8"/>
  <c r="J89" i="8"/>
  <c r="BE89" i="8" s="1"/>
  <c r="BK88" i="8"/>
  <c r="BI88" i="8"/>
  <c r="BH88" i="8"/>
  <c r="BG88" i="8"/>
  <c r="BF88" i="8"/>
  <c r="T88" i="8"/>
  <c r="R88" i="8"/>
  <c r="P88" i="8"/>
  <c r="J88" i="8"/>
  <c r="BE88" i="8" s="1"/>
  <c r="BK87" i="8"/>
  <c r="BI87" i="8"/>
  <c r="BH87" i="8"/>
  <c r="BG87" i="8"/>
  <c r="BF87" i="8"/>
  <c r="T87" i="8"/>
  <c r="R87" i="8"/>
  <c r="P87" i="8"/>
  <c r="J87" i="8"/>
  <c r="BE87" i="8" s="1"/>
  <c r="BK86" i="8"/>
  <c r="BI86" i="8"/>
  <c r="BH86" i="8"/>
  <c r="BG86" i="8"/>
  <c r="BF86" i="8"/>
  <c r="BE86" i="8"/>
  <c r="J33" i="8" s="1"/>
  <c r="T86" i="8"/>
  <c r="R86" i="8"/>
  <c r="P86" i="8"/>
  <c r="J86" i="8"/>
  <c r="J81" i="8"/>
  <c r="J80" i="8"/>
  <c r="F80" i="8"/>
  <c r="F78" i="8"/>
  <c r="E76" i="8"/>
  <c r="E74" i="8"/>
  <c r="J55" i="8"/>
  <c r="J54" i="8"/>
  <c r="F54" i="8"/>
  <c r="F52" i="8"/>
  <c r="E50" i="8"/>
  <c r="E48" i="8"/>
  <c r="J37" i="8"/>
  <c r="J36" i="8"/>
  <c r="J35" i="8"/>
  <c r="J18" i="8"/>
  <c r="E18" i="8"/>
  <c r="F81" i="8" s="1"/>
  <c r="J17" i="8"/>
  <c r="J12" i="8"/>
  <c r="J78" i="8" s="1"/>
  <c r="E7" i="8"/>
  <c r="BK127" i="7"/>
  <c r="BI127" i="7"/>
  <c r="BH127" i="7"/>
  <c r="BG127" i="7"/>
  <c r="BF127" i="7"/>
  <c r="BE127" i="7"/>
  <c r="T127" i="7"/>
  <c r="R127" i="7"/>
  <c r="P127" i="7"/>
  <c r="J127" i="7"/>
  <c r="BK126" i="7"/>
  <c r="BI126" i="7"/>
  <c r="BH126" i="7"/>
  <c r="BG126" i="7"/>
  <c r="BF126" i="7"/>
  <c r="T126" i="7"/>
  <c r="R126" i="7"/>
  <c r="P126" i="7"/>
  <c r="J126" i="7"/>
  <c r="BE126" i="7" s="1"/>
  <c r="BK125" i="7"/>
  <c r="BI125" i="7"/>
  <c r="BH125" i="7"/>
  <c r="BG125" i="7"/>
  <c r="BF125" i="7"/>
  <c r="BE125" i="7"/>
  <c r="T125" i="7"/>
  <c r="R125" i="7"/>
  <c r="P125" i="7"/>
  <c r="J125" i="7"/>
  <c r="BK124" i="7"/>
  <c r="BI124" i="7"/>
  <c r="BH124" i="7"/>
  <c r="BG124" i="7"/>
  <c r="BF124" i="7"/>
  <c r="T124" i="7"/>
  <c r="R124" i="7"/>
  <c r="P124" i="7"/>
  <c r="J124" i="7"/>
  <c r="BE124" i="7" s="1"/>
  <c r="BK123" i="7"/>
  <c r="BI123" i="7"/>
  <c r="BH123" i="7"/>
  <c r="BG123" i="7"/>
  <c r="BF123" i="7"/>
  <c r="BE123" i="7"/>
  <c r="T123" i="7"/>
  <c r="R123" i="7"/>
  <c r="P123" i="7"/>
  <c r="J123" i="7"/>
  <c r="BK122" i="7"/>
  <c r="BI122" i="7"/>
  <c r="BH122" i="7"/>
  <c r="BG122" i="7"/>
  <c r="BF122" i="7"/>
  <c r="BE122" i="7"/>
  <c r="T122" i="7"/>
  <c r="R122" i="7"/>
  <c r="P122" i="7"/>
  <c r="J122" i="7"/>
  <c r="BK121" i="7"/>
  <c r="BI121" i="7"/>
  <c r="BH121" i="7"/>
  <c r="BG121" i="7"/>
  <c r="BF121" i="7"/>
  <c r="BE121" i="7"/>
  <c r="T121" i="7"/>
  <c r="R121" i="7"/>
  <c r="P121" i="7"/>
  <c r="J121" i="7"/>
  <c r="BK119" i="7"/>
  <c r="BI119" i="7"/>
  <c r="BH119" i="7"/>
  <c r="BG119" i="7"/>
  <c r="BF119" i="7"/>
  <c r="T119" i="7"/>
  <c r="R119" i="7"/>
  <c r="P119" i="7"/>
  <c r="J119" i="7"/>
  <c r="BE119" i="7" s="1"/>
  <c r="BK118" i="7"/>
  <c r="BI118" i="7"/>
  <c r="BH118" i="7"/>
  <c r="BG118" i="7"/>
  <c r="F35" i="7" s="1"/>
  <c r="BB60" i="1" s="1"/>
  <c r="BF118" i="7"/>
  <c r="BE118" i="7"/>
  <c r="T118" i="7"/>
  <c r="R118" i="7"/>
  <c r="P118" i="7"/>
  <c r="J118" i="7"/>
  <c r="BK117" i="7"/>
  <c r="BI117" i="7"/>
  <c r="BH117" i="7"/>
  <c r="BG117" i="7"/>
  <c r="BF117" i="7"/>
  <c r="BE117" i="7"/>
  <c r="T117" i="7"/>
  <c r="R117" i="7"/>
  <c r="P117" i="7"/>
  <c r="J117" i="7"/>
  <c r="BK116" i="7"/>
  <c r="BI116" i="7"/>
  <c r="BH116" i="7"/>
  <c r="BG116" i="7"/>
  <c r="BF116" i="7"/>
  <c r="T116" i="7"/>
  <c r="R116" i="7"/>
  <c r="P116" i="7"/>
  <c r="J116" i="7"/>
  <c r="BE116" i="7" s="1"/>
  <c r="BK115" i="7"/>
  <c r="BI115" i="7"/>
  <c r="BH115" i="7"/>
  <c r="BG115" i="7"/>
  <c r="BF115" i="7"/>
  <c r="T115" i="7"/>
  <c r="R115" i="7"/>
  <c r="P115" i="7"/>
  <c r="J115" i="7"/>
  <c r="BE115" i="7" s="1"/>
  <c r="BK114" i="7"/>
  <c r="BI114" i="7"/>
  <c r="BH114" i="7"/>
  <c r="BG114" i="7"/>
  <c r="BF114" i="7"/>
  <c r="T114" i="7"/>
  <c r="R114" i="7"/>
  <c r="P114" i="7"/>
  <c r="J114" i="7"/>
  <c r="BE114" i="7" s="1"/>
  <c r="BK113" i="7"/>
  <c r="BI113" i="7"/>
  <c r="BH113" i="7"/>
  <c r="BG113" i="7"/>
  <c r="BF113" i="7"/>
  <c r="T113" i="7"/>
  <c r="R113" i="7"/>
  <c r="P113" i="7"/>
  <c r="J113" i="7"/>
  <c r="BE113" i="7" s="1"/>
  <c r="BK112" i="7"/>
  <c r="BI112" i="7"/>
  <c r="BH112" i="7"/>
  <c r="BG112" i="7"/>
  <c r="BF112" i="7"/>
  <c r="BE112" i="7"/>
  <c r="T112" i="7"/>
  <c r="T107" i="7" s="1"/>
  <c r="R112" i="7"/>
  <c r="P112" i="7"/>
  <c r="J112" i="7"/>
  <c r="BK111" i="7"/>
  <c r="BI111" i="7"/>
  <c r="BH111" i="7"/>
  <c r="BG111" i="7"/>
  <c r="BF111" i="7"/>
  <c r="BE111" i="7"/>
  <c r="T111" i="7"/>
  <c r="R111" i="7"/>
  <c r="P111" i="7"/>
  <c r="P107" i="7" s="1"/>
  <c r="J111" i="7"/>
  <c r="BK110" i="7"/>
  <c r="BI110" i="7"/>
  <c r="BH110" i="7"/>
  <c r="BG110" i="7"/>
  <c r="BF110" i="7"/>
  <c r="T110" i="7"/>
  <c r="R110" i="7"/>
  <c r="P110" i="7"/>
  <c r="J110" i="7"/>
  <c r="BE110" i="7" s="1"/>
  <c r="BK109" i="7"/>
  <c r="BI109" i="7"/>
  <c r="BH109" i="7"/>
  <c r="BG109" i="7"/>
  <c r="BF109" i="7"/>
  <c r="T109" i="7"/>
  <c r="R109" i="7"/>
  <c r="P109" i="7"/>
  <c r="J109" i="7"/>
  <c r="BE109" i="7" s="1"/>
  <c r="BK108" i="7"/>
  <c r="BI108" i="7"/>
  <c r="BH108" i="7"/>
  <c r="BG108" i="7"/>
  <c r="BF108" i="7"/>
  <c r="T108" i="7"/>
  <c r="R108" i="7"/>
  <c r="P108" i="7"/>
  <c r="J108" i="7"/>
  <c r="BE108" i="7" s="1"/>
  <c r="BK106" i="7"/>
  <c r="BI106" i="7"/>
  <c r="BH106" i="7"/>
  <c r="BG106" i="7"/>
  <c r="BF106" i="7"/>
  <c r="BE106" i="7"/>
  <c r="T106" i="7"/>
  <c r="R106" i="7"/>
  <c r="P106" i="7"/>
  <c r="J106" i="7"/>
  <c r="BK105" i="7"/>
  <c r="BI105" i="7"/>
  <c r="BH105" i="7"/>
  <c r="BG105" i="7"/>
  <c r="BF105" i="7"/>
  <c r="BE105" i="7"/>
  <c r="T105" i="7"/>
  <c r="R105" i="7"/>
  <c r="P105" i="7"/>
  <c r="J105" i="7"/>
  <c r="BK104" i="7"/>
  <c r="BI104" i="7"/>
  <c r="BH104" i="7"/>
  <c r="BG104" i="7"/>
  <c r="BF104" i="7"/>
  <c r="BE104" i="7"/>
  <c r="T104" i="7"/>
  <c r="R104" i="7"/>
  <c r="P104" i="7"/>
  <c r="J104" i="7"/>
  <c r="BK103" i="7"/>
  <c r="BI103" i="7"/>
  <c r="BH103" i="7"/>
  <c r="BG103" i="7"/>
  <c r="BF103" i="7"/>
  <c r="BE103" i="7"/>
  <c r="T103" i="7"/>
  <c r="R103" i="7"/>
  <c r="P103" i="7"/>
  <c r="J103" i="7"/>
  <c r="BK102" i="7"/>
  <c r="BI102" i="7"/>
  <c r="BH102" i="7"/>
  <c r="BG102" i="7"/>
  <c r="BF102" i="7"/>
  <c r="T102" i="7"/>
  <c r="R102" i="7"/>
  <c r="P102" i="7"/>
  <c r="J102" i="7"/>
  <c r="BE102" i="7" s="1"/>
  <c r="BK101" i="7"/>
  <c r="BI101" i="7"/>
  <c r="BH101" i="7"/>
  <c r="BG101" i="7"/>
  <c r="BF101" i="7"/>
  <c r="T101" i="7"/>
  <c r="R101" i="7"/>
  <c r="P101" i="7"/>
  <c r="J101" i="7"/>
  <c r="BE101" i="7" s="1"/>
  <c r="BK100" i="7"/>
  <c r="BI100" i="7"/>
  <c r="BH100" i="7"/>
  <c r="BG100" i="7"/>
  <c r="BF100" i="7"/>
  <c r="T100" i="7"/>
  <c r="R100" i="7"/>
  <c r="P100" i="7"/>
  <c r="J100" i="7"/>
  <c r="BE100" i="7" s="1"/>
  <c r="BK99" i="7"/>
  <c r="BI99" i="7"/>
  <c r="BH99" i="7"/>
  <c r="BG99" i="7"/>
  <c r="BF99" i="7"/>
  <c r="BE99" i="7"/>
  <c r="T99" i="7"/>
  <c r="R99" i="7"/>
  <c r="P99" i="7"/>
  <c r="J99" i="7"/>
  <c r="BK98" i="7"/>
  <c r="BI98" i="7"/>
  <c r="BH98" i="7"/>
  <c r="BG98" i="7"/>
  <c r="BF98" i="7"/>
  <c r="BE98" i="7"/>
  <c r="T98" i="7"/>
  <c r="R98" i="7"/>
  <c r="P98" i="7"/>
  <c r="J98" i="7"/>
  <c r="BK97" i="7"/>
  <c r="BI97" i="7"/>
  <c r="BH97" i="7"/>
  <c r="BG97" i="7"/>
  <c r="BF97" i="7"/>
  <c r="BE97" i="7"/>
  <c r="T97" i="7"/>
  <c r="R97" i="7"/>
  <c r="P97" i="7"/>
  <c r="J97" i="7"/>
  <c r="BK96" i="7"/>
  <c r="BI96" i="7"/>
  <c r="BH96" i="7"/>
  <c r="BG96" i="7"/>
  <c r="BF96" i="7"/>
  <c r="F34" i="7" s="1"/>
  <c r="BA60" i="1" s="1"/>
  <c r="T96" i="7"/>
  <c r="R96" i="7"/>
  <c r="R94" i="7" s="1"/>
  <c r="P96" i="7"/>
  <c r="J96" i="7"/>
  <c r="BE96" i="7" s="1"/>
  <c r="BK95" i="7"/>
  <c r="BI95" i="7"/>
  <c r="BH95" i="7"/>
  <c r="BG95" i="7"/>
  <c r="BF95" i="7"/>
  <c r="T95" i="7"/>
  <c r="R95" i="7"/>
  <c r="P95" i="7"/>
  <c r="P94" i="7" s="1"/>
  <c r="J95" i="7"/>
  <c r="BE95" i="7" s="1"/>
  <c r="BK93" i="7"/>
  <c r="BI93" i="7"/>
  <c r="BH93" i="7"/>
  <c r="BG93" i="7"/>
  <c r="BF93" i="7"/>
  <c r="BE93" i="7"/>
  <c r="T93" i="7"/>
  <c r="T91" i="7" s="1"/>
  <c r="R93" i="7"/>
  <c r="P93" i="7"/>
  <c r="J93" i="7"/>
  <c r="BK92" i="7"/>
  <c r="BI92" i="7"/>
  <c r="BH92" i="7"/>
  <c r="BG92" i="7"/>
  <c r="BF92" i="7"/>
  <c r="BE92" i="7"/>
  <c r="T92" i="7"/>
  <c r="R92" i="7"/>
  <c r="R91" i="7" s="1"/>
  <c r="P92" i="7"/>
  <c r="P91" i="7" s="1"/>
  <c r="J92" i="7"/>
  <c r="BK91" i="7"/>
  <c r="J91" i="7"/>
  <c r="BK90" i="7"/>
  <c r="BI90" i="7"/>
  <c r="BH90" i="7"/>
  <c r="BG90" i="7"/>
  <c r="BF90" i="7"/>
  <c r="BE90" i="7"/>
  <c r="T90" i="7"/>
  <c r="R90" i="7"/>
  <c r="P90" i="7"/>
  <c r="J90" i="7"/>
  <c r="BK89" i="7"/>
  <c r="BI89" i="7"/>
  <c r="BH89" i="7"/>
  <c r="BG89" i="7"/>
  <c r="BF89" i="7"/>
  <c r="BE89" i="7"/>
  <c r="T89" i="7"/>
  <c r="R89" i="7"/>
  <c r="R87" i="7" s="1"/>
  <c r="P89" i="7"/>
  <c r="J89" i="7"/>
  <c r="BK88" i="7"/>
  <c r="BK87" i="7" s="1"/>
  <c r="BI88" i="7"/>
  <c r="BH88" i="7"/>
  <c r="BG88" i="7"/>
  <c r="BF88" i="7"/>
  <c r="J34" i="7" s="1"/>
  <c r="AW60" i="1" s="1"/>
  <c r="T88" i="7"/>
  <c r="T87" i="7" s="1"/>
  <c r="R88" i="7"/>
  <c r="P88" i="7"/>
  <c r="P87" i="7" s="1"/>
  <c r="J88" i="7"/>
  <c r="BE88" i="7" s="1"/>
  <c r="J82" i="7"/>
  <c r="J81" i="7"/>
  <c r="F81" i="7"/>
  <c r="F79" i="7"/>
  <c r="E77" i="7"/>
  <c r="E75" i="7"/>
  <c r="J62" i="7"/>
  <c r="J55" i="7"/>
  <c r="J54" i="7"/>
  <c r="F54" i="7"/>
  <c r="J52" i="7"/>
  <c r="F52" i="7"/>
  <c r="E50" i="7"/>
  <c r="J37" i="7"/>
  <c r="J36" i="7"/>
  <c r="J35" i="7"/>
  <c r="J18" i="7"/>
  <c r="E18" i="7"/>
  <c r="F82" i="7" s="1"/>
  <c r="J17" i="7"/>
  <c r="J12" i="7"/>
  <c r="J79" i="7" s="1"/>
  <c r="E7" i="7"/>
  <c r="E48" i="7" s="1"/>
  <c r="BK378" i="6"/>
  <c r="BI378" i="6"/>
  <c r="BH378" i="6"/>
  <c r="BG378" i="6"/>
  <c r="BF378" i="6"/>
  <c r="T378" i="6"/>
  <c r="R378" i="6"/>
  <c r="P378" i="6"/>
  <c r="J378" i="6"/>
  <c r="BE378" i="6" s="1"/>
  <c r="BK377" i="6"/>
  <c r="BI377" i="6"/>
  <c r="BH377" i="6"/>
  <c r="BG377" i="6"/>
  <c r="BF377" i="6"/>
  <c r="BE377" i="6"/>
  <c r="T377" i="6"/>
  <c r="R377" i="6"/>
  <c r="P377" i="6"/>
  <c r="J377" i="6"/>
  <c r="BK376" i="6"/>
  <c r="BI376" i="6"/>
  <c r="BH376" i="6"/>
  <c r="BG376" i="6"/>
  <c r="BF376" i="6"/>
  <c r="BE376" i="6"/>
  <c r="T376" i="6"/>
  <c r="R376" i="6"/>
  <c r="P376" i="6"/>
  <c r="J376" i="6"/>
  <c r="BK375" i="6"/>
  <c r="BI375" i="6"/>
  <c r="BH375" i="6"/>
  <c r="BG375" i="6"/>
  <c r="BF375" i="6"/>
  <c r="T375" i="6"/>
  <c r="R375" i="6"/>
  <c r="P375" i="6"/>
  <c r="J375" i="6"/>
  <c r="BE375" i="6" s="1"/>
  <c r="BK374" i="6"/>
  <c r="BI374" i="6"/>
  <c r="BH374" i="6"/>
  <c r="BG374" i="6"/>
  <c r="BF374" i="6"/>
  <c r="T374" i="6"/>
  <c r="R374" i="6"/>
  <c r="P374" i="6"/>
  <c r="J374" i="6"/>
  <c r="BE374" i="6" s="1"/>
  <c r="BK373" i="6"/>
  <c r="BI373" i="6"/>
  <c r="BH373" i="6"/>
  <c r="BG373" i="6"/>
  <c r="BF373" i="6"/>
  <c r="T373" i="6"/>
  <c r="R373" i="6"/>
  <c r="P373" i="6"/>
  <c r="J373" i="6"/>
  <c r="BE373" i="6" s="1"/>
  <c r="BK372" i="6"/>
  <c r="BI372" i="6"/>
  <c r="BH372" i="6"/>
  <c r="BG372" i="6"/>
  <c r="BF372" i="6"/>
  <c r="T372" i="6"/>
  <c r="R372" i="6"/>
  <c r="P372" i="6"/>
  <c r="J372" i="6"/>
  <c r="BE372" i="6" s="1"/>
  <c r="BK371" i="6"/>
  <c r="BI371" i="6"/>
  <c r="BH371" i="6"/>
  <c r="BG371" i="6"/>
  <c r="BF371" i="6"/>
  <c r="BE371" i="6"/>
  <c r="T371" i="6"/>
  <c r="R371" i="6"/>
  <c r="P371" i="6"/>
  <c r="J371" i="6"/>
  <c r="BK370" i="6"/>
  <c r="BI370" i="6"/>
  <c r="BH370" i="6"/>
  <c r="BG370" i="6"/>
  <c r="BF370" i="6"/>
  <c r="BE370" i="6"/>
  <c r="T370" i="6"/>
  <c r="R370" i="6"/>
  <c r="P370" i="6"/>
  <c r="J370" i="6"/>
  <c r="BK369" i="6"/>
  <c r="BI369" i="6"/>
  <c r="BH369" i="6"/>
  <c r="BG369" i="6"/>
  <c r="BF369" i="6"/>
  <c r="T369" i="6"/>
  <c r="R369" i="6"/>
  <c r="P369" i="6"/>
  <c r="J369" i="6"/>
  <c r="BE369" i="6" s="1"/>
  <c r="BK368" i="6"/>
  <c r="BI368" i="6"/>
  <c r="BH368" i="6"/>
  <c r="BG368" i="6"/>
  <c r="BF368" i="6"/>
  <c r="T368" i="6"/>
  <c r="R368" i="6"/>
  <c r="P368" i="6"/>
  <c r="J368" i="6"/>
  <c r="BE368" i="6" s="1"/>
  <c r="BK367" i="6"/>
  <c r="BI367" i="6"/>
  <c r="BH367" i="6"/>
  <c r="BG367" i="6"/>
  <c r="BF367" i="6"/>
  <c r="T367" i="6"/>
  <c r="R367" i="6"/>
  <c r="P367" i="6"/>
  <c r="J367" i="6"/>
  <c r="BE367" i="6" s="1"/>
  <c r="BK366" i="6"/>
  <c r="BI366" i="6"/>
  <c r="BH366" i="6"/>
  <c r="BG366" i="6"/>
  <c r="BF366" i="6"/>
  <c r="T366" i="6"/>
  <c r="R366" i="6"/>
  <c r="P366" i="6"/>
  <c r="J366" i="6"/>
  <c r="BE366" i="6" s="1"/>
  <c r="BK365" i="6"/>
  <c r="BI365" i="6"/>
  <c r="BH365" i="6"/>
  <c r="BG365" i="6"/>
  <c r="BF365" i="6"/>
  <c r="BE365" i="6"/>
  <c r="T365" i="6"/>
  <c r="R365" i="6"/>
  <c r="P365" i="6"/>
  <c r="J365" i="6"/>
  <c r="BK364" i="6"/>
  <c r="BI364" i="6"/>
  <c r="BH364" i="6"/>
  <c r="BG364" i="6"/>
  <c r="BF364" i="6"/>
  <c r="BE364" i="6"/>
  <c r="T364" i="6"/>
  <c r="R364" i="6"/>
  <c r="P364" i="6"/>
  <c r="J364" i="6"/>
  <c r="BK362" i="6"/>
  <c r="BI362" i="6"/>
  <c r="BH362" i="6"/>
  <c r="BG362" i="6"/>
  <c r="BF362" i="6"/>
  <c r="BE362" i="6"/>
  <c r="T362" i="6"/>
  <c r="R362" i="6"/>
  <c r="P362" i="6"/>
  <c r="J362" i="6"/>
  <c r="BK361" i="6"/>
  <c r="BI361" i="6"/>
  <c r="BH361" i="6"/>
  <c r="BG361" i="6"/>
  <c r="BF361" i="6"/>
  <c r="BE361" i="6"/>
  <c r="T361" i="6"/>
  <c r="R361" i="6"/>
  <c r="P361" i="6"/>
  <c r="J361" i="6"/>
  <c r="BK360" i="6"/>
  <c r="BI360" i="6"/>
  <c r="BH360" i="6"/>
  <c r="BG360" i="6"/>
  <c r="BF360" i="6"/>
  <c r="T360" i="6"/>
  <c r="R360" i="6"/>
  <c r="P360" i="6"/>
  <c r="J360" i="6"/>
  <c r="BE360" i="6" s="1"/>
  <c r="BK359" i="6"/>
  <c r="BI359" i="6"/>
  <c r="BH359" i="6"/>
  <c r="BG359" i="6"/>
  <c r="BF359" i="6"/>
  <c r="T359" i="6"/>
  <c r="R359" i="6"/>
  <c r="P359" i="6"/>
  <c r="J359" i="6"/>
  <c r="BE359" i="6" s="1"/>
  <c r="BK358" i="6"/>
  <c r="BI358" i="6"/>
  <c r="BH358" i="6"/>
  <c r="BG358" i="6"/>
  <c r="BF358" i="6"/>
  <c r="BE358" i="6"/>
  <c r="T358" i="6"/>
  <c r="R358" i="6"/>
  <c r="P358" i="6"/>
  <c r="J358" i="6"/>
  <c r="BK357" i="6"/>
  <c r="BI357" i="6"/>
  <c r="BH357" i="6"/>
  <c r="BG357" i="6"/>
  <c r="BF357" i="6"/>
  <c r="BE357" i="6"/>
  <c r="T357" i="6"/>
  <c r="R357" i="6"/>
  <c r="P357" i="6"/>
  <c r="J357" i="6"/>
  <c r="BK356" i="6"/>
  <c r="BI356" i="6"/>
  <c r="BH356" i="6"/>
  <c r="BG356" i="6"/>
  <c r="BF356" i="6"/>
  <c r="BE356" i="6"/>
  <c r="T356" i="6"/>
  <c r="R356" i="6"/>
  <c r="P356" i="6"/>
  <c r="J356" i="6"/>
  <c r="BK355" i="6"/>
  <c r="BI355" i="6"/>
  <c r="BH355" i="6"/>
  <c r="BG355" i="6"/>
  <c r="BF355" i="6"/>
  <c r="T355" i="6"/>
  <c r="R355" i="6"/>
  <c r="P355" i="6"/>
  <c r="J355" i="6"/>
  <c r="BE355" i="6" s="1"/>
  <c r="BK354" i="6"/>
  <c r="BI354" i="6"/>
  <c r="BH354" i="6"/>
  <c r="BG354" i="6"/>
  <c r="BF354" i="6"/>
  <c r="T354" i="6"/>
  <c r="R354" i="6"/>
  <c r="P354" i="6"/>
  <c r="J354" i="6"/>
  <c r="BE354" i="6" s="1"/>
  <c r="BK353" i="6"/>
  <c r="BI353" i="6"/>
  <c r="BH353" i="6"/>
  <c r="BG353" i="6"/>
  <c r="BF353" i="6"/>
  <c r="BE353" i="6"/>
  <c r="T353" i="6"/>
  <c r="R353" i="6"/>
  <c r="P353" i="6"/>
  <c r="J353" i="6"/>
  <c r="BK352" i="6"/>
  <c r="BI352" i="6"/>
  <c r="BH352" i="6"/>
  <c r="BG352" i="6"/>
  <c r="BF352" i="6"/>
  <c r="BE352" i="6"/>
  <c r="T352" i="6"/>
  <c r="R352" i="6"/>
  <c r="P352" i="6"/>
  <c r="J352" i="6"/>
  <c r="BK351" i="6"/>
  <c r="BI351" i="6"/>
  <c r="BH351" i="6"/>
  <c r="BG351" i="6"/>
  <c r="BF351" i="6"/>
  <c r="BE351" i="6"/>
  <c r="T351" i="6"/>
  <c r="R351" i="6"/>
  <c r="P351" i="6"/>
  <c r="J351" i="6"/>
  <c r="BK350" i="6"/>
  <c r="BI350" i="6"/>
  <c r="BH350" i="6"/>
  <c r="BG350" i="6"/>
  <c r="BF350" i="6"/>
  <c r="BE350" i="6"/>
  <c r="T350" i="6"/>
  <c r="R350" i="6"/>
  <c r="P350" i="6"/>
  <c r="J350" i="6"/>
  <c r="BK349" i="6"/>
  <c r="BI349" i="6"/>
  <c r="BH349" i="6"/>
  <c r="BG349" i="6"/>
  <c r="BF349" i="6"/>
  <c r="T349" i="6"/>
  <c r="R349" i="6"/>
  <c r="P349" i="6"/>
  <c r="J349" i="6"/>
  <c r="BE349" i="6" s="1"/>
  <c r="BK348" i="6"/>
  <c r="BI348" i="6"/>
  <c r="BH348" i="6"/>
  <c r="BG348" i="6"/>
  <c r="BF348" i="6"/>
  <c r="T348" i="6"/>
  <c r="R348" i="6"/>
  <c r="P348" i="6"/>
  <c r="J348" i="6"/>
  <c r="BE348" i="6" s="1"/>
  <c r="BK347" i="6"/>
  <c r="BI347" i="6"/>
  <c r="BH347" i="6"/>
  <c r="BG347" i="6"/>
  <c r="BF347" i="6"/>
  <c r="T347" i="6"/>
  <c r="R347" i="6"/>
  <c r="P347" i="6"/>
  <c r="J347" i="6"/>
  <c r="BE347" i="6" s="1"/>
  <c r="BK346" i="6"/>
  <c r="BI346" i="6"/>
  <c r="BH346" i="6"/>
  <c r="BG346" i="6"/>
  <c r="BF346" i="6"/>
  <c r="T346" i="6"/>
  <c r="R346" i="6"/>
  <c r="P346" i="6"/>
  <c r="J346" i="6"/>
  <c r="BE346" i="6" s="1"/>
  <c r="BK345" i="6"/>
  <c r="BI345" i="6"/>
  <c r="BH345" i="6"/>
  <c r="BG345" i="6"/>
  <c r="BF345" i="6"/>
  <c r="BE345" i="6"/>
  <c r="T345" i="6"/>
  <c r="R345" i="6"/>
  <c r="P345" i="6"/>
  <c r="J345" i="6"/>
  <c r="BK344" i="6"/>
  <c r="BI344" i="6"/>
  <c r="BH344" i="6"/>
  <c r="BG344" i="6"/>
  <c r="BF344" i="6"/>
  <c r="BE344" i="6"/>
  <c r="T344" i="6"/>
  <c r="R344" i="6"/>
  <c r="P344" i="6"/>
  <c r="J344" i="6"/>
  <c r="BK343" i="6"/>
  <c r="BI343" i="6"/>
  <c r="BH343" i="6"/>
  <c r="BG343" i="6"/>
  <c r="BF343" i="6"/>
  <c r="T343" i="6"/>
  <c r="T342" i="6" s="1"/>
  <c r="R343" i="6"/>
  <c r="R342" i="6" s="1"/>
  <c r="P343" i="6"/>
  <c r="J343" i="6"/>
  <c r="BE343" i="6" s="1"/>
  <c r="BK341" i="6"/>
  <c r="BI341" i="6"/>
  <c r="BH341" i="6"/>
  <c r="BG341" i="6"/>
  <c r="BF341" i="6"/>
  <c r="T341" i="6"/>
  <c r="R341" i="6"/>
  <c r="P341" i="6"/>
  <c r="J341" i="6"/>
  <c r="BE341" i="6" s="1"/>
  <c r="BK340" i="6"/>
  <c r="BI340" i="6"/>
  <c r="BH340" i="6"/>
  <c r="BG340" i="6"/>
  <c r="BF340" i="6"/>
  <c r="BE340" i="6"/>
  <c r="T340" i="6"/>
  <c r="R340" i="6"/>
  <c r="P340" i="6"/>
  <c r="J340" i="6"/>
  <c r="BK339" i="6"/>
  <c r="BI339" i="6"/>
  <c r="BH339" i="6"/>
  <c r="BG339" i="6"/>
  <c r="BF339" i="6"/>
  <c r="BE339" i="6"/>
  <c r="T339" i="6"/>
  <c r="R339" i="6"/>
  <c r="P339" i="6"/>
  <c r="J339" i="6"/>
  <c r="BK338" i="6"/>
  <c r="BI338" i="6"/>
  <c r="BH338" i="6"/>
  <c r="BG338" i="6"/>
  <c r="BF338" i="6"/>
  <c r="T338" i="6"/>
  <c r="R338" i="6"/>
  <c r="P338" i="6"/>
  <c r="J338" i="6"/>
  <c r="BE338" i="6" s="1"/>
  <c r="BK337" i="6"/>
  <c r="BI337" i="6"/>
  <c r="BH337" i="6"/>
  <c r="BG337" i="6"/>
  <c r="BF337" i="6"/>
  <c r="T337" i="6"/>
  <c r="R337" i="6"/>
  <c r="P337" i="6"/>
  <c r="J337" i="6"/>
  <c r="BE337" i="6" s="1"/>
  <c r="BK336" i="6"/>
  <c r="BI336" i="6"/>
  <c r="BH336" i="6"/>
  <c r="BG336" i="6"/>
  <c r="BF336" i="6"/>
  <c r="T336" i="6"/>
  <c r="R336" i="6"/>
  <c r="P336" i="6"/>
  <c r="J336" i="6"/>
  <c r="BE336" i="6" s="1"/>
  <c r="BK335" i="6"/>
  <c r="BI335" i="6"/>
  <c r="BH335" i="6"/>
  <c r="BG335" i="6"/>
  <c r="BF335" i="6"/>
  <c r="T335" i="6"/>
  <c r="R335" i="6"/>
  <c r="P335" i="6"/>
  <c r="J335" i="6"/>
  <c r="BE335" i="6" s="1"/>
  <c r="BK334" i="6"/>
  <c r="BI334" i="6"/>
  <c r="BH334" i="6"/>
  <c r="BG334" i="6"/>
  <c r="BF334" i="6"/>
  <c r="BE334" i="6"/>
  <c r="T334" i="6"/>
  <c r="R334" i="6"/>
  <c r="P334" i="6"/>
  <c r="J334" i="6"/>
  <c r="BK333" i="6"/>
  <c r="BI333" i="6"/>
  <c r="BH333" i="6"/>
  <c r="BG333" i="6"/>
  <c r="BF333" i="6"/>
  <c r="BE333" i="6"/>
  <c r="T333" i="6"/>
  <c r="R333" i="6"/>
  <c r="P333" i="6"/>
  <c r="J333" i="6"/>
  <c r="BK332" i="6"/>
  <c r="BI332" i="6"/>
  <c r="BH332" i="6"/>
  <c r="BG332" i="6"/>
  <c r="BF332" i="6"/>
  <c r="T332" i="6"/>
  <c r="R332" i="6"/>
  <c r="P332" i="6"/>
  <c r="J332" i="6"/>
  <c r="BE332" i="6" s="1"/>
  <c r="BK331" i="6"/>
  <c r="BI331" i="6"/>
  <c r="BH331" i="6"/>
  <c r="BG331" i="6"/>
  <c r="BF331" i="6"/>
  <c r="T331" i="6"/>
  <c r="R331" i="6"/>
  <c r="P331" i="6"/>
  <c r="J331" i="6"/>
  <c r="BE331" i="6" s="1"/>
  <c r="BK330" i="6"/>
  <c r="BI330" i="6"/>
  <c r="BH330" i="6"/>
  <c r="BG330" i="6"/>
  <c r="BF330" i="6"/>
  <c r="T330" i="6"/>
  <c r="R330" i="6"/>
  <c r="P330" i="6"/>
  <c r="J330" i="6"/>
  <c r="BE330" i="6" s="1"/>
  <c r="BK329" i="6"/>
  <c r="BI329" i="6"/>
  <c r="BH329" i="6"/>
  <c r="BG329" i="6"/>
  <c r="BF329" i="6"/>
  <c r="T329" i="6"/>
  <c r="R329" i="6"/>
  <c r="P329" i="6"/>
  <c r="J329" i="6"/>
  <c r="BE329" i="6" s="1"/>
  <c r="BK328" i="6"/>
  <c r="BI328" i="6"/>
  <c r="BH328" i="6"/>
  <c r="BG328" i="6"/>
  <c r="BF328" i="6"/>
  <c r="BE328" i="6"/>
  <c r="T328" i="6"/>
  <c r="T326" i="6" s="1"/>
  <c r="R328" i="6"/>
  <c r="P328" i="6"/>
  <c r="J328" i="6"/>
  <c r="BK327" i="6"/>
  <c r="BI327" i="6"/>
  <c r="BH327" i="6"/>
  <c r="BG327" i="6"/>
  <c r="BF327" i="6"/>
  <c r="BE327" i="6"/>
  <c r="T327" i="6"/>
  <c r="R327" i="6"/>
  <c r="P327" i="6"/>
  <c r="P326" i="6" s="1"/>
  <c r="J327" i="6"/>
  <c r="BK325" i="6"/>
  <c r="BI325" i="6"/>
  <c r="BH325" i="6"/>
  <c r="BG325" i="6"/>
  <c r="BF325" i="6"/>
  <c r="BE325" i="6"/>
  <c r="T325" i="6"/>
  <c r="R325" i="6"/>
  <c r="P325" i="6"/>
  <c r="J325" i="6"/>
  <c r="BK324" i="6"/>
  <c r="BI324" i="6"/>
  <c r="BH324" i="6"/>
  <c r="BG324" i="6"/>
  <c r="BF324" i="6"/>
  <c r="BE324" i="6"/>
  <c r="T324" i="6"/>
  <c r="R324" i="6"/>
  <c r="P324" i="6"/>
  <c r="J324" i="6"/>
  <c r="BK323" i="6"/>
  <c r="BI323" i="6"/>
  <c r="BH323" i="6"/>
  <c r="BG323" i="6"/>
  <c r="BF323" i="6"/>
  <c r="T323" i="6"/>
  <c r="R323" i="6"/>
  <c r="P323" i="6"/>
  <c r="J323" i="6"/>
  <c r="BE323" i="6" s="1"/>
  <c r="BK322" i="6"/>
  <c r="BI322" i="6"/>
  <c r="BH322" i="6"/>
  <c r="BG322" i="6"/>
  <c r="BF322" i="6"/>
  <c r="T322" i="6"/>
  <c r="R322" i="6"/>
  <c r="P322" i="6"/>
  <c r="J322" i="6"/>
  <c r="BE322" i="6" s="1"/>
  <c r="BK321" i="6"/>
  <c r="BI321" i="6"/>
  <c r="BH321" i="6"/>
  <c r="BG321" i="6"/>
  <c r="BF321" i="6"/>
  <c r="T321" i="6"/>
  <c r="R321" i="6"/>
  <c r="P321" i="6"/>
  <c r="J321" i="6"/>
  <c r="BE321" i="6" s="1"/>
  <c r="BK320" i="6"/>
  <c r="BI320" i="6"/>
  <c r="BH320" i="6"/>
  <c r="BG320" i="6"/>
  <c r="BF320" i="6"/>
  <c r="BE320" i="6"/>
  <c r="T320" i="6"/>
  <c r="R320" i="6"/>
  <c r="P320" i="6"/>
  <c r="J320" i="6"/>
  <c r="BK319" i="6"/>
  <c r="BI319" i="6"/>
  <c r="BH319" i="6"/>
  <c r="BG319" i="6"/>
  <c r="BF319" i="6"/>
  <c r="BE319" i="6"/>
  <c r="T319" i="6"/>
  <c r="R319" i="6"/>
  <c r="P319" i="6"/>
  <c r="J319" i="6"/>
  <c r="BK318" i="6"/>
  <c r="BI318" i="6"/>
  <c r="BH318" i="6"/>
  <c r="BG318" i="6"/>
  <c r="BF318" i="6"/>
  <c r="BE318" i="6"/>
  <c r="T318" i="6"/>
  <c r="R318" i="6"/>
  <c r="P318" i="6"/>
  <c r="J318" i="6"/>
  <c r="BK317" i="6"/>
  <c r="BI317" i="6"/>
  <c r="BH317" i="6"/>
  <c r="BG317" i="6"/>
  <c r="BF317" i="6"/>
  <c r="T317" i="6"/>
  <c r="R317" i="6"/>
  <c r="P317" i="6"/>
  <c r="J317" i="6"/>
  <c r="BE317" i="6" s="1"/>
  <c r="BK316" i="6"/>
  <c r="BI316" i="6"/>
  <c r="BH316" i="6"/>
  <c r="BG316" i="6"/>
  <c r="BF316" i="6"/>
  <c r="T316" i="6"/>
  <c r="R316" i="6"/>
  <c r="P316" i="6"/>
  <c r="J316" i="6"/>
  <c r="BE316" i="6" s="1"/>
  <c r="BK315" i="6"/>
  <c r="BI315" i="6"/>
  <c r="BH315" i="6"/>
  <c r="BG315" i="6"/>
  <c r="BF315" i="6"/>
  <c r="BE315" i="6"/>
  <c r="T315" i="6"/>
  <c r="R315" i="6"/>
  <c r="P315" i="6"/>
  <c r="J315" i="6"/>
  <c r="BK314" i="6"/>
  <c r="BI314" i="6"/>
  <c r="BH314" i="6"/>
  <c r="BG314" i="6"/>
  <c r="BF314" i="6"/>
  <c r="BE314" i="6"/>
  <c r="T314" i="6"/>
  <c r="R314" i="6"/>
  <c r="P314" i="6"/>
  <c r="J314" i="6"/>
  <c r="BK313" i="6"/>
  <c r="BI313" i="6"/>
  <c r="BH313" i="6"/>
  <c r="BG313" i="6"/>
  <c r="BF313" i="6"/>
  <c r="BE313" i="6"/>
  <c r="T313" i="6"/>
  <c r="R313" i="6"/>
  <c r="P313" i="6"/>
  <c r="J313" i="6"/>
  <c r="BK312" i="6"/>
  <c r="BI312" i="6"/>
  <c r="BH312" i="6"/>
  <c r="BG312" i="6"/>
  <c r="BF312" i="6"/>
  <c r="BE312" i="6"/>
  <c r="T312" i="6"/>
  <c r="R312" i="6"/>
  <c r="P312" i="6"/>
  <c r="J312" i="6"/>
  <c r="BK311" i="6"/>
  <c r="BI311" i="6"/>
  <c r="BH311" i="6"/>
  <c r="BG311" i="6"/>
  <c r="BF311" i="6"/>
  <c r="T311" i="6"/>
  <c r="R311" i="6"/>
  <c r="P311" i="6"/>
  <c r="J311" i="6"/>
  <c r="BE311" i="6" s="1"/>
  <c r="BK310" i="6"/>
  <c r="BI310" i="6"/>
  <c r="BH310" i="6"/>
  <c r="BG310" i="6"/>
  <c r="BF310" i="6"/>
  <c r="T310" i="6"/>
  <c r="R310" i="6"/>
  <c r="P310" i="6"/>
  <c r="J310" i="6"/>
  <c r="BE310" i="6" s="1"/>
  <c r="BK309" i="6"/>
  <c r="BI309" i="6"/>
  <c r="BH309" i="6"/>
  <c r="BG309" i="6"/>
  <c r="BF309" i="6"/>
  <c r="T309" i="6"/>
  <c r="R309" i="6"/>
  <c r="P309" i="6"/>
  <c r="J309" i="6"/>
  <c r="BE309" i="6" s="1"/>
  <c r="BK308" i="6"/>
  <c r="BI308" i="6"/>
  <c r="BH308" i="6"/>
  <c r="BG308" i="6"/>
  <c r="BF308" i="6"/>
  <c r="BE308" i="6"/>
  <c r="T308" i="6"/>
  <c r="R308" i="6"/>
  <c r="P308" i="6"/>
  <c r="J308" i="6"/>
  <c r="BK307" i="6"/>
  <c r="BI307" i="6"/>
  <c r="BH307" i="6"/>
  <c r="BG307" i="6"/>
  <c r="BF307" i="6"/>
  <c r="BE307" i="6"/>
  <c r="T307" i="6"/>
  <c r="R307" i="6"/>
  <c r="P307" i="6"/>
  <c r="J307" i="6"/>
  <c r="BK306" i="6"/>
  <c r="BI306" i="6"/>
  <c r="BH306" i="6"/>
  <c r="BG306" i="6"/>
  <c r="BF306" i="6"/>
  <c r="T306" i="6"/>
  <c r="R306" i="6"/>
  <c r="P306" i="6"/>
  <c r="J306" i="6"/>
  <c r="BE306" i="6" s="1"/>
  <c r="BK304" i="6"/>
  <c r="BI304" i="6"/>
  <c r="BH304" i="6"/>
  <c r="BG304" i="6"/>
  <c r="BF304" i="6"/>
  <c r="BE304" i="6"/>
  <c r="T304" i="6"/>
  <c r="R304" i="6"/>
  <c r="P304" i="6"/>
  <c r="J304" i="6"/>
  <c r="BK303" i="6"/>
  <c r="BI303" i="6"/>
  <c r="BH303" i="6"/>
  <c r="BG303" i="6"/>
  <c r="BF303" i="6"/>
  <c r="BE303" i="6"/>
  <c r="T303" i="6"/>
  <c r="R303" i="6"/>
  <c r="P303" i="6"/>
  <c r="J303" i="6"/>
  <c r="BK302" i="6"/>
  <c r="BI302" i="6"/>
  <c r="BH302" i="6"/>
  <c r="BG302" i="6"/>
  <c r="BF302" i="6"/>
  <c r="BE302" i="6"/>
  <c r="T302" i="6"/>
  <c r="R302" i="6"/>
  <c r="P302" i="6"/>
  <c r="J302" i="6"/>
  <c r="BK301" i="6"/>
  <c r="BI301" i="6"/>
  <c r="BH301" i="6"/>
  <c r="BG301" i="6"/>
  <c r="BF301" i="6"/>
  <c r="T301" i="6"/>
  <c r="R301" i="6"/>
  <c r="P301" i="6"/>
  <c r="J301" i="6"/>
  <c r="BE301" i="6" s="1"/>
  <c r="BK300" i="6"/>
  <c r="BI300" i="6"/>
  <c r="BH300" i="6"/>
  <c r="BG300" i="6"/>
  <c r="BF300" i="6"/>
  <c r="T300" i="6"/>
  <c r="R300" i="6"/>
  <c r="P300" i="6"/>
  <c r="J300" i="6"/>
  <c r="BE300" i="6" s="1"/>
  <c r="BK299" i="6"/>
  <c r="BI299" i="6"/>
  <c r="BH299" i="6"/>
  <c r="BG299" i="6"/>
  <c r="BF299" i="6"/>
  <c r="T299" i="6"/>
  <c r="R299" i="6"/>
  <c r="P299" i="6"/>
  <c r="J299" i="6"/>
  <c r="BE299" i="6" s="1"/>
  <c r="BK298" i="6"/>
  <c r="BI298" i="6"/>
  <c r="BH298" i="6"/>
  <c r="BG298" i="6"/>
  <c r="BF298" i="6"/>
  <c r="T298" i="6"/>
  <c r="R298" i="6"/>
  <c r="P298" i="6"/>
  <c r="J298" i="6"/>
  <c r="BE298" i="6" s="1"/>
  <c r="BK297" i="6"/>
  <c r="BI297" i="6"/>
  <c r="BH297" i="6"/>
  <c r="BG297" i="6"/>
  <c r="BF297" i="6"/>
  <c r="BE297" i="6"/>
  <c r="T297" i="6"/>
  <c r="R297" i="6"/>
  <c r="P297" i="6"/>
  <c r="J297" i="6"/>
  <c r="BK296" i="6"/>
  <c r="BI296" i="6"/>
  <c r="BH296" i="6"/>
  <c r="BG296" i="6"/>
  <c r="BF296" i="6"/>
  <c r="BE296" i="6"/>
  <c r="T296" i="6"/>
  <c r="R296" i="6"/>
  <c r="P296" i="6"/>
  <c r="J296" i="6"/>
  <c r="BK295" i="6"/>
  <c r="BI295" i="6"/>
  <c r="BH295" i="6"/>
  <c r="BG295" i="6"/>
  <c r="BF295" i="6"/>
  <c r="T295" i="6"/>
  <c r="R295" i="6"/>
  <c r="P295" i="6"/>
  <c r="J295" i="6"/>
  <c r="BE295" i="6" s="1"/>
  <c r="BK294" i="6"/>
  <c r="BI294" i="6"/>
  <c r="BH294" i="6"/>
  <c r="BG294" i="6"/>
  <c r="BF294" i="6"/>
  <c r="T294" i="6"/>
  <c r="R294" i="6"/>
  <c r="P294" i="6"/>
  <c r="J294" i="6"/>
  <c r="BE294" i="6" s="1"/>
  <c r="BK293" i="6"/>
  <c r="BI293" i="6"/>
  <c r="BH293" i="6"/>
  <c r="BG293" i="6"/>
  <c r="BF293" i="6"/>
  <c r="T293" i="6"/>
  <c r="R293" i="6"/>
  <c r="P293" i="6"/>
  <c r="J293" i="6"/>
  <c r="BE293" i="6" s="1"/>
  <c r="BK292" i="6"/>
  <c r="BI292" i="6"/>
  <c r="BH292" i="6"/>
  <c r="BG292" i="6"/>
  <c r="BF292" i="6"/>
  <c r="T292" i="6"/>
  <c r="R292" i="6"/>
  <c r="P292" i="6"/>
  <c r="J292" i="6"/>
  <c r="BE292" i="6" s="1"/>
  <c r="BK291" i="6"/>
  <c r="BI291" i="6"/>
  <c r="BH291" i="6"/>
  <c r="BG291" i="6"/>
  <c r="BF291" i="6"/>
  <c r="BE291" i="6"/>
  <c r="T291" i="6"/>
  <c r="R291" i="6"/>
  <c r="P291" i="6"/>
  <c r="J291" i="6"/>
  <c r="BK290" i="6"/>
  <c r="BI290" i="6"/>
  <c r="BH290" i="6"/>
  <c r="BG290" i="6"/>
  <c r="BF290" i="6"/>
  <c r="BE290" i="6"/>
  <c r="T290" i="6"/>
  <c r="R290" i="6"/>
  <c r="P290" i="6"/>
  <c r="J290" i="6"/>
  <c r="BK289" i="6"/>
  <c r="BI289" i="6"/>
  <c r="BH289" i="6"/>
  <c r="BG289" i="6"/>
  <c r="BF289" i="6"/>
  <c r="T289" i="6"/>
  <c r="R289" i="6"/>
  <c r="P289" i="6"/>
  <c r="J289" i="6"/>
  <c r="BE289" i="6" s="1"/>
  <c r="BK288" i="6"/>
  <c r="BI288" i="6"/>
  <c r="BH288" i="6"/>
  <c r="BG288" i="6"/>
  <c r="BF288" i="6"/>
  <c r="T288" i="6"/>
  <c r="R288" i="6"/>
  <c r="P288" i="6"/>
  <c r="J288" i="6"/>
  <c r="BE288" i="6" s="1"/>
  <c r="BK287" i="6"/>
  <c r="BI287" i="6"/>
  <c r="BH287" i="6"/>
  <c r="BG287" i="6"/>
  <c r="BF287" i="6"/>
  <c r="T287" i="6"/>
  <c r="R287" i="6"/>
  <c r="P287" i="6"/>
  <c r="J287" i="6"/>
  <c r="BE287" i="6" s="1"/>
  <c r="BK286" i="6"/>
  <c r="BK284" i="6" s="1"/>
  <c r="J284" i="6" s="1"/>
  <c r="J73" i="6" s="1"/>
  <c r="BI286" i="6"/>
  <c r="BH286" i="6"/>
  <c r="BG286" i="6"/>
  <c r="BF286" i="6"/>
  <c r="T286" i="6"/>
  <c r="R286" i="6"/>
  <c r="P286" i="6"/>
  <c r="J286" i="6"/>
  <c r="BE286" i="6" s="1"/>
  <c r="BK285" i="6"/>
  <c r="BI285" i="6"/>
  <c r="BH285" i="6"/>
  <c r="BG285" i="6"/>
  <c r="BF285" i="6"/>
  <c r="BE285" i="6"/>
  <c r="T285" i="6"/>
  <c r="R285" i="6"/>
  <c r="P285" i="6"/>
  <c r="J285" i="6"/>
  <c r="BK283" i="6"/>
  <c r="BI283" i="6"/>
  <c r="BH283" i="6"/>
  <c r="BG283" i="6"/>
  <c r="BF283" i="6"/>
  <c r="BE283" i="6"/>
  <c r="T283" i="6"/>
  <c r="R283" i="6"/>
  <c r="P283" i="6"/>
  <c r="J283" i="6"/>
  <c r="BK282" i="6"/>
  <c r="BI282" i="6"/>
  <c r="BH282" i="6"/>
  <c r="BG282" i="6"/>
  <c r="BF282" i="6"/>
  <c r="BE282" i="6"/>
  <c r="T282" i="6"/>
  <c r="R282" i="6"/>
  <c r="P282" i="6"/>
  <c r="J282" i="6"/>
  <c r="BK281" i="6"/>
  <c r="BI281" i="6"/>
  <c r="BH281" i="6"/>
  <c r="BG281" i="6"/>
  <c r="BF281" i="6"/>
  <c r="T281" i="6"/>
  <c r="R281" i="6"/>
  <c r="P281" i="6"/>
  <c r="J281" i="6"/>
  <c r="BE281" i="6" s="1"/>
  <c r="BK280" i="6"/>
  <c r="BI280" i="6"/>
  <c r="BH280" i="6"/>
  <c r="BG280" i="6"/>
  <c r="BF280" i="6"/>
  <c r="T280" i="6"/>
  <c r="R280" i="6"/>
  <c r="P280" i="6"/>
  <c r="J280" i="6"/>
  <c r="BE280" i="6" s="1"/>
  <c r="BK279" i="6"/>
  <c r="BI279" i="6"/>
  <c r="BH279" i="6"/>
  <c r="BG279" i="6"/>
  <c r="BF279" i="6"/>
  <c r="T279" i="6"/>
  <c r="R279" i="6"/>
  <c r="P279" i="6"/>
  <c r="J279" i="6"/>
  <c r="BE279" i="6" s="1"/>
  <c r="BK278" i="6"/>
  <c r="BI278" i="6"/>
  <c r="BH278" i="6"/>
  <c r="BG278" i="6"/>
  <c r="BF278" i="6"/>
  <c r="T278" i="6"/>
  <c r="R278" i="6"/>
  <c r="P278" i="6"/>
  <c r="J278" i="6"/>
  <c r="BE278" i="6" s="1"/>
  <c r="BK277" i="6"/>
  <c r="BI277" i="6"/>
  <c r="BH277" i="6"/>
  <c r="BG277" i="6"/>
  <c r="BF277" i="6"/>
  <c r="BE277" i="6"/>
  <c r="T277" i="6"/>
  <c r="R277" i="6"/>
  <c r="P277" i="6"/>
  <c r="J277" i="6"/>
  <c r="BK276" i="6"/>
  <c r="BI276" i="6"/>
  <c r="BH276" i="6"/>
  <c r="BG276" i="6"/>
  <c r="BF276" i="6"/>
  <c r="BE276" i="6"/>
  <c r="T276" i="6"/>
  <c r="R276" i="6"/>
  <c r="P276" i="6"/>
  <c r="J276" i="6"/>
  <c r="BK275" i="6"/>
  <c r="BI275" i="6"/>
  <c r="BH275" i="6"/>
  <c r="BG275" i="6"/>
  <c r="BF275" i="6"/>
  <c r="BE275" i="6"/>
  <c r="T275" i="6"/>
  <c r="R275" i="6"/>
  <c r="P275" i="6"/>
  <c r="J275" i="6"/>
  <c r="BK274" i="6"/>
  <c r="BI274" i="6"/>
  <c r="BH274" i="6"/>
  <c r="BG274" i="6"/>
  <c r="BF274" i="6"/>
  <c r="T274" i="6"/>
  <c r="R274" i="6"/>
  <c r="P274" i="6"/>
  <c r="J274" i="6"/>
  <c r="BE274" i="6" s="1"/>
  <c r="BK273" i="6"/>
  <c r="BI273" i="6"/>
  <c r="BH273" i="6"/>
  <c r="BG273" i="6"/>
  <c r="BF273" i="6"/>
  <c r="T273" i="6"/>
  <c r="R273" i="6"/>
  <c r="P273" i="6"/>
  <c r="J273" i="6"/>
  <c r="BE273" i="6" s="1"/>
  <c r="BK272" i="6"/>
  <c r="BI272" i="6"/>
  <c r="BH272" i="6"/>
  <c r="BG272" i="6"/>
  <c r="BF272" i="6"/>
  <c r="T272" i="6"/>
  <c r="R272" i="6"/>
  <c r="P272" i="6"/>
  <c r="J272" i="6"/>
  <c r="BE272" i="6" s="1"/>
  <c r="BK271" i="6"/>
  <c r="BI271" i="6"/>
  <c r="BH271" i="6"/>
  <c r="BG271" i="6"/>
  <c r="BF271" i="6"/>
  <c r="BE271" i="6"/>
  <c r="T271" i="6"/>
  <c r="R271" i="6"/>
  <c r="P271" i="6"/>
  <c r="J271" i="6"/>
  <c r="BK270" i="6"/>
  <c r="BI270" i="6"/>
  <c r="BH270" i="6"/>
  <c r="BG270" i="6"/>
  <c r="BF270" i="6"/>
  <c r="BE270" i="6"/>
  <c r="T270" i="6"/>
  <c r="R270" i="6"/>
  <c r="P270" i="6"/>
  <c r="J270" i="6"/>
  <c r="BK269" i="6"/>
  <c r="BI269" i="6"/>
  <c r="BH269" i="6"/>
  <c r="BG269" i="6"/>
  <c r="BF269" i="6"/>
  <c r="T269" i="6"/>
  <c r="R269" i="6"/>
  <c r="P269" i="6"/>
  <c r="P268" i="6" s="1"/>
  <c r="J269" i="6"/>
  <c r="BE269" i="6" s="1"/>
  <c r="BK267" i="6"/>
  <c r="BI267" i="6"/>
  <c r="BH267" i="6"/>
  <c r="BG267" i="6"/>
  <c r="BF267" i="6"/>
  <c r="T267" i="6"/>
  <c r="R267" i="6"/>
  <c r="P267" i="6"/>
  <c r="J267" i="6"/>
  <c r="BE267" i="6" s="1"/>
  <c r="BK266" i="6"/>
  <c r="BI266" i="6"/>
  <c r="BH266" i="6"/>
  <c r="BG266" i="6"/>
  <c r="BF266" i="6"/>
  <c r="BE266" i="6"/>
  <c r="T266" i="6"/>
  <c r="R266" i="6"/>
  <c r="P266" i="6"/>
  <c r="J266" i="6"/>
  <c r="BK265" i="6"/>
  <c r="BI265" i="6"/>
  <c r="BH265" i="6"/>
  <c r="BG265" i="6"/>
  <c r="BF265" i="6"/>
  <c r="BE265" i="6"/>
  <c r="T265" i="6"/>
  <c r="R265" i="6"/>
  <c r="P265" i="6"/>
  <c r="J265" i="6"/>
  <c r="BK264" i="6"/>
  <c r="BI264" i="6"/>
  <c r="BH264" i="6"/>
  <c r="BG264" i="6"/>
  <c r="BF264" i="6"/>
  <c r="T264" i="6"/>
  <c r="R264" i="6"/>
  <c r="P264" i="6"/>
  <c r="J264" i="6"/>
  <c r="BE264" i="6" s="1"/>
  <c r="BK263" i="6"/>
  <c r="BI263" i="6"/>
  <c r="BH263" i="6"/>
  <c r="BG263" i="6"/>
  <c r="BF263" i="6"/>
  <c r="T263" i="6"/>
  <c r="R263" i="6"/>
  <c r="P263" i="6"/>
  <c r="J263" i="6"/>
  <c r="BE263" i="6" s="1"/>
  <c r="BK262" i="6"/>
  <c r="BI262" i="6"/>
  <c r="BH262" i="6"/>
  <c r="BG262" i="6"/>
  <c r="BF262" i="6"/>
  <c r="T262" i="6"/>
  <c r="R262" i="6"/>
  <c r="P262" i="6"/>
  <c r="J262" i="6"/>
  <c r="BE262" i="6" s="1"/>
  <c r="BK261" i="6"/>
  <c r="BI261" i="6"/>
  <c r="BH261" i="6"/>
  <c r="BG261" i="6"/>
  <c r="BF261" i="6"/>
  <c r="T261" i="6"/>
  <c r="R261" i="6"/>
  <c r="P261" i="6"/>
  <c r="J261" i="6"/>
  <c r="BE261" i="6" s="1"/>
  <c r="BK260" i="6"/>
  <c r="BI260" i="6"/>
  <c r="BH260" i="6"/>
  <c r="BG260" i="6"/>
  <c r="BF260" i="6"/>
  <c r="BE260" i="6"/>
  <c r="T260" i="6"/>
  <c r="R260" i="6"/>
  <c r="P260" i="6"/>
  <c r="J260" i="6"/>
  <c r="BK259" i="6"/>
  <c r="BI259" i="6"/>
  <c r="BH259" i="6"/>
  <c r="BG259" i="6"/>
  <c r="BF259" i="6"/>
  <c r="BE259" i="6"/>
  <c r="T259" i="6"/>
  <c r="R259" i="6"/>
  <c r="P259" i="6"/>
  <c r="J259" i="6"/>
  <c r="BK258" i="6"/>
  <c r="BI258" i="6"/>
  <c r="BH258" i="6"/>
  <c r="BG258" i="6"/>
  <c r="BF258" i="6"/>
  <c r="T258" i="6"/>
  <c r="R258" i="6"/>
  <c r="P258" i="6"/>
  <c r="J258" i="6"/>
  <c r="BE258" i="6" s="1"/>
  <c r="BK257" i="6"/>
  <c r="BI257" i="6"/>
  <c r="BH257" i="6"/>
  <c r="BG257" i="6"/>
  <c r="BF257" i="6"/>
  <c r="T257" i="6"/>
  <c r="R257" i="6"/>
  <c r="P257" i="6"/>
  <c r="J257" i="6"/>
  <c r="BE257" i="6" s="1"/>
  <c r="BK256" i="6"/>
  <c r="BI256" i="6"/>
  <c r="BH256" i="6"/>
  <c r="BG256" i="6"/>
  <c r="BF256" i="6"/>
  <c r="T256" i="6"/>
  <c r="R256" i="6"/>
  <c r="P256" i="6"/>
  <c r="J256" i="6"/>
  <c r="BE256" i="6" s="1"/>
  <c r="BK255" i="6"/>
  <c r="BI255" i="6"/>
  <c r="BH255" i="6"/>
  <c r="BG255" i="6"/>
  <c r="BF255" i="6"/>
  <c r="T255" i="6"/>
  <c r="R255" i="6"/>
  <c r="P255" i="6"/>
  <c r="J255" i="6"/>
  <c r="BE255" i="6" s="1"/>
  <c r="BK254" i="6"/>
  <c r="BI254" i="6"/>
  <c r="BH254" i="6"/>
  <c r="BG254" i="6"/>
  <c r="BF254" i="6"/>
  <c r="BE254" i="6"/>
  <c r="T254" i="6"/>
  <c r="T252" i="6" s="1"/>
  <c r="R254" i="6"/>
  <c r="P254" i="6"/>
  <c r="J254" i="6"/>
  <c r="BK253" i="6"/>
  <c r="BI253" i="6"/>
  <c r="BH253" i="6"/>
  <c r="BG253" i="6"/>
  <c r="BF253" i="6"/>
  <c r="BE253" i="6"/>
  <c r="T253" i="6"/>
  <c r="R253" i="6"/>
  <c r="P253" i="6"/>
  <c r="P252" i="6" s="1"/>
  <c r="J253" i="6"/>
  <c r="BK251" i="6"/>
  <c r="BI251" i="6"/>
  <c r="BH251" i="6"/>
  <c r="BG251" i="6"/>
  <c r="BF251" i="6"/>
  <c r="BE251" i="6"/>
  <c r="T251" i="6"/>
  <c r="R251" i="6"/>
  <c r="P251" i="6"/>
  <c r="J251" i="6"/>
  <c r="BK250" i="6"/>
  <c r="BI250" i="6"/>
  <c r="BH250" i="6"/>
  <c r="BG250" i="6"/>
  <c r="BF250" i="6"/>
  <c r="BE250" i="6"/>
  <c r="T250" i="6"/>
  <c r="R250" i="6"/>
  <c r="P250" i="6"/>
  <c r="J250" i="6"/>
  <c r="BK249" i="6"/>
  <c r="BI249" i="6"/>
  <c r="BH249" i="6"/>
  <c r="BG249" i="6"/>
  <c r="BF249" i="6"/>
  <c r="T249" i="6"/>
  <c r="R249" i="6"/>
  <c r="P249" i="6"/>
  <c r="J249" i="6"/>
  <c r="BE249" i="6" s="1"/>
  <c r="BK248" i="6"/>
  <c r="BI248" i="6"/>
  <c r="BH248" i="6"/>
  <c r="BG248" i="6"/>
  <c r="BF248" i="6"/>
  <c r="T248" i="6"/>
  <c r="R248" i="6"/>
  <c r="P248" i="6"/>
  <c r="J248" i="6"/>
  <c r="BE248" i="6" s="1"/>
  <c r="BK247" i="6"/>
  <c r="BI247" i="6"/>
  <c r="BH247" i="6"/>
  <c r="BG247" i="6"/>
  <c r="BF247" i="6"/>
  <c r="T247" i="6"/>
  <c r="R247" i="6"/>
  <c r="P247" i="6"/>
  <c r="J247" i="6"/>
  <c r="BE247" i="6" s="1"/>
  <c r="BK246" i="6"/>
  <c r="BI246" i="6"/>
  <c r="BH246" i="6"/>
  <c r="BG246" i="6"/>
  <c r="BF246" i="6"/>
  <c r="BE246" i="6"/>
  <c r="T246" i="6"/>
  <c r="R246" i="6"/>
  <c r="P246" i="6"/>
  <c r="J246" i="6"/>
  <c r="BK245" i="6"/>
  <c r="BI245" i="6"/>
  <c r="BH245" i="6"/>
  <c r="BG245" i="6"/>
  <c r="BF245" i="6"/>
  <c r="BE245" i="6"/>
  <c r="T245" i="6"/>
  <c r="R245" i="6"/>
  <c r="P245" i="6"/>
  <c r="J245" i="6"/>
  <c r="BK244" i="6"/>
  <c r="BI244" i="6"/>
  <c r="BH244" i="6"/>
  <c r="BG244" i="6"/>
  <c r="BF244" i="6"/>
  <c r="BE244" i="6"/>
  <c r="T244" i="6"/>
  <c r="R244" i="6"/>
  <c r="P244" i="6"/>
  <c r="J244" i="6"/>
  <c r="BK243" i="6"/>
  <c r="BI243" i="6"/>
  <c r="BH243" i="6"/>
  <c r="BG243" i="6"/>
  <c r="BF243" i="6"/>
  <c r="T243" i="6"/>
  <c r="R243" i="6"/>
  <c r="P243" i="6"/>
  <c r="J243" i="6"/>
  <c r="BE243" i="6" s="1"/>
  <c r="BK242" i="6"/>
  <c r="BI242" i="6"/>
  <c r="BH242" i="6"/>
  <c r="BG242" i="6"/>
  <c r="BF242" i="6"/>
  <c r="T242" i="6"/>
  <c r="R242" i="6"/>
  <c r="P242" i="6"/>
  <c r="J242" i="6"/>
  <c r="BE242" i="6" s="1"/>
  <c r="BK241" i="6"/>
  <c r="BI241" i="6"/>
  <c r="BH241" i="6"/>
  <c r="BG241" i="6"/>
  <c r="BF241" i="6"/>
  <c r="T241" i="6"/>
  <c r="R241" i="6"/>
  <c r="P241" i="6"/>
  <c r="J241" i="6"/>
  <c r="BE241" i="6" s="1"/>
  <c r="BK240" i="6"/>
  <c r="BI240" i="6"/>
  <c r="BH240" i="6"/>
  <c r="BG240" i="6"/>
  <c r="BF240" i="6"/>
  <c r="BE240" i="6"/>
  <c r="T240" i="6"/>
  <c r="R240" i="6"/>
  <c r="P240" i="6"/>
  <c r="J240" i="6"/>
  <c r="BK239" i="6"/>
  <c r="BI239" i="6"/>
  <c r="BH239" i="6"/>
  <c r="BG239" i="6"/>
  <c r="BF239" i="6"/>
  <c r="BE239" i="6"/>
  <c r="T239" i="6"/>
  <c r="R239" i="6"/>
  <c r="P239" i="6"/>
  <c r="J239" i="6"/>
  <c r="BK238" i="6"/>
  <c r="BI238" i="6"/>
  <c r="BH238" i="6"/>
  <c r="BG238" i="6"/>
  <c r="BF238" i="6"/>
  <c r="BE238" i="6"/>
  <c r="T238" i="6"/>
  <c r="R238" i="6"/>
  <c r="P238" i="6"/>
  <c r="J238" i="6"/>
  <c r="BK237" i="6"/>
  <c r="BI237" i="6"/>
  <c r="BH237" i="6"/>
  <c r="BG237" i="6"/>
  <c r="BF237" i="6"/>
  <c r="T237" i="6"/>
  <c r="R237" i="6"/>
  <c r="P237" i="6"/>
  <c r="P236" i="6" s="1"/>
  <c r="J237" i="6"/>
  <c r="BE237" i="6" s="1"/>
  <c r="BK235" i="6"/>
  <c r="BI235" i="6"/>
  <c r="BH235" i="6"/>
  <c r="BG235" i="6"/>
  <c r="BF235" i="6"/>
  <c r="BE235" i="6"/>
  <c r="T235" i="6"/>
  <c r="R235" i="6"/>
  <c r="P235" i="6"/>
  <c r="J235" i="6"/>
  <c r="BK234" i="6"/>
  <c r="BI234" i="6"/>
  <c r="BH234" i="6"/>
  <c r="BG234" i="6"/>
  <c r="BF234" i="6"/>
  <c r="BE234" i="6"/>
  <c r="T234" i="6"/>
  <c r="R234" i="6"/>
  <c r="P234" i="6"/>
  <c r="J234" i="6"/>
  <c r="BK233" i="6"/>
  <c r="BI233" i="6"/>
  <c r="BH233" i="6"/>
  <c r="BG233" i="6"/>
  <c r="BF233" i="6"/>
  <c r="T233" i="6"/>
  <c r="R233" i="6"/>
  <c r="P233" i="6"/>
  <c r="J233" i="6"/>
  <c r="BE233" i="6" s="1"/>
  <c r="BK232" i="6"/>
  <c r="BI232" i="6"/>
  <c r="BH232" i="6"/>
  <c r="BG232" i="6"/>
  <c r="BF232" i="6"/>
  <c r="T232" i="6"/>
  <c r="R232" i="6"/>
  <c r="P232" i="6"/>
  <c r="J232" i="6"/>
  <c r="BE232" i="6" s="1"/>
  <c r="BK231" i="6"/>
  <c r="BI231" i="6"/>
  <c r="BH231" i="6"/>
  <c r="BG231" i="6"/>
  <c r="BF231" i="6"/>
  <c r="T231" i="6"/>
  <c r="R231" i="6"/>
  <c r="P231" i="6"/>
  <c r="J231" i="6"/>
  <c r="BE231" i="6" s="1"/>
  <c r="BK230" i="6"/>
  <c r="BI230" i="6"/>
  <c r="BH230" i="6"/>
  <c r="BG230" i="6"/>
  <c r="BF230" i="6"/>
  <c r="T230" i="6"/>
  <c r="R230" i="6"/>
  <c r="P230" i="6"/>
  <c r="J230" i="6"/>
  <c r="BE230" i="6" s="1"/>
  <c r="BK229" i="6"/>
  <c r="BI229" i="6"/>
  <c r="BH229" i="6"/>
  <c r="BG229" i="6"/>
  <c r="BF229" i="6"/>
  <c r="BE229" i="6"/>
  <c r="T229" i="6"/>
  <c r="R229" i="6"/>
  <c r="P229" i="6"/>
  <c r="J229" i="6"/>
  <c r="BK228" i="6"/>
  <c r="BI228" i="6"/>
  <c r="BH228" i="6"/>
  <c r="BG228" i="6"/>
  <c r="BF228" i="6"/>
  <c r="BE228" i="6"/>
  <c r="T228" i="6"/>
  <c r="R228" i="6"/>
  <c r="P228" i="6"/>
  <c r="J228" i="6"/>
  <c r="BK227" i="6"/>
  <c r="BI227" i="6"/>
  <c r="BH227" i="6"/>
  <c r="BG227" i="6"/>
  <c r="BF227" i="6"/>
  <c r="T227" i="6"/>
  <c r="R227" i="6"/>
  <c r="P227" i="6"/>
  <c r="J227" i="6"/>
  <c r="BE227" i="6" s="1"/>
  <c r="BK226" i="6"/>
  <c r="BI226" i="6"/>
  <c r="BH226" i="6"/>
  <c r="BG226" i="6"/>
  <c r="BF226" i="6"/>
  <c r="T226" i="6"/>
  <c r="R226" i="6"/>
  <c r="P226" i="6"/>
  <c r="J226" i="6"/>
  <c r="BE226" i="6" s="1"/>
  <c r="BK225" i="6"/>
  <c r="BI225" i="6"/>
  <c r="BH225" i="6"/>
  <c r="BG225" i="6"/>
  <c r="BF225" i="6"/>
  <c r="T225" i="6"/>
  <c r="R225" i="6"/>
  <c r="P225" i="6"/>
  <c r="J225" i="6"/>
  <c r="BE225" i="6" s="1"/>
  <c r="BK224" i="6"/>
  <c r="BI224" i="6"/>
  <c r="BH224" i="6"/>
  <c r="BG224" i="6"/>
  <c r="BF224" i="6"/>
  <c r="T224" i="6"/>
  <c r="R224" i="6"/>
  <c r="P224" i="6"/>
  <c r="J224" i="6"/>
  <c r="BE224" i="6" s="1"/>
  <c r="BK223" i="6"/>
  <c r="BI223" i="6"/>
  <c r="BH223" i="6"/>
  <c r="BG223" i="6"/>
  <c r="BF223" i="6"/>
  <c r="BE223" i="6"/>
  <c r="T223" i="6"/>
  <c r="R223" i="6"/>
  <c r="P223" i="6"/>
  <c r="J223" i="6"/>
  <c r="BK222" i="6"/>
  <c r="BI222" i="6"/>
  <c r="BH222" i="6"/>
  <c r="BG222" i="6"/>
  <c r="BF222" i="6"/>
  <c r="BE222" i="6"/>
  <c r="T222" i="6"/>
  <c r="R222" i="6"/>
  <c r="P222" i="6"/>
  <c r="J222" i="6"/>
  <c r="BK221" i="6"/>
  <c r="BI221" i="6"/>
  <c r="BH221" i="6"/>
  <c r="BG221" i="6"/>
  <c r="BF221" i="6"/>
  <c r="T221" i="6"/>
  <c r="R221" i="6"/>
  <c r="P221" i="6"/>
  <c r="J221" i="6"/>
  <c r="BE221" i="6" s="1"/>
  <c r="BK220" i="6"/>
  <c r="BI220" i="6"/>
  <c r="BH220" i="6"/>
  <c r="BG220" i="6"/>
  <c r="BF220" i="6"/>
  <c r="T220" i="6"/>
  <c r="R220" i="6"/>
  <c r="P220" i="6"/>
  <c r="J220" i="6"/>
  <c r="BE220" i="6" s="1"/>
  <c r="BK219" i="6"/>
  <c r="BI219" i="6"/>
  <c r="BH219" i="6"/>
  <c r="BG219" i="6"/>
  <c r="BF219" i="6"/>
  <c r="T219" i="6"/>
  <c r="R219" i="6"/>
  <c r="P219" i="6"/>
  <c r="J219" i="6"/>
  <c r="BE219" i="6" s="1"/>
  <c r="BK218" i="6"/>
  <c r="BI218" i="6"/>
  <c r="BH218" i="6"/>
  <c r="BG218" i="6"/>
  <c r="BF218" i="6"/>
  <c r="T218" i="6"/>
  <c r="R218" i="6"/>
  <c r="P218" i="6"/>
  <c r="J218" i="6"/>
  <c r="BE218" i="6" s="1"/>
  <c r="BK217" i="6"/>
  <c r="BI217" i="6"/>
  <c r="BH217" i="6"/>
  <c r="BG217" i="6"/>
  <c r="BF217" i="6"/>
  <c r="BE217" i="6"/>
  <c r="T217" i="6"/>
  <c r="R217" i="6"/>
  <c r="P217" i="6"/>
  <c r="J217" i="6"/>
  <c r="BK216" i="6"/>
  <c r="BI216" i="6"/>
  <c r="BH216" i="6"/>
  <c r="BG216" i="6"/>
  <c r="BF216" i="6"/>
  <c r="BE216" i="6"/>
  <c r="T216" i="6"/>
  <c r="R216" i="6"/>
  <c r="P216" i="6"/>
  <c r="J216" i="6"/>
  <c r="BK215" i="6"/>
  <c r="BI215" i="6"/>
  <c r="BH215" i="6"/>
  <c r="BG215" i="6"/>
  <c r="BF215" i="6"/>
  <c r="T215" i="6"/>
  <c r="R215" i="6"/>
  <c r="P215" i="6"/>
  <c r="J215" i="6"/>
  <c r="BE215" i="6" s="1"/>
  <c r="BK214" i="6"/>
  <c r="BI214" i="6"/>
  <c r="BH214" i="6"/>
  <c r="BG214" i="6"/>
  <c r="BF214" i="6"/>
  <c r="T214" i="6"/>
  <c r="R214" i="6"/>
  <c r="P214" i="6"/>
  <c r="J214" i="6"/>
  <c r="BE214" i="6" s="1"/>
  <c r="BK213" i="6"/>
  <c r="BI213" i="6"/>
  <c r="BH213" i="6"/>
  <c r="BG213" i="6"/>
  <c r="BF213" i="6"/>
  <c r="T213" i="6"/>
  <c r="R213" i="6"/>
  <c r="P213" i="6"/>
  <c r="J213" i="6"/>
  <c r="BE213" i="6" s="1"/>
  <c r="BK212" i="6"/>
  <c r="BI212" i="6"/>
  <c r="BH212" i="6"/>
  <c r="BG212" i="6"/>
  <c r="BF212" i="6"/>
  <c r="T212" i="6"/>
  <c r="R212" i="6"/>
  <c r="P212" i="6"/>
  <c r="J212" i="6"/>
  <c r="BE212" i="6" s="1"/>
  <c r="BK211" i="6"/>
  <c r="BI211" i="6"/>
  <c r="BH211" i="6"/>
  <c r="BG211" i="6"/>
  <c r="BF211" i="6"/>
  <c r="BE211" i="6"/>
  <c r="T211" i="6"/>
  <c r="R211" i="6"/>
  <c r="P211" i="6"/>
  <c r="J211" i="6"/>
  <c r="BK210" i="6"/>
  <c r="BI210" i="6"/>
  <c r="BH210" i="6"/>
  <c r="BG210" i="6"/>
  <c r="BF210" i="6"/>
  <c r="BE210" i="6"/>
  <c r="T210" i="6"/>
  <c r="R210" i="6"/>
  <c r="P210" i="6"/>
  <c r="J210" i="6"/>
  <c r="BK209" i="6"/>
  <c r="BI209" i="6"/>
  <c r="BH209" i="6"/>
  <c r="BG209" i="6"/>
  <c r="BF209" i="6"/>
  <c r="T209" i="6"/>
  <c r="R209" i="6"/>
  <c r="P209" i="6"/>
  <c r="J209" i="6"/>
  <c r="BE209" i="6" s="1"/>
  <c r="BK208" i="6"/>
  <c r="BI208" i="6"/>
  <c r="BH208" i="6"/>
  <c r="BG208" i="6"/>
  <c r="BF208" i="6"/>
  <c r="T208" i="6"/>
  <c r="R208" i="6"/>
  <c r="P208" i="6"/>
  <c r="J208" i="6"/>
  <c r="BE208" i="6" s="1"/>
  <c r="T207" i="6"/>
  <c r="R207" i="6"/>
  <c r="BK206" i="6"/>
  <c r="BI206" i="6"/>
  <c r="BH206" i="6"/>
  <c r="BG206" i="6"/>
  <c r="BF206" i="6"/>
  <c r="T206" i="6"/>
  <c r="R206" i="6"/>
  <c r="P206" i="6"/>
  <c r="J206" i="6"/>
  <c r="BE206" i="6" s="1"/>
  <c r="BK205" i="6"/>
  <c r="BI205" i="6"/>
  <c r="BH205" i="6"/>
  <c r="BG205" i="6"/>
  <c r="BF205" i="6"/>
  <c r="T205" i="6"/>
  <c r="R205" i="6"/>
  <c r="P205" i="6"/>
  <c r="J205" i="6"/>
  <c r="BE205" i="6" s="1"/>
  <c r="BK204" i="6"/>
  <c r="BI204" i="6"/>
  <c r="BH204" i="6"/>
  <c r="BG204" i="6"/>
  <c r="BF204" i="6"/>
  <c r="T204" i="6"/>
  <c r="R204" i="6"/>
  <c r="P204" i="6"/>
  <c r="J204" i="6"/>
  <c r="BE204" i="6" s="1"/>
  <c r="BK203" i="6"/>
  <c r="BI203" i="6"/>
  <c r="BH203" i="6"/>
  <c r="BG203" i="6"/>
  <c r="BF203" i="6"/>
  <c r="BE203" i="6"/>
  <c r="T203" i="6"/>
  <c r="R203" i="6"/>
  <c r="P203" i="6"/>
  <c r="J203" i="6"/>
  <c r="BK202" i="6"/>
  <c r="BI202" i="6"/>
  <c r="BH202" i="6"/>
  <c r="BG202" i="6"/>
  <c r="BF202" i="6"/>
  <c r="BE202" i="6"/>
  <c r="T202" i="6"/>
  <c r="R202" i="6"/>
  <c r="P202" i="6"/>
  <c r="J202" i="6"/>
  <c r="BK201" i="6"/>
  <c r="BI201" i="6"/>
  <c r="BH201" i="6"/>
  <c r="BG201" i="6"/>
  <c r="BF201" i="6"/>
  <c r="T201" i="6"/>
  <c r="R201" i="6"/>
  <c r="P201" i="6"/>
  <c r="J201" i="6"/>
  <c r="BE201" i="6" s="1"/>
  <c r="BK200" i="6"/>
  <c r="BI200" i="6"/>
  <c r="BH200" i="6"/>
  <c r="BG200" i="6"/>
  <c r="BF200" i="6"/>
  <c r="T200" i="6"/>
  <c r="R200" i="6"/>
  <c r="P200" i="6"/>
  <c r="J200" i="6"/>
  <c r="BE200" i="6" s="1"/>
  <c r="BK199" i="6"/>
  <c r="BI199" i="6"/>
  <c r="BH199" i="6"/>
  <c r="BG199" i="6"/>
  <c r="BF199" i="6"/>
  <c r="T199" i="6"/>
  <c r="R199" i="6"/>
  <c r="P199" i="6"/>
  <c r="J199" i="6"/>
  <c r="BE199" i="6" s="1"/>
  <c r="BK198" i="6"/>
  <c r="BI198" i="6"/>
  <c r="BH198" i="6"/>
  <c r="BG198" i="6"/>
  <c r="BF198" i="6"/>
  <c r="T198" i="6"/>
  <c r="R198" i="6"/>
  <c r="P198" i="6"/>
  <c r="J198" i="6"/>
  <c r="BE198" i="6" s="1"/>
  <c r="BK197" i="6"/>
  <c r="BK196" i="6" s="1"/>
  <c r="J196" i="6" s="1"/>
  <c r="J68" i="6" s="1"/>
  <c r="BI197" i="6"/>
  <c r="BH197" i="6"/>
  <c r="BG197" i="6"/>
  <c r="BF197" i="6"/>
  <c r="BE197" i="6"/>
  <c r="T197" i="6"/>
  <c r="T196" i="6" s="1"/>
  <c r="R197" i="6"/>
  <c r="P197" i="6"/>
  <c r="P196" i="6" s="1"/>
  <c r="J197" i="6"/>
  <c r="R196" i="6"/>
  <c r="BK195" i="6"/>
  <c r="BK193" i="6" s="1"/>
  <c r="J193" i="6" s="1"/>
  <c r="J67" i="6" s="1"/>
  <c r="BI195" i="6"/>
  <c r="BH195" i="6"/>
  <c r="BG195" i="6"/>
  <c r="BF195" i="6"/>
  <c r="T195" i="6"/>
  <c r="R195" i="6"/>
  <c r="P195" i="6"/>
  <c r="J195" i="6"/>
  <c r="BE195" i="6" s="1"/>
  <c r="BK194" i="6"/>
  <c r="BI194" i="6"/>
  <c r="BH194" i="6"/>
  <c r="BG194" i="6"/>
  <c r="BF194" i="6"/>
  <c r="T194" i="6"/>
  <c r="R194" i="6"/>
  <c r="R193" i="6" s="1"/>
  <c r="P194" i="6"/>
  <c r="J194" i="6"/>
  <c r="BE194" i="6" s="1"/>
  <c r="T193" i="6"/>
  <c r="P193" i="6"/>
  <c r="BK192" i="6"/>
  <c r="BI192" i="6"/>
  <c r="BH192" i="6"/>
  <c r="BG192" i="6"/>
  <c r="BF192" i="6"/>
  <c r="BE192" i="6"/>
  <c r="T192" i="6"/>
  <c r="R192" i="6"/>
  <c r="P192" i="6"/>
  <c r="J192" i="6"/>
  <c r="BK191" i="6"/>
  <c r="BI191" i="6"/>
  <c r="BH191" i="6"/>
  <c r="BG191" i="6"/>
  <c r="BF191" i="6"/>
  <c r="T191" i="6"/>
  <c r="R191" i="6"/>
  <c r="P191" i="6"/>
  <c r="J191" i="6"/>
  <c r="BE191" i="6" s="1"/>
  <c r="BK190" i="6"/>
  <c r="BI190" i="6"/>
  <c r="BH190" i="6"/>
  <c r="BG190" i="6"/>
  <c r="BF190" i="6"/>
  <c r="BE190" i="6"/>
  <c r="T190" i="6"/>
  <c r="R190" i="6"/>
  <c r="P190" i="6"/>
  <c r="J190" i="6"/>
  <c r="BK189" i="6"/>
  <c r="BI189" i="6"/>
  <c r="BH189" i="6"/>
  <c r="BG189" i="6"/>
  <c r="BF189" i="6"/>
  <c r="BE189" i="6"/>
  <c r="T189" i="6"/>
  <c r="T188" i="6" s="1"/>
  <c r="R189" i="6"/>
  <c r="P189" i="6"/>
  <c r="P188" i="6" s="1"/>
  <c r="J189" i="6"/>
  <c r="R188" i="6"/>
  <c r="BK187" i="6"/>
  <c r="BI187" i="6"/>
  <c r="BH187" i="6"/>
  <c r="BG187" i="6"/>
  <c r="BF187" i="6"/>
  <c r="T187" i="6"/>
  <c r="R187" i="6"/>
  <c r="P187" i="6"/>
  <c r="J187" i="6"/>
  <c r="BE187" i="6" s="1"/>
  <c r="BK186" i="6"/>
  <c r="BI186" i="6"/>
  <c r="BH186" i="6"/>
  <c r="BG186" i="6"/>
  <c r="BF186" i="6"/>
  <c r="T186" i="6"/>
  <c r="R186" i="6"/>
  <c r="P186" i="6"/>
  <c r="J186" i="6"/>
  <c r="BE186" i="6" s="1"/>
  <c r="BK185" i="6"/>
  <c r="BI185" i="6"/>
  <c r="BH185" i="6"/>
  <c r="BG185" i="6"/>
  <c r="BF185" i="6"/>
  <c r="BE185" i="6"/>
  <c r="T185" i="6"/>
  <c r="R185" i="6"/>
  <c r="P185" i="6"/>
  <c r="J185" i="6"/>
  <c r="BK184" i="6"/>
  <c r="BI184" i="6"/>
  <c r="BH184" i="6"/>
  <c r="BG184" i="6"/>
  <c r="BF184" i="6"/>
  <c r="BE184" i="6"/>
  <c r="T184" i="6"/>
  <c r="R184" i="6"/>
  <c r="P184" i="6"/>
  <c r="J184" i="6"/>
  <c r="BK183" i="6"/>
  <c r="BI183" i="6"/>
  <c r="BH183" i="6"/>
  <c r="BG183" i="6"/>
  <c r="BF183" i="6"/>
  <c r="T183" i="6"/>
  <c r="R183" i="6"/>
  <c r="P183" i="6"/>
  <c r="J183" i="6"/>
  <c r="BE183" i="6" s="1"/>
  <c r="BK182" i="6"/>
  <c r="BI182" i="6"/>
  <c r="BH182" i="6"/>
  <c r="BG182" i="6"/>
  <c r="BF182" i="6"/>
  <c r="T182" i="6"/>
  <c r="R182" i="6"/>
  <c r="P182" i="6"/>
  <c r="J182" i="6"/>
  <c r="BE182" i="6" s="1"/>
  <c r="BK181" i="6"/>
  <c r="BI181" i="6"/>
  <c r="BH181" i="6"/>
  <c r="BG181" i="6"/>
  <c r="BF181" i="6"/>
  <c r="T181" i="6"/>
  <c r="R181" i="6"/>
  <c r="P181" i="6"/>
  <c r="J181" i="6"/>
  <c r="BE181" i="6" s="1"/>
  <c r="BK180" i="6"/>
  <c r="BI180" i="6"/>
  <c r="BH180" i="6"/>
  <c r="BG180" i="6"/>
  <c r="BF180" i="6"/>
  <c r="T180" i="6"/>
  <c r="R180" i="6"/>
  <c r="P180" i="6"/>
  <c r="J180" i="6"/>
  <c r="BE180" i="6" s="1"/>
  <c r="BK179" i="6"/>
  <c r="BI179" i="6"/>
  <c r="BH179" i="6"/>
  <c r="BG179" i="6"/>
  <c r="BF179" i="6"/>
  <c r="BE179" i="6"/>
  <c r="T179" i="6"/>
  <c r="T174" i="6" s="1"/>
  <c r="R179" i="6"/>
  <c r="P179" i="6"/>
  <c r="J179" i="6"/>
  <c r="BK178" i="6"/>
  <c r="BI178" i="6"/>
  <c r="BH178" i="6"/>
  <c r="BG178" i="6"/>
  <c r="BF178" i="6"/>
  <c r="BE178" i="6"/>
  <c r="T178" i="6"/>
  <c r="R178" i="6"/>
  <c r="P178" i="6"/>
  <c r="P174" i="6" s="1"/>
  <c r="J178" i="6"/>
  <c r="BK177" i="6"/>
  <c r="BI177" i="6"/>
  <c r="BH177" i="6"/>
  <c r="BG177" i="6"/>
  <c r="BF177" i="6"/>
  <c r="T177" i="6"/>
  <c r="R177" i="6"/>
  <c r="P177" i="6"/>
  <c r="J177" i="6"/>
  <c r="BE177" i="6" s="1"/>
  <c r="BK176" i="6"/>
  <c r="BK174" i="6" s="1"/>
  <c r="BI176" i="6"/>
  <c r="BH176" i="6"/>
  <c r="BG176" i="6"/>
  <c r="BF176" i="6"/>
  <c r="T176" i="6"/>
  <c r="R176" i="6"/>
  <c r="P176" i="6"/>
  <c r="J176" i="6"/>
  <c r="BE176" i="6" s="1"/>
  <c r="BK175" i="6"/>
  <c r="BI175" i="6"/>
  <c r="BH175" i="6"/>
  <c r="BG175" i="6"/>
  <c r="BF175" i="6"/>
  <c r="T175" i="6"/>
  <c r="R175" i="6"/>
  <c r="R174" i="6" s="1"/>
  <c r="P175" i="6"/>
  <c r="J175" i="6"/>
  <c r="BE175" i="6" s="1"/>
  <c r="J174" i="6"/>
  <c r="J65" i="6" s="1"/>
  <c r="BK173" i="6"/>
  <c r="BI173" i="6"/>
  <c r="BH173" i="6"/>
  <c r="BG173" i="6"/>
  <c r="BF173" i="6"/>
  <c r="BE173" i="6"/>
  <c r="T173" i="6"/>
  <c r="R173" i="6"/>
  <c r="P173" i="6"/>
  <c r="J173" i="6"/>
  <c r="BK172" i="6"/>
  <c r="BI172" i="6"/>
  <c r="BH172" i="6"/>
  <c r="BG172" i="6"/>
  <c r="BF172" i="6"/>
  <c r="BE172" i="6"/>
  <c r="T172" i="6"/>
  <c r="R172" i="6"/>
  <c r="P172" i="6"/>
  <c r="J172" i="6"/>
  <c r="BK171" i="6"/>
  <c r="BI171" i="6"/>
  <c r="BH171" i="6"/>
  <c r="BG171" i="6"/>
  <c r="BF171" i="6"/>
  <c r="T171" i="6"/>
  <c r="R171" i="6"/>
  <c r="P171" i="6"/>
  <c r="J171" i="6"/>
  <c r="BE171" i="6" s="1"/>
  <c r="BK170" i="6"/>
  <c r="BI170" i="6"/>
  <c r="BH170" i="6"/>
  <c r="BG170" i="6"/>
  <c r="BF170" i="6"/>
  <c r="BE170" i="6"/>
  <c r="T170" i="6"/>
  <c r="R170" i="6"/>
  <c r="P170" i="6"/>
  <c r="J170" i="6"/>
  <c r="BK169" i="6"/>
  <c r="BI169" i="6"/>
  <c r="BH169" i="6"/>
  <c r="BG169" i="6"/>
  <c r="BF169" i="6"/>
  <c r="T169" i="6"/>
  <c r="R169" i="6"/>
  <c r="P169" i="6"/>
  <c r="J169" i="6"/>
  <c r="BE169" i="6" s="1"/>
  <c r="BK168" i="6"/>
  <c r="BI168" i="6"/>
  <c r="BH168" i="6"/>
  <c r="BG168" i="6"/>
  <c r="BF168" i="6"/>
  <c r="T168" i="6"/>
  <c r="R168" i="6"/>
  <c r="P168" i="6"/>
  <c r="J168" i="6"/>
  <c r="BE168" i="6" s="1"/>
  <c r="BK167" i="6"/>
  <c r="BI167" i="6"/>
  <c r="BH167" i="6"/>
  <c r="BG167" i="6"/>
  <c r="BF167" i="6"/>
  <c r="BE167" i="6"/>
  <c r="T167" i="6"/>
  <c r="R167" i="6"/>
  <c r="P167" i="6"/>
  <c r="J167" i="6"/>
  <c r="BK166" i="6"/>
  <c r="BI166" i="6"/>
  <c r="BH166" i="6"/>
  <c r="BG166" i="6"/>
  <c r="BF166" i="6"/>
  <c r="BE166" i="6"/>
  <c r="T166" i="6"/>
  <c r="R166" i="6"/>
  <c r="P166" i="6"/>
  <c r="J166" i="6"/>
  <c r="BK165" i="6"/>
  <c r="BI165" i="6"/>
  <c r="BH165" i="6"/>
  <c r="BG165" i="6"/>
  <c r="BF165" i="6"/>
  <c r="BE165" i="6"/>
  <c r="T165" i="6"/>
  <c r="R165" i="6"/>
  <c r="P165" i="6"/>
  <c r="J165" i="6"/>
  <c r="BK164" i="6"/>
  <c r="BI164" i="6"/>
  <c r="BH164" i="6"/>
  <c r="BG164" i="6"/>
  <c r="BF164" i="6"/>
  <c r="BE164" i="6"/>
  <c r="T164" i="6"/>
  <c r="R164" i="6"/>
  <c r="P164" i="6"/>
  <c r="J164" i="6"/>
  <c r="BK163" i="6"/>
  <c r="BI163" i="6"/>
  <c r="BH163" i="6"/>
  <c r="BG163" i="6"/>
  <c r="BF163" i="6"/>
  <c r="T163" i="6"/>
  <c r="R163" i="6"/>
  <c r="P163" i="6"/>
  <c r="J163" i="6"/>
  <c r="BE163" i="6" s="1"/>
  <c r="BK162" i="6"/>
  <c r="BI162" i="6"/>
  <c r="BH162" i="6"/>
  <c r="BG162" i="6"/>
  <c r="BF162" i="6"/>
  <c r="T162" i="6"/>
  <c r="R162" i="6"/>
  <c r="P162" i="6"/>
  <c r="J162" i="6"/>
  <c r="BE162" i="6" s="1"/>
  <c r="BK161" i="6"/>
  <c r="BI161" i="6"/>
  <c r="BH161" i="6"/>
  <c r="BG161" i="6"/>
  <c r="BF161" i="6"/>
  <c r="BE161" i="6"/>
  <c r="T161" i="6"/>
  <c r="R161" i="6"/>
  <c r="P161" i="6"/>
  <c r="J161" i="6"/>
  <c r="BK160" i="6"/>
  <c r="J160" i="6" s="1"/>
  <c r="J64" i="6" s="1"/>
  <c r="T160" i="6"/>
  <c r="BK159" i="6"/>
  <c r="BI159" i="6"/>
  <c r="BH159" i="6"/>
  <c r="BG159" i="6"/>
  <c r="BF159" i="6"/>
  <c r="BE159" i="6"/>
  <c r="T159" i="6"/>
  <c r="R159" i="6"/>
  <c r="P159" i="6"/>
  <c r="J159" i="6"/>
  <c r="BK158" i="6"/>
  <c r="BI158" i="6"/>
  <c r="BH158" i="6"/>
  <c r="BG158" i="6"/>
  <c r="BF158" i="6"/>
  <c r="T158" i="6"/>
  <c r="R158" i="6"/>
  <c r="P158" i="6"/>
  <c r="J158" i="6"/>
  <c r="BE158" i="6" s="1"/>
  <c r="BK157" i="6"/>
  <c r="BI157" i="6"/>
  <c r="BH157" i="6"/>
  <c r="BG157" i="6"/>
  <c r="BF157" i="6"/>
  <c r="T157" i="6"/>
  <c r="R157" i="6"/>
  <c r="P157" i="6"/>
  <c r="J157" i="6"/>
  <c r="BE157" i="6" s="1"/>
  <c r="BK156" i="6"/>
  <c r="BI156" i="6"/>
  <c r="BH156" i="6"/>
  <c r="BG156" i="6"/>
  <c r="BF156" i="6"/>
  <c r="T156" i="6"/>
  <c r="R156" i="6"/>
  <c r="P156" i="6"/>
  <c r="J156" i="6"/>
  <c r="BE156" i="6" s="1"/>
  <c r="BK155" i="6"/>
  <c r="BI155" i="6"/>
  <c r="BH155" i="6"/>
  <c r="BG155" i="6"/>
  <c r="BF155" i="6"/>
  <c r="T155" i="6"/>
  <c r="R155" i="6"/>
  <c r="P155" i="6"/>
  <c r="J155" i="6"/>
  <c r="BE155" i="6" s="1"/>
  <c r="BK154" i="6"/>
  <c r="BI154" i="6"/>
  <c r="BH154" i="6"/>
  <c r="BG154" i="6"/>
  <c r="BF154" i="6"/>
  <c r="BE154" i="6"/>
  <c r="T154" i="6"/>
  <c r="R154" i="6"/>
  <c r="P154" i="6"/>
  <c r="J154" i="6"/>
  <c r="BK153" i="6"/>
  <c r="BI153" i="6"/>
  <c r="BH153" i="6"/>
  <c r="BG153" i="6"/>
  <c r="BF153" i="6"/>
  <c r="BE153" i="6"/>
  <c r="T153" i="6"/>
  <c r="R153" i="6"/>
  <c r="P153" i="6"/>
  <c r="J153" i="6"/>
  <c r="BK152" i="6"/>
  <c r="BI152" i="6"/>
  <c r="BH152" i="6"/>
  <c r="BG152" i="6"/>
  <c r="BF152" i="6"/>
  <c r="T152" i="6"/>
  <c r="R152" i="6"/>
  <c r="P152" i="6"/>
  <c r="J152" i="6"/>
  <c r="BE152" i="6" s="1"/>
  <c r="BK151" i="6"/>
  <c r="BI151" i="6"/>
  <c r="BH151" i="6"/>
  <c r="BG151" i="6"/>
  <c r="BF151" i="6"/>
  <c r="T151" i="6"/>
  <c r="R151" i="6"/>
  <c r="P151" i="6"/>
  <c r="J151" i="6"/>
  <c r="BE151" i="6" s="1"/>
  <c r="BK150" i="6"/>
  <c r="BI150" i="6"/>
  <c r="BH150" i="6"/>
  <c r="BG150" i="6"/>
  <c r="BF150" i="6"/>
  <c r="BE150" i="6"/>
  <c r="T150" i="6"/>
  <c r="R150" i="6"/>
  <c r="P150" i="6"/>
  <c r="J150" i="6"/>
  <c r="BK149" i="6"/>
  <c r="BI149" i="6"/>
  <c r="BH149" i="6"/>
  <c r="BG149" i="6"/>
  <c r="BF149" i="6"/>
  <c r="T149" i="6"/>
  <c r="R149" i="6"/>
  <c r="P149" i="6"/>
  <c r="J149" i="6"/>
  <c r="BE149" i="6" s="1"/>
  <c r="BK148" i="6"/>
  <c r="BI148" i="6"/>
  <c r="BH148" i="6"/>
  <c r="BG148" i="6"/>
  <c r="BF148" i="6"/>
  <c r="BE148" i="6"/>
  <c r="T148" i="6"/>
  <c r="R148" i="6"/>
  <c r="P148" i="6"/>
  <c r="J148" i="6"/>
  <c r="BK147" i="6"/>
  <c r="BI147" i="6"/>
  <c r="BH147" i="6"/>
  <c r="BG147" i="6"/>
  <c r="BF147" i="6"/>
  <c r="BE147" i="6"/>
  <c r="T147" i="6"/>
  <c r="R147" i="6"/>
  <c r="P147" i="6"/>
  <c r="J147" i="6"/>
  <c r="BK145" i="6"/>
  <c r="BI145" i="6"/>
  <c r="BH145" i="6"/>
  <c r="BG145" i="6"/>
  <c r="BF145" i="6"/>
  <c r="BE145" i="6"/>
  <c r="T145" i="6"/>
  <c r="R145" i="6"/>
  <c r="P145" i="6"/>
  <c r="J145" i="6"/>
  <c r="BK144" i="6"/>
  <c r="BI144" i="6"/>
  <c r="BH144" i="6"/>
  <c r="BG144" i="6"/>
  <c r="BF144" i="6"/>
  <c r="T144" i="6"/>
  <c r="R144" i="6"/>
  <c r="P144" i="6"/>
  <c r="J144" i="6"/>
  <c r="BE144" i="6" s="1"/>
  <c r="BK143" i="6"/>
  <c r="BI143" i="6"/>
  <c r="BH143" i="6"/>
  <c r="BG143" i="6"/>
  <c r="BF143" i="6"/>
  <c r="T143" i="6"/>
  <c r="R143" i="6"/>
  <c r="P143" i="6"/>
  <c r="J143" i="6"/>
  <c r="BE143" i="6" s="1"/>
  <c r="BK142" i="6"/>
  <c r="BI142" i="6"/>
  <c r="BH142" i="6"/>
  <c r="BG142" i="6"/>
  <c r="BF142" i="6"/>
  <c r="BE142" i="6"/>
  <c r="T142" i="6"/>
  <c r="R142" i="6"/>
  <c r="P142" i="6"/>
  <c r="J142" i="6"/>
  <c r="BK141" i="6"/>
  <c r="BI141" i="6"/>
  <c r="BH141" i="6"/>
  <c r="BG141" i="6"/>
  <c r="BF141" i="6"/>
  <c r="T141" i="6"/>
  <c r="R141" i="6"/>
  <c r="P141" i="6"/>
  <c r="J141" i="6"/>
  <c r="BE141" i="6" s="1"/>
  <c r="BK140" i="6"/>
  <c r="BI140" i="6"/>
  <c r="BH140" i="6"/>
  <c r="BG140" i="6"/>
  <c r="BF140" i="6"/>
  <c r="BE140" i="6"/>
  <c r="T140" i="6"/>
  <c r="R140" i="6"/>
  <c r="P140" i="6"/>
  <c r="J140" i="6"/>
  <c r="BK139" i="6"/>
  <c r="BI139" i="6"/>
  <c r="BH139" i="6"/>
  <c r="BG139" i="6"/>
  <c r="BF139" i="6"/>
  <c r="BE139" i="6"/>
  <c r="T139" i="6"/>
  <c r="R139" i="6"/>
  <c r="P139" i="6"/>
  <c r="J139" i="6"/>
  <c r="BK138" i="6"/>
  <c r="BI138" i="6"/>
  <c r="BH138" i="6"/>
  <c r="BG138" i="6"/>
  <c r="BF138" i="6"/>
  <c r="T138" i="6"/>
  <c r="R138" i="6"/>
  <c r="P138" i="6"/>
  <c r="J138" i="6"/>
  <c r="BE138" i="6" s="1"/>
  <c r="BK137" i="6"/>
  <c r="BI137" i="6"/>
  <c r="BH137" i="6"/>
  <c r="BG137" i="6"/>
  <c r="BF137" i="6"/>
  <c r="T137" i="6"/>
  <c r="R137" i="6"/>
  <c r="P137" i="6"/>
  <c r="J137" i="6"/>
  <c r="BE137" i="6" s="1"/>
  <c r="BK136" i="6"/>
  <c r="BI136" i="6"/>
  <c r="BH136" i="6"/>
  <c r="BG136" i="6"/>
  <c r="BF136" i="6"/>
  <c r="BE136" i="6"/>
  <c r="T136" i="6"/>
  <c r="R136" i="6"/>
  <c r="P136" i="6"/>
  <c r="J136" i="6"/>
  <c r="BK135" i="6"/>
  <c r="BI135" i="6"/>
  <c r="BH135" i="6"/>
  <c r="BG135" i="6"/>
  <c r="BF135" i="6"/>
  <c r="T135" i="6"/>
  <c r="R135" i="6"/>
  <c r="P135" i="6"/>
  <c r="J135" i="6"/>
  <c r="BE135" i="6" s="1"/>
  <c r="BK134" i="6"/>
  <c r="BI134" i="6"/>
  <c r="BH134" i="6"/>
  <c r="BG134" i="6"/>
  <c r="BF134" i="6"/>
  <c r="BE134" i="6"/>
  <c r="T134" i="6"/>
  <c r="R134" i="6"/>
  <c r="P134" i="6"/>
  <c r="J134" i="6"/>
  <c r="BK133" i="6"/>
  <c r="BI133" i="6"/>
  <c r="BH133" i="6"/>
  <c r="BG133" i="6"/>
  <c r="BF133" i="6"/>
  <c r="BE133" i="6"/>
  <c r="T133" i="6"/>
  <c r="R133" i="6"/>
  <c r="P133" i="6"/>
  <c r="J133" i="6"/>
  <c r="BK132" i="6"/>
  <c r="BI132" i="6"/>
  <c r="BH132" i="6"/>
  <c r="BG132" i="6"/>
  <c r="BF132" i="6"/>
  <c r="T132" i="6"/>
  <c r="R132" i="6"/>
  <c r="P132" i="6"/>
  <c r="J132" i="6"/>
  <c r="BE132" i="6" s="1"/>
  <c r="BK131" i="6"/>
  <c r="BI131" i="6"/>
  <c r="BH131" i="6"/>
  <c r="BG131" i="6"/>
  <c r="BF131" i="6"/>
  <c r="T131" i="6"/>
  <c r="T130" i="6" s="1"/>
  <c r="R131" i="6"/>
  <c r="P131" i="6"/>
  <c r="P130" i="6" s="1"/>
  <c r="J131" i="6"/>
  <c r="BE131" i="6" s="1"/>
  <c r="BK129" i="6"/>
  <c r="BI129" i="6"/>
  <c r="BH129" i="6"/>
  <c r="BG129" i="6"/>
  <c r="BF129" i="6"/>
  <c r="BE129" i="6"/>
  <c r="T129" i="6"/>
  <c r="R129" i="6"/>
  <c r="P129" i="6"/>
  <c r="J129" i="6"/>
  <c r="BK128" i="6"/>
  <c r="BI128" i="6"/>
  <c r="BH128" i="6"/>
  <c r="BG128" i="6"/>
  <c r="BF128" i="6"/>
  <c r="BE128" i="6"/>
  <c r="T128" i="6"/>
  <c r="R128" i="6"/>
  <c r="P128" i="6"/>
  <c r="J128" i="6"/>
  <c r="BK127" i="6"/>
  <c r="BI127" i="6"/>
  <c r="BH127" i="6"/>
  <c r="BG127" i="6"/>
  <c r="BF127" i="6"/>
  <c r="T127" i="6"/>
  <c r="R127" i="6"/>
  <c r="P127" i="6"/>
  <c r="J127" i="6"/>
  <c r="BE127" i="6" s="1"/>
  <c r="BK126" i="6"/>
  <c r="BI126" i="6"/>
  <c r="BH126" i="6"/>
  <c r="BG126" i="6"/>
  <c r="BF126" i="6"/>
  <c r="T126" i="6"/>
  <c r="R126" i="6"/>
  <c r="P126" i="6"/>
  <c r="J126" i="6"/>
  <c r="BE126" i="6" s="1"/>
  <c r="BK125" i="6"/>
  <c r="BI125" i="6"/>
  <c r="BH125" i="6"/>
  <c r="BG125" i="6"/>
  <c r="BF125" i="6"/>
  <c r="BE125" i="6"/>
  <c r="T125" i="6"/>
  <c r="R125" i="6"/>
  <c r="P125" i="6"/>
  <c r="J125" i="6"/>
  <c r="BK124" i="6"/>
  <c r="BI124" i="6"/>
  <c r="BH124" i="6"/>
  <c r="BG124" i="6"/>
  <c r="BF124" i="6"/>
  <c r="T124" i="6"/>
  <c r="R124" i="6"/>
  <c r="P124" i="6"/>
  <c r="J124" i="6"/>
  <c r="BE124" i="6" s="1"/>
  <c r="BK123" i="6"/>
  <c r="BI123" i="6"/>
  <c r="BH123" i="6"/>
  <c r="BG123" i="6"/>
  <c r="BF123" i="6"/>
  <c r="BE123" i="6"/>
  <c r="T123" i="6"/>
  <c r="R123" i="6"/>
  <c r="P123" i="6"/>
  <c r="J123" i="6"/>
  <c r="BK122" i="6"/>
  <c r="BI122" i="6"/>
  <c r="BH122" i="6"/>
  <c r="BG122" i="6"/>
  <c r="BF122" i="6"/>
  <c r="BE122" i="6"/>
  <c r="T122" i="6"/>
  <c r="R122" i="6"/>
  <c r="P122" i="6"/>
  <c r="J122" i="6"/>
  <c r="BK121" i="6"/>
  <c r="BI121" i="6"/>
  <c r="BH121" i="6"/>
  <c r="BG121" i="6"/>
  <c r="BF121" i="6"/>
  <c r="T121" i="6"/>
  <c r="R121" i="6"/>
  <c r="P121" i="6"/>
  <c r="J121" i="6"/>
  <c r="BE121" i="6" s="1"/>
  <c r="BK120" i="6"/>
  <c r="BK114" i="6" s="1"/>
  <c r="J114" i="6" s="1"/>
  <c r="J61" i="6" s="1"/>
  <c r="BI120" i="6"/>
  <c r="BH120" i="6"/>
  <c r="BG120" i="6"/>
  <c r="BF120" i="6"/>
  <c r="T120" i="6"/>
  <c r="R120" i="6"/>
  <c r="P120" i="6"/>
  <c r="J120" i="6"/>
  <c r="BE120" i="6" s="1"/>
  <c r="BK119" i="6"/>
  <c r="BI119" i="6"/>
  <c r="BH119" i="6"/>
  <c r="BG119" i="6"/>
  <c r="BF119" i="6"/>
  <c r="BE119" i="6"/>
  <c r="T119" i="6"/>
  <c r="R119" i="6"/>
  <c r="P119" i="6"/>
  <c r="J119" i="6"/>
  <c r="BK118" i="6"/>
  <c r="BI118" i="6"/>
  <c r="BH118" i="6"/>
  <c r="BG118" i="6"/>
  <c r="BF118" i="6"/>
  <c r="T118" i="6"/>
  <c r="R118" i="6"/>
  <c r="P118" i="6"/>
  <c r="J118" i="6"/>
  <c r="BE118" i="6" s="1"/>
  <c r="BK117" i="6"/>
  <c r="BI117" i="6"/>
  <c r="BH117" i="6"/>
  <c r="BG117" i="6"/>
  <c r="BF117" i="6"/>
  <c r="BE117" i="6"/>
  <c r="T117" i="6"/>
  <c r="R117" i="6"/>
  <c r="P117" i="6"/>
  <c r="J117" i="6"/>
  <c r="BK116" i="6"/>
  <c r="BI116" i="6"/>
  <c r="BH116" i="6"/>
  <c r="BG116" i="6"/>
  <c r="BF116" i="6"/>
  <c r="BE116" i="6"/>
  <c r="T116" i="6"/>
  <c r="R116" i="6"/>
  <c r="P116" i="6"/>
  <c r="J116" i="6"/>
  <c r="BK115" i="6"/>
  <c r="BI115" i="6"/>
  <c r="BH115" i="6"/>
  <c r="BG115" i="6"/>
  <c r="BF115" i="6"/>
  <c r="T115" i="6"/>
  <c r="R115" i="6"/>
  <c r="R114" i="6" s="1"/>
  <c r="P115" i="6"/>
  <c r="J115" i="6"/>
  <c r="BE115" i="6" s="1"/>
  <c r="BK113" i="6"/>
  <c r="BI113" i="6"/>
  <c r="BH113" i="6"/>
  <c r="BG113" i="6"/>
  <c r="BF113" i="6"/>
  <c r="T113" i="6"/>
  <c r="R113" i="6"/>
  <c r="P113" i="6"/>
  <c r="J113" i="6"/>
  <c r="BE113" i="6" s="1"/>
  <c r="BK112" i="6"/>
  <c r="BI112" i="6"/>
  <c r="BH112" i="6"/>
  <c r="BG112" i="6"/>
  <c r="BF112" i="6"/>
  <c r="T112" i="6"/>
  <c r="R112" i="6"/>
  <c r="P112" i="6"/>
  <c r="J112" i="6"/>
  <c r="BE112" i="6" s="1"/>
  <c r="BK111" i="6"/>
  <c r="BI111" i="6"/>
  <c r="BH111" i="6"/>
  <c r="BG111" i="6"/>
  <c r="BF111" i="6"/>
  <c r="BE111" i="6"/>
  <c r="T111" i="6"/>
  <c r="R111" i="6"/>
  <c r="P111" i="6"/>
  <c r="J111" i="6"/>
  <c r="BK110" i="6"/>
  <c r="BI110" i="6"/>
  <c r="BH110" i="6"/>
  <c r="BG110" i="6"/>
  <c r="BF110" i="6"/>
  <c r="BE110" i="6"/>
  <c r="T110" i="6"/>
  <c r="R110" i="6"/>
  <c r="P110" i="6"/>
  <c r="J110" i="6"/>
  <c r="BK109" i="6"/>
  <c r="BI109" i="6"/>
  <c r="BH109" i="6"/>
  <c r="BG109" i="6"/>
  <c r="BF109" i="6"/>
  <c r="BE109" i="6"/>
  <c r="T109" i="6"/>
  <c r="R109" i="6"/>
  <c r="P109" i="6"/>
  <c r="J109" i="6"/>
  <c r="BK108" i="6"/>
  <c r="BI108" i="6"/>
  <c r="BH108" i="6"/>
  <c r="BG108" i="6"/>
  <c r="BF108" i="6"/>
  <c r="BE108" i="6"/>
  <c r="T108" i="6"/>
  <c r="R108" i="6"/>
  <c r="P108" i="6"/>
  <c r="J108" i="6"/>
  <c r="BK107" i="6"/>
  <c r="BI107" i="6"/>
  <c r="BH107" i="6"/>
  <c r="BG107" i="6"/>
  <c r="BF107" i="6"/>
  <c r="T107" i="6"/>
  <c r="R107" i="6"/>
  <c r="P107" i="6"/>
  <c r="J107" i="6"/>
  <c r="BE107" i="6" s="1"/>
  <c r="BK106" i="6"/>
  <c r="BI106" i="6"/>
  <c r="BH106" i="6"/>
  <c r="BG106" i="6"/>
  <c r="BF106" i="6"/>
  <c r="T106" i="6"/>
  <c r="R106" i="6"/>
  <c r="P106" i="6"/>
  <c r="J106" i="6"/>
  <c r="BE106" i="6" s="1"/>
  <c r="BK105" i="6"/>
  <c r="BI105" i="6"/>
  <c r="BH105" i="6"/>
  <c r="BG105" i="6"/>
  <c r="BF105" i="6"/>
  <c r="BE105" i="6"/>
  <c r="T105" i="6"/>
  <c r="R105" i="6"/>
  <c r="P105" i="6"/>
  <c r="J105" i="6"/>
  <c r="BK104" i="6"/>
  <c r="BK98" i="6" s="1"/>
  <c r="BI104" i="6"/>
  <c r="BH104" i="6"/>
  <c r="BG104" i="6"/>
  <c r="BF104" i="6"/>
  <c r="BE104" i="6"/>
  <c r="T104" i="6"/>
  <c r="R104" i="6"/>
  <c r="P104" i="6"/>
  <c r="J104" i="6"/>
  <c r="BK103" i="6"/>
  <c r="BI103" i="6"/>
  <c r="BH103" i="6"/>
  <c r="BG103" i="6"/>
  <c r="BF103" i="6"/>
  <c r="BE103" i="6"/>
  <c r="T103" i="6"/>
  <c r="R103" i="6"/>
  <c r="P103" i="6"/>
  <c r="J103" i="6"/>
  <c r="BK102" i="6"/>
  <c r="BI102" i="6"/>
  <c r="BH102" i="6"/>
  <c r="BG102" i="6"/>
  <c r="BF102" i="6"/>
  <c r="BE102" i="6"/>
  <c r="T102" i="6"/>
  <c r="R102" i="6"/>
  <c r="P102" i="6"/>
  <c r="J102" i="6"/>
  <c r="BK101" i="6"/>
  <c r="BI101" i="6"/>
  <c r="BH101" i="6"/>
  <c r="BG101" i="6"/>
  <c r="BF101" i="6"/>
  <c r="T101" i="6"/>
  <c r="R101" i="6"/>
  <c r="P101" i="6"/>
  <c r="J101" i="6"/>
  <c r="BE101" i="6" s="1"/>
  <c r="BK100" i="6"/>
  <c r="BI100" i="6"/>
  <c r="BH100" i="6"/>
  <c r="BG100" i="6"/>
  <c r="BF100" i="6"/>
  <c r="T100" i="6"/>
  <c r="T98" i="6" s="1"/>
  <c r="R100" i="6"/>
  <c r="P100" i="6"/>
  <c r="J100" i="6"/>
  <c r="BE100" i="6" s="1"/>
  <c r="BK99" i="6"/>
  <c r="BI99" i="6"/>
  <c r="BH99" i="6"/>
  <c r="BG99" i="6"/>
  <c r="BF99" i="6"/>
  <c r="BE99" i="6"/>
  <c r="T99" i="6"/>
  <c r="R99" i="6"/>
  <c r="P99" i="6"/>
  <c r="P98" i="6" s="1"/>
  <c r="J99" i="6"/>
  <c r="J94" i="6"/>
  <c r="J93" i="6"/>
  <c r="F93" i="6"/>
  <c r="F91" i="6"/>
  <c r="E89" i="6"/>
  <c r="J55" i="6"/>
  <c r="J54" i="6"/>
  <c r="F54" i="6"/>
  <c r="F52" i="6"/>
  <c r="E50" i="6"/>
  <c r="J37" i="6"/>
  <c r="J36" i="6"/>
  <c r="J35" i="6"/>
  <c r="J18" i="6"/>
  <c r="E18" i="6"/>
  <c r="J17" i="6"/>
  <c r="J12" i="6"/>
  <c r="E7" i="6"/>
  <c r="BK232" i="5"/>
  <c r="BI232" i="5"/>
  <c r="BH232" i="5"/>
  <c r="BG232" i="5"/>
  <c r="BF232" i="5"/>
  <c r="T232" i="5"/>
  <c r="R232" i="5"/>
  <c r="P232" i="5"/>
  <c r="P230" i="5" s="1"/>
  <c r="J232" i="5"/>
  <c r="BE232" i="5" s="1"/>
  <c r="BK231" i="5"/>
  <c r="BI231" i="5"/>
  <c r="BH231" i="5"/>
  <c r="BG231" i="5"/>
  <c r="BF231" i="5"/>
  <c r="T231" i="5"/>
  <c r="T230" i="5" s="1"/>
  <c r="R231" i="5"/>
  <c r="P231" i="5"/>
  <c r="J231" i="5"/>
  <c r="BE231" i="5" s="1"/>
  <c r="BK230" i="5"/>
  <c r="J230" i="5" s="1"/>
  <c r="J67" i="5" s="1"/>
  <c r="R230" i="5"/>
  <c r="BK229" i="5"/>
  <c r="BI229" i="5"/>
  <c r="BH229" i="5"/>
  <c r="BG229" i="5"/>
  <c r="BF229" i="5"/>
  <c r="T229" i="5"/>
  <c r="R229" i="5"/>
  <c r="P229" i="5"/>
  <c r="J229" i="5"/>
  <c r="BE229" i="5" s="1"/>
  <c r="BK228" i="5"/>
  <c r="BI228" i="5"/>
  <c r="BH228" i="5"/>
  <c r="BG228" i="5"/>
  <c r="BF228" i="5"/>
  <c r="T228" i="5"/>
  <c r="R228" i="5"/>
  <c r="P228" i="5"/>
  <c r="J228" i="5"/>
  <c r="BE228" i="5" s="1"/>
  <c r="BK227" i="5"/>
  <c r="BI227" i="5"/>
  <c r="BH227" i="5"/>
  <c r="BG227" i="5"/>
  <c r="BF227" i="5"/>
  <c r="BE227" i="5"/>
  <c r="T227" i="5"/>
  <c r="R227" i="5"/>
  <c r="P227" i="5"/>
  <c r="J227" i="5"/>
  <c r="BK226" i="5"/>
  <c r="BI226" i="5"/>
  <c r="BH226" i="5"/>
  <c r="BG226" i="5"/>
  <c r="BF226" i="5"/>
  <c r="T226" i="5"/>
  <c r="R226" i="5"/>
  <c r="P226" i="5"/>
  <c r="J226" i="5"/>
  <c r="BE226" i="5" s="1"/>
  <c r="BK225" i="5"/>
  <c r="BI225" i="5"/>
  <c r="BH225" i="5"/>
  <c r="BG225" i="5"/>
  <c r="BF225" i="5"/>
  <c r="BE225" i="5"/>
  <c r="T225" i="5"/>
  <c r="R225" i="5"/>
  <c r="P225" i="5"/>
  <c r="J225" i="5"/>
  <c r="BK224" i="5"/>
  <c r="BI224" i="5"/>
  <c r="BH224" i="5"/>
  <c r="BG224" i="5"/>
  <c r="BF224" i="5"/>
  <c r="BE224" i="5"/>
  <c r="T224" i="5"/>
  <c r="R224" i="5"/>
  <c r="P224" i="5"/>
  <c r="J224" i="5"/>
  <c r="BK223" i="5"/>
  <c r="BI223" i="5"/>
  <c r="BH223" i="5"/>
  <c r="BG223" i="5"/>
  <c r="BF223" i="5"/>
  <c r="T223" i="5"/>
  <c r="R223" i="5"/>
  <c r="P223" i="5"/>
  <c r="J223" i="5"/>
  <c r="BE223" i="5" s="1"/>
  <c r="BK222" i="5"/>
  <c r="BI222" i="5"/>
  <c r="BH222" i="5"/>
  <c r="BG222" i="5"/>
  <c r="BF222" i="5"/>
  <c r="T222" i="5"/>
  <c r="R222" i="5"/>
  <c r="P222" i="5"/>
  <c r="J222" i="5"/>
  <c r="BE222" i="5" s="1"/>
  <c r="BK221" i="5"/>
  <c r="BI221" i="5"/>
  <c r="BH221" i="5"/>
  <c r="BG221" i="5"/>
  <c r="BF221" i="5"/>
  <c r="BE221" i="5"/>
  <c r="T221" i="5"/>
  <c r="R221" i="5"/>
  <c r="P221" i="5"/>
  <c r="J221" i="5"/>
  <c r="BK220" i="5"/>
  <c r="BI220" i="5"/>
  <c r="BH220" i="5"/>
  <c r="BG220" i="5"/>
  <c r="BF220" i="5"/>
  <c r="T220" i="5"/>
  <c r="R220" i="5"/>
  <c r="P220" i="5"/>
  <c r="J220" i="5"/>
  <c r="BE220" i="5" s="1"/>
  <c r="BK219" i="5"/>
  <c r="BI219" i="5"/>
  <c r="BH219" i="5"/>
  <c r="BG219" i="5"/>
  <c r="BF219" i="5"/>
  <c r="BE219" i="5"/>
  <c r="T219" i="5"/>
  <c r="R219" i="5"/>
  <c r="P219" i="5"/>
  <c r="J219" i="5"/>
  <c r="BK218" i="5"/>
  <c r="BI218" i="5"/>
  <c r="BH218" i="5"/>
  <c r="BG218" i="5"/>
  <c r="BF218" i="5"/>
  <c r="BE218" i="5"/>
  <c r="T218" i="5"/>
  <c r="R218" i="5"/>
  <c r="P218" i="5"/>
  <c r="J218" i="5"/>
  <c r="BK217" i="5"/>
  <c r="BI217" i="5"/>
  <c r="BH217" i="5"/>
  <c r="BG217" i="5"/>
  <c r="BF217" i="5"/>
  <c r="T217" i="5"/>
  <c r="R217" i="5"/>
  <c r="P217" i="5"/>
  <c r="J217" i="5"/>
  <c r="BE217" i="5" s="1"/>
  <c r="BK216" i="5"/>
  <c r="BI216" i="5"/>
  <c r="BH216" i="5"/>
  <c r="BG216" i="5"/>
  <c r="BF216" i="5"/>
  <c r="T216" i="5"/>
  <c r="R216" i="5"/>
  <c r="P216" i="5"/>
  <c r="J216" i="5"/>
  <c r="BE216" i="5" s="1"/>
  <c r="BK215" i="5"/>
  <c r="BI215" i="5"/>
  <c r="BH215" i="5"/>
  <c r="BG215" i="5"/>
  <c r="BF215" i="5"/>
  <c r="BE215" i="5"/>
  <c r="T215" i="5"/>
  <c r="R215" i="5"/>
  <c r="P215" i="5"/>
  <c r="J215" i="5"/>
  <c r="BK214" i="5"/>
  <c r="BI214" i="5"/>
  <c r="BH214" i="5"/>
  <c r="BG214" i="5"/>
  <c r="BF214" i="5"/>
  <c r="T214" i="5"/>
  <c r="R214" i="5"/>
  <c r="P214" i="5"/>
  <c r="J214" i="5"/>
  <c r="BE214" i="5" s="1"/>
  <c r="BK213" i="5"/>
  <c r="BI213" i="5"/>
  <c r="BH213" i="5"/>
  <c r="BG213" i="5"/>
  <c r="BF213" i="5"/>
  <c r="T213" i="5"/>
  <c r="R213" i="5"/>
  <c r="P213" i="5"/>
  <c r="J213" i="5"/>
  <c r="BE213" i="5" s="1"/>
  <c r="BK212" i="5"/>
  <c r="BI212" i="5"/>
  <c r="BH212" i="5"/>
  <c r="BG212" i="5"/>
  <c r="BF212" i="5"/>
  <c r="BE212" i="5"/>
  <c r="T212" i="5"/>
  <c r="R212" i="5"/>
  <c r="P212" i="5"/>
  <c r="J212" i="5"/>
  <c r="BK211" i="5"/>
  <c r="BI211" i="5"/>
  <c r="BH211" i="5"/>
  <c r="BG211" i="5"/>
  <c r="BF211" i="5"/>
  <c r="T211" i="5"/>
  <c r="R211" i="5"/>
  <c r="P211" i="5"/>
  <c r="J211" i="5"/>
  <c r="BE211" i="5" s="1"/>
  <c r="BK210" i="5"/>
  <c r="BI210" i="5"/>
  <c r="BH210" i="5"/>
  <c r="BG210" i="5"/>
  <c r="BF210" i="5"/>
  <c r="T210" i="5"/>
  <c r="R210" i="5"/>
  <c r="P210" i="5"/>
  <c r="J210" i="5"/>
  <c r="BE210" i="5" s="1"/>
  <c r="BK209" i="5"/>
  <c r="BI209" i="5"/>
  <c r="BH209" i="5"/>
  <c r="BG209" i="5"/>
  <c r="BF209" i="5"/>
  <c r="BE209" i="5"/>
  <c r="T209" i="5"/>
  <c r="R209" i="5"/>
  <c r="P209" i="5"/>
  <c r="J209" i="5"/>
  <c r="BK208" i="5"/>
  <c r="BI208" i="5"/>
  <c r="BH208" i="5"/>
  <c r="BG208" i="5"/>
  <c r="BF208" i="5"/>
  <c r="T208" i="5"/>
  <c r="R208" i="5"/>
  <c r="P208" i="5"/>
  <c r="J208" i="5"/>
  <c r="BE208" i="5" s="1"/>
  <c r="BK207" i="5"/>
  <c r="BI207" i="5"/>
  <c r="BH207" i="5"/>
  <c r="BG207" i="5"/>
  <c r="BF207" i="5"/>
  <c r="BE207" i="5"/>
  <c r="T207" i="5"/>
  <c r="R207" i="5"/>
  <c r="P207" i="5"/>
  <c r="J207" i="5"/>
  <c r="BK206" i="5"/>
  <c r="BI206" i="5"/>
  <c r="BH206" i="5"/>
  <c r="BG206" i="5"/>
  <c r="BF206" i="5"/>
  <c r="BE206" i="5"/>
  <c r="T206" i="5"/>
  <c r="R206" i="5"/>
  <c r="P206" i="5"/>
  <c r="J206" i="5"/>
  <c r="BK205" i="5"/>
  <c r="BI205" i="5"/>
  <c r="BH205" i="5"/>
  <c r="BG205" i="5"/>
  <c r="BF205" i="5"/>
  <c r="T205" i="5"/>
  <c r="R205" i="5"/>
  <c r="P205" i="5"/>
  <c r="J205" i="5"/>
  <c r="BE205" i="5" s="1"/>
  <c r="BK204" i="5"/>
  <c r="BI204" i="5"/>
  <c r="BH204" i="5"/>
  <c r="BG204" i="5"/>
  <c r="BF204" i="5"/>
  <c r="BE204" i="5"/>
  <c r="T204" i="5"/>
  <c r="R204" i="5"/>
  <c r="P204" i="5"/>
  <c r="J204" i="5"/>
  <c r="BK203" i="5"/>
  <c r="BI203" i="5"/>
  <c r="BH203" i="5"/>
  <c r="BG203" i="5"/>
  <c r="BF203" i="5"/>
  <c r="BE203" i="5"/>
  <c r="T203" i="5"/>
  <c r="R203" i="5"/>
  <c r="P203" i="5"/>
  <c r="J203" i="5"/>
  <c r="BK202" i="5"/>
  <c r="BI202" i="5"/>
  <c r="BH202" i="5"/>
  <c r="BG202" i="5"/>
  <c r="BF202" i="5"/>
  <c r="T202" i="5"/>
  <c r="R202" i="5"/>
  <c r="P202" i="5"/>
  <c r="J202" i="5"/>
  <c r="BE202" i="5" s="1"/>
  <c r="BK201" i="5"/>
  <c r="BI201" i="5"/>
  <c r="BH201" i="5"/>
  <c r="BG201" i="5"/>
  <c r="BF201" i="5"/>
  <c r="BE201" i="5"/>
  <c r="T201" i="5"/>
  <c r="R201" i="5"/>
  <c r="P201" i="5"/>
  <c r="J201" i="5"/>
  <c r="BK200" i="5"/>
  <c r="BI200" i="5"/>
  <c r="BH200" i="5"/>
  <c r="BG200" i="5"/>
  <c r="BF200" i="5"/>
  <c r="BE200" i="5"/>
  <c r="T200" i="5"/>
  <c r="R200" i="5"/>
  <c r="P200" i="5"/>
  <c r="J200" i="5"/>
  <c r="BK199" i="5"/>
  <c r="BI199" i="5"/>
  <c r="BH199" i="5"/>
  <c r="BG199" i="5"/>
  <c r="BF199" i="5"/>
  <c r="T199" i="5"/>
  <c r="R199" i="5"/>
  <c r="P199" i="5"/>
  <c r="J199" i="5"/>
  <c r="BE199" i="5" s="1"/>
  <c r="BK198" i="5"/>
  <c r="BI198" i="5"/>
  <c r="BH198" i="5"/>
  <c r="BG198" i="5"/>
  <c r="BF198" i="5"/>
  <c r="T198" i="5"/>
  <c r="R198" i="5"/>
  <c r="P198" i="5"/>
  <c r="J198" i="5"/>
  <c r="BE198" i="5" s="1"/>
  <c r="BK197" i="5"/>
  <c r="BI197" i="5"/>
  <c r="BH197" i="5"/>
  <c r="BG197" i="5"/>
  <c r="BF197" i="5"/>
  <c r="BE197" i="5"/>
  <c r="T197" i="5"/>
  <c r="R197" i="5"/>
  <c r="P197" i="5"/>
  <c r="J197" i="5"/>
  <c r="BK196" i="5"/>
  <c r="BI196" i="5"/>
  <c r="BH196" i="5"/>
  <c r="BG196" i="5"/>
  <c r="BF196" i="5"/>
  <c r="BE196" i="5"/>
  <c r="T196" i="5"/>
  <c r="R196" i="5"/>
  <c r="P196" i="5"/>
  <c r="J196" i="5"/>
  <c r="BK195" i="5"/>
  <c r="BI195" i="5"/>
  <c r="BH195" i="5"/>
  <c r="BG195" i="5"/>
  <c r="BF195" i="5"/>
  <c r="T195" i="5"/>
  <c r="R195" i="5"/>
  <c r="P195" i="5"/>
  <c r="J195" i="5"/>
  <c r="BE195" i="5" s="1"/>
  <c r="BK194" i="5"/>
  <c r="BI194" i="5"/>
  <c r="BH194" i="5"/>
  <c r="BG194" i="5"/>
  <c r="BF194" i="5"/>
  <c r="T194" i="5"/>
  <c r="R194" i="5"/>
  <c r="P194" i="5"/>
  <c r="J194" i="5"/>
  <c r="BE194" i="5" s="1"/>
  <c r="BK193" i="5"/>
  <c r="BI193" i="5"/>
  <c r="BH193" i="5"/>
  <c r="BG193" i="5"/>
  <c r="BF193" i="5"/>
  <c r="BE193" i="5"/>
  <c r="T193" i="5"/>
  <c r="R193" i="5"/>
  <c r="P193" i="5"/>
  <c r="J193" i="5"/>
  <c r="BK192" i="5"/>
  <c r="BI192" i="5"/>
  <c r="BH192" i="5"/>
  <c r="BG192" i="5"/>
  <c r="BF192" i="5"/>
  <c r="T192" i="5"/>
  <c r="R192" i="5"/>
  <c r="P192" i="5"/>
  <c r="J192" i="5"/>
  <c r="BE192" i="5" s="1"/>
  <c r="BK191" i="5"/>
  <c r="BI191" i="5"/>
  <c r="BH191" i="5"/>
  <c r="BG191" i="5"/>
  <c r="BF191" i="5"/>
  <c r="BE191" i="5"/>
  <c r="T191" i="5"/>
  <c r="R191" i="5"/>
  <c r="P191" i="5"/>
  <c r="J191" i="5"/>
  <c r="BK190" i="5"/>
  <c r="BI190" i="5"/>
  <c r="BH190" i="5"/>
  <c r="BG190" i="5"/>
  <c r="BF190" i="5"/>
  <c r="BE190" i="5"/>
  <c r="T190" i="5"/>
  <c r="R190" i="5"/>
  <c r="P190" i="5"/>
  <c r="J190" i="5"/>
  <c r="BK189" i="5"/>
  <c r="BI189" i="5"/>
  <c r="BH189" i="5"/>
  <c r="BG189" i="5"/>
  <c r="BF189" i="5"/>
  <c r="T189" i="5"/>
  <c r="R189" i="5"/>
  <c r="P189" i="5"/>
  <c r="J189" i="5"/>
  <c r="BE189" i="5" s="1"/>
  <c r="BK188" i="5"/>
  <c r="BI188" i="5"/>
  <c r="BH188" i="5"/>
  <c r="BG188" i="5"/>
  <c r="BF188" i="5"/>
  <c r="T188" i="5"/>
  <c r="R188" i="5"/>
  <c r="P188" i="5"/>
  <c r="J188" i="5"/>
  <c r="BE188" i="5" s="1"/>
  <c r="BK187" i="5"/>
  <c r="BI187" i="5"/>
  <c r="BH187" i="5"/>
  <c r="BG187" i="5"/>
  <c r="BF187" i="5"/>
  <c r="BE187" i="5"/>
  <c r="T187" i="5"/>
  <c r="R187" i="5"/>
  <c r="P187" i="5"/>
  <c r="J187" i="5"/>
  <c r="BK186" i="5"/>
  <c r="BI186" i="5"/>
  <c r="BH186" i="5"/>
  <c r="BG186" i="5"/>
  <c r="BF186" i="5"/>
  <c r="T186" i="5"/>
  <c r="R186" i="5"/>
  <c r="P186" i="5"/>
  <c r="J186" i="5"/>
  <c r="BE186" i="5" s="1"/>
  <c r="BK185" i="5"/>
  <c r="BI185" i="5"/>
  <c r="BH185" i="5"/>
  <c r="BG185" i="5"/>
  <c r="BF185" i="5"/>
  <c r="BE185" i="5"/>
  <c r="T185" i="5"/>
  <c r="R185" i="5"/>
  <c r="P185" i="5"/>
  <c r="J185" i="5"/>
  <c r="BK184" i="5"/>
  <c r="BI184" i="5"/>
  <c r="BH184" i="5"/>
  <c r="BG184" i="5"/>
  <c r="BF184" i="5"/>
  <c r="BE184" i="5"/>
  <c r="T184" i="5"/>
  <c r="R184" i="5"/>
  <c r="P184" i="5"/>
  <c r="J184" i="5"/>
  <c r="BK183" i="5"/>
  <c r="BI183" i="5"/>
  <c r="BH183" i="5"/>
  <c r="BG183" i="5"/>
  <c r="BF183" i="5"/>
  <c r="T183" i="5"/>
  <c r="R183" i="5"/>
  <c r="P183" i="5"/>
  <c r="J183" i="5"/>
  <c r="BE183" i="5" s="1"/>
  <c r="BK182" i="5"/>
  <c r="BI182" i="5"/>
  <c r="BH182" i="5"/>
  <c r="BG182" i="5"/>
  <c r="BF182" i="5"/>
  <c r="T182" i="5"/>
  <c r="R182" i="5"/>
  <c r="P182" i="5"/>
  <c r="J182" i="5"/>
  <c r="BE182" i="5" s="1"/>
  <c r="BK181" i="5"/>
  <c r="BI181" i="5"/>
  <c r="BH181" i="5"/>
  <c r="BG181" i="5"/>
  <c r="BF181" i="5"/>
  <c r="BE181" i="5"/>
  <c r="T181" i="5"/>
  <c r="R181" i="5"/>
  <c r="P181" i="5"/>
  <c r="J181" i="5"/>
  <c r="BK180" i="5"/>
  <c r="BI180" i="5"/>
  <c r="BH180" i="5"/>
  <c r="BG180" i="5"/>
  <c r="BF180" i="5"/>
  <c r="T180" i="5"/>
  <c r="R180" i="5"/>
  <c r="P180" i="5"/>
  <c r="J180" i="5"/>
  <c r="BE180" i="5" s="1"/>
  <c r="BK179" i="5"/>
  <c r="BI179" i="5"/>
  <c r="BH179" i="5"/>
  <c r="BG179" i="5"/>
  <c r="BF179" i="5"/>
  <c r="BE179" i="5"/>
  <c r="T179" i="5"/>
  <c r="R179" i="5"/>
  <c r="P179" i="5"/>
  <c r="J179" i="5"/>
  <c r="BK178" i="5"/>
  <c r="BI178" i="5"/>
  <c r="BH178" i="5"/>
  <c r="BG178" i="5"/>
  <c r="BF178" i="5"/>
  <c r="BE178" i="5"/>
  <c r="T178" i="5"/>
  <c r="R178" i="5"/>
  <c r="P178" i="5"/>
  <c r="J178" i="5"/>
  <c r="BK177" i="5"/>
  <c r="BI177" i="5"/>
  <c r="BH177" i="5"/>
  <c r="BG177" i="5"/>
  <c r="BF177" i="5"/>
  <c r="T177" i="5"/>
  <c r="R177" i="5"/>
  <c r="P177" i="5"/>
  <c r="J177" i="5"/>
  <c r="BE177" i="5" s="1"/>
  <c r="BK176" i="5"/>
  <c r="BI176" i="5"/>
  <c r="BH176" i="5"/>
  <c r="BG176" i="5"/>
  <c r="BF176" i="5"/>
  <c r="T176" i="5"/>
  <c r="R176" i="5"/>
  <c r="P176" i="5"/>
  <c r="J176" i="5"/>
  <c r="BE176" i="5" s="1"/>
  <c r="BK175" i="5"/>
  <c r="BI175" i="5"/>
  <c r="BH175" i="5"/>
  <c r="BG175" i="5"/>
  <c r="BF175" i="5"/>
  <c r="BE175" i="5"/>
  <c r="T175" i="5"/>
  <c r="R175" i="5"/>
  <c r="P175" i="5"/>
  <c r="J175" i="5"/>
  <c r="BK174" i="5"/>
  <c r="BI174" i="5"/>
  <c r="BH174" i="5"/>
  <c r="BG174" i="5"/>
  <c r="BF174" i="5"/>
  <c r="T174" i="5"/>
  <c r="R174" i="5"/>
  <c r="P174" i="5"/>
  <c r="J174" i="5"/>
  <c r="BE174" i="5" s="1"/>
  <c r="BK173" i="5"/>
  <c r="BI173" i="5"/>
  <c r="BH173" i="5"/>
  <c r="BG173" i="5"/>
  <c r="BF173" i="5"/>
  <c r="BE173" i="5"/>
  <c r="T173" i="5"/>
  <c r="R173" i="5"/>
  <c r="P173" i="5"/>
  <c r="J173" i="5"/>
  <c r="BK172" i="5"/>
  <c r="BI172" i="5"/>
  <c r="BH172" i="5"/>
  <c r="BG172" i="5"/>
  <c r="BF172" i="5"/>
  <c r="BE172" i="5"/>
  <c r="T172" i="5"/>
  <c r="R172" i="5"/>
  <c r="P172" i="5"/>
  <c r="J172" i="5"/>
  <c r="BK171" i="5"/>
  <c r="BI171" i="5"/>
  <c r="BH171" i="5"/>
  <c r="BG171" i="5"/>
  <c r="BF171" i="5"/>
  <c r="T171" i="5"/>
  <c r="R171" i="5"/>
  <c r="P171" i="5"/>
  <c r="J171" i="5"/>
  <c r="BE171" i="5" s="1"/>
  <c r="BK170" i="5"/>
  <c r="BI170" i="5"/>
  <c r="BH170" i="5"/>
  <c r="BG170" i="5"/>
  <c r="BF170" i="5"/>
  <c r="T170" i="5"/>
  <c r="R170" i="5"/>
  <c r="P170" i="5"/>
  <c r="J170" i="5"/>
  <c r="BE170" i="5" s="1"/>
  <c r="BK169" i="5"/>
  <c r="BI169" i="5"/>
  <c r="BH169" i="5"/>
  <c r="BG169" i="5"/>
  <c r="BF169" i="5"/>
  <c r="BE169" i="5"/>
  <c r="T169" i="5"/>
  <c r="R169" i="5"/>
  <c r="P169" i="5"/>
  <c r="J169" i="5"/>
  <c r="BK168" i="5"/>
  <c r="BI168" i="5"/>
  <c r="BH168" i="5"/>
  <c r="BG168" i="5"/>
  <c r="BF168" i="5"/>
  <c r="T168" i="5"/>
  <c r="R168" i="5"/>
  <c r="P168" i="5"/>
  <c r="J168" i="5"/>
  <c r="BE168" i="5" s="1"/>
  <c r="BK167" i="5"/>
  <c r="BI167" i="5"/>
  <c r="BH167" i="5"/>
  <c r="BG167" i="5"/>
  <c r="BF167" i="5"/>
  <c r="BE167" i="5"/>
  <c r="T167" i="5"/>
  <c r="R167" i="5"/>
  <c r="P167" i="5"/>
  <c r="J167" i="5"/>
  <c r="BK166" i="5"/>
  <c r="BI166" i="5"/>
  <c r="BH166" i="5"/>
  <c r="BG166" i="5"/>
  <c r="BF166" i="5"/>
  <c r="BE166" i="5"/>
  <c r="T166" i="5"/>
  <c r="R166" i="5"/>
  <c r="P166" i="5"/>
  <c r="J166" i="5"/>
  <c r="BK165" i="5"/>
  <c r="BI165" i="5"/>
  <c r="BH165" i="5"/>
  <c r="BG165" i="5"/>
  <c r="BF165" i="5"/>
  <c r="T165" i="5"/>
  <c r="R165" i="5"/>
  <c r="P165" i="5"/>
  <c r="J165" i="5"/>
  <c r="BE165" i="5" s="1"/>
  <c r="BK164" i="5"/>
  <c r="BI164" i="5"/>
  <c r="BH164" i="5"/>
  <c r="BG164" i="5"/>
  <c r="BF164" i="5"/>
  <c r="T164" i="5"/>
  <c r="R164" i="5"/>
  <c r="P164" i="5"/>
  <c r="J164" i="5"/>
  <c r="BE164" i="5" s="1"/>
  <c r="BK163" i="5"/>
  <c r="BI163" i="5"/>
  <c r="BH163" i="5"/>
  <c r="BG163" i="5"/>
  <c r="BF163" i="5"/>
  <c r="BE163" i="5"/>
  <c r="T163" i="5"/>
  <c r="R163" i="5"/>
  <c r="P163" i="5"/>
  <c r="J163" i="5"/>
  <c r="BK162" i="5"/>
  <c r="BI162" i="5"/>
  <c r="BH162" i="5"/>
  <c r="BG162" i="5"/>
  <c r="BF162" i="5"/>
  <c r="T162" i="5"/>
  <c r="R162" i="5"/>
  <c r="P162" i="5"/>
  <c r="J162" i="5"/>
  <c r="BE162" i="5" s="1"/>
  <c r="BK161" i="5"/>
  <c r="BI161" i="5"/>
  <c r="BH161" i="5"/>
  <c r="BG161" i="5"/>
  <c r="BF161" i="5"/>
  <c r="BE161" i="5"/>
  <c r="T161" i="5"/>
  <c r="R161" i="5"/>
  <c r="P161" i="5"/>
  <c r="J161" i="5"/>
  <c r="BK160" i="5"/>
  <c r="BI160" i="5"/>
  <c r="BH160" i="5"/>
  <c r="BG160" i="5"/>
  <c r="BF160" i="5"/>
  <c r="BE160" i="5"/>
  <c r="T160" i="5"/>
  <c r="R160" i="5"/>
  <c r="P160" i="5"/>
  <c r="J160" i="5"/>
  <c r="BK159" i="5"/>
  <c r="BI159" i="5"/>
  <c r="BH159" i="5"/>
  <c r="BG159" i="5"/>
  <c r="BF159" i="5"/>
  <c r="T159" i="5"/>
  <c r="T158" i="5" s="1"/>
  <c r="R159" i="5"/>
  <c r="P159" i="5"/>
  <c r="J159" i="5"/>
  <c r="BE159" i="5" s="1"/>
  <c r="BK157" i="5"/>
  <c r="BI157" i="5"/>
  <c r="BH157" i="5"/>
  <c r="BG157" i="5"/>
  <c r="BF157" i="5"/>
  <c r="BE157" i="5"/>
  <c r="T157" i="5"/>
  <c r="R157" i="5"/>
  <c r="P157" i="5"/>
  <c r="J157" i="5"/>
  <c r="BK156" i="5"/>
  <c r="BI156" i="5"/>
  <c r="BH156" i="5"/>
  <c r="BG156" i="5"/>
  <c r="BF156" i="5"/>
  <c r="BE156" i="5"/>
  <c r="T156" i="5"/>
  <c r="R156" i="5"/>
  <c r="P156" i="5"/>
  <c r="J156" i="5"/>
  <c r="BK155" i="5"/>
  <c r="BI155" i="5"/>
  <c r="BH155" i="5"/>
  <c r="BG155" i="5"/>
  <c r="BF155" i="5"/>
  <c r="T155" i="5"/>
  <c r="R155" i="5"/>
  <c r="P155" i="5"/>
  <c r="J155" i="5"/>
  <c r="BE155" i="5" s="1"/>
  <c r="BK154" i="5"/>
  <c r="BI154" i="5"/>
  <c r="BH154" i="5"/>
  <c r="BG154" i="5"/>
  <c r="BF154" i="5"/>
  <c r="BE154" i="5"/>
  <c r="T154" i="5"/>
  <c r="R154" i="5"/>
  <c r="P154" i="5"/>
  <c r="J154" i="5"/>
  <c r="BK153" i="5"/>
  <c r="BI153" i="5"/>
  <c r="BH153" i="5"/>
  <c r="BG153" i="5"/>
  <c r="BF153" i="5"/>
  <c r="BE153" i="5"/>
  <c r="T153" i="5"/>
  <c r="R153" i="5"/>
  <c r="P153" i="5"/>
  <c r="J153" i="5"/>
  <c r="BK152" i="5"/>
  <c r="BI152" i="5"/>
  <c r="BH152" i="5"/>
  <c r="BG152" i="5"/>
  <c r="BF152" i="5"/>
  <c r="T152" i="5"/>
  <c r="R152" i="5"/>
  <c r="R151" i="5" s="1"/>
  <c r="P152" i="5"/>
  <c r="P151" i="5" s="1"/>
  <c r="J152" i="5"/>
  <c r="BE152" i="5" s="1"/>
  <c r="BK150" i="5"/>
  <c r="BI150" i="5"/>
  <c r="BH150" i="5"/>
  <c r="BG150" i="5"/>
  <c r="BF150" i="5"/>
  <c r="BE150" i="5"/>
  <c r="T150" i="5"/>
  <c r="R150" i="5"/>
  <c r="P150" i="5"/>
  <c r="J150" i="5"/>
  <c r="BK149" i="5"/>
  <c r="BI149" i="5"/>
  <c r="BH149" i="5"/>
  <c r="BG149" i="5"/>
  <c r="BF149" i="5"/>
  <c r="T149" i="5"/>
  <c r="R149" i="5"/>
  <c r="P149" i="5"/>
  <c r="J149" i="5"/>
  <c r="BE149" i="5" s="1"/>
  <c r="BK148" i="5"/>
  <c r="BI148" i="5"/>
  <c r="BH148" i="5"/>
  <c r="BG148" i="5"/>
  <c r="BF148" i="5"/>
  <c r="BE148" i="5"/>
  <c r="T148" i="5"/>
  <c r="R148" i="5"/>
  <c r="P148" i="5"/>
  <c r="J148" i="5"/>
  <c r="BK147" i="5"/>
  <c r="BI147" i="5"/>
  <c r="BH147" i="5"/>
  <c r="BG147" i="5"/>
  <c r="BF147" i="5"/>
  <c r="BE147" i="5"/>
  <c r="T147" i="5"/>
  <c r="R147" i="5"/>
  <c r="P147" i="5"/>
  <c r="J147" i="5"/>
  <c r="BK146" i="5"/>
  <c r="BI146" i="5"/>
  <c r="BH146" i="5"/>
  <c r="BG146" i="5"/>
  <c r="BF146" i="5"/>
  <c r="T146" i="5"/>
  <c r="T145" i="5" s="1"/>
  <c r="R146" i="5"/>
  <c r="R145" i="5" s="1"/>
  <c r="P146" i="5"/>
  <c r="P145" i="5" s="1"/>
  <c r="J146" i="5"/>
  <c r="BE146" i="5" s="1"/>
  <c r="BK144" i="5"/>
  <c r="BI144" i="5"/>
  <c r="BH144" i="5"/>
  <c r="BG144" i="5"/>
  <c r="BF144" i="5"/>
  <c r="BE144" i="5"/>
  <c r="T144" i="5"/>
  <c r="R144" i="5"/>
  <c r="P144" i="5"/>
  <c r="J144" i="5"/>
  <c r="BK143" i="5"/>
  <c r="BI143" i="5"/>
  <c r="BH143" i="5"/>
  <c r="BG143" i="5"/>
  <c r="BF143" i="5"/>
  <c r="BE143" i="5"/>
  <c r="T143" i="5"/>
  <c r="R143" i="5"/>
  <c r="P143" i="5"/>
  <c r="J143" i="5"/>
  <c r="BK142" i="5"/>
  <c r="BI142" i="5"/>
  <c r="BH142" i="5"/>
  <c r="BG142" i="5"/>
  <c r="BF142" i="5"/>
  <c r="T142" i="5"/>
  <c r="T141" i="5" s="1"/>
  <c r="R142" i="5"/>
  <c r="P142" i="5"/>
  <c r="J142" i="5"/>
  <c r="BE142" i="5" s="1"/>
  <c r="BK141" i="5"/>
  <c r="J141" i="5" s="1"/>
  <c r="J63" i="5" s="1"/>
  <c r="BK140" i="5"/>
  <c r="BI140" i="5"/>
  <c r="BH140" i="5"/>
  <c r="BG140" i="5"/>
  <c r="BF140" i="5"/>
  <c r="BE140" i="5"/>
  <c r="T140" i="5"/>
  <c r="R140" i="5"/>
  <c r="P140" i="5"/>
  <c r="J140" i="5"/>
  <c r="BK139" i="5"/>
  <c r="BI139" i="5"/>
  <c r="BH139" i="5"/>
  <c r="BG139" i="5"/>
  <c r="BF139" i="5"/>
  <c r="T139" i="5"/>
  <c r="R139" i="5"/>
  <c r="P139" i="5"/>
  <c r="P135" i="5" s="1"/>
  <c r="J139" i="5"/>
  <c r="BE139" i="5" s="1"/>
  <c r="BK138" i="5"/>
  <c r="BI138" i="5"/>
  <c r="BH138" i="5"/>
  <c r="BG138" i="5"/>
  <c r="BF138" i="5"/>
  <c r="T138" i="5"/>
  <c r="R138" i="5"/>
  <c r="P138" i="5"/>
  <c r="J138" i="5"/>
  <c r="BE138" i="5" s="1"/>
  <c r="BK137" i="5"/>
  <c r="BK135" i="5" s="1"/>
  <c r="BI137" i="5"/>
  <c r="BH137" i="5"/>
  <c r="BG137" i="5"/>
  <c r="BF137" i="5"/>
  <c r="BE137" i="5"/>
  <c r="T137" i="5"/>
  <c r="R137" i="5"/>
  <c r="P137" i="5"/>
  <c r="J137" i="5"/>
  <c r="BK136" i="5"/>
  <c r="BI136" i="5"/>
  <c r="F37" i="5" s="1"/>
  <c r="BD58" i="1" s="1"/>
  <c r="BH136" i="5"/>
  <c r="BG136" i="5"/>
  <c r="BF136" i="5"/>
  <c r="T136" i="5"/>
  <c r="T135" i="5" s="1"/>
  <c r="R136" i="5"/>
  <c r="P136" i="5"/>
  <c r="J136" i="5"/>
  <c r="BE136" i="5" s="1"/>
  <c r="J135" i="5"/>
  <c r="BK134" i="5"/>
  <c r="BI134" i="5"/>
  <c r="BH134" i="5"/>
  <c r="BG134" i="5"/>
  <c r="BF134" i="5"/>
  <c r="BE134" i="5"/>
  <c r="T134" i="5"/>
  <c r="R134" i="5"/>
  <c r="P134" i="5"/>
  <c r="J134" i="5"/>
  <c r="BK133" i="5"/>
  <c r="BI133" i="5"/>
  <c r="BH133" i="5"/>
  <c r="BG133" i="5"/>
  <c r="BF133" i="5"/>
  <c r="BE133" i="5"/>
  <c r="T133" i="5"/>
  <c r="R133" i="5"/>
  <c r="P133" i="5"/>
  <c r="J133" i="5"/>
  <c r="BK132" i="5"/>
  <c r="BI132" i="5"/>
  <c r="BH132" i="5"/>
  <c r="BG132" i="5"/>
  <c r="BF132" i="5"/>
  <c r="T132" i="5"/>
  <c r="R132" i="5"/>
  <c r="P132" i="5"/>
  <c r="J132" i="5"/>
  <c r="BE132" i="5" s="1"/>
  <c r="BK131" i="5"/>
  <c r="BI131" i="5"/>
  <c r="BH131" i="5"/>
  <c r="BG131" i="5"/>
  <c r="BF131" i="5"/>
  <c r="BE131" i="5"/>
  <c r="T131" i="5"/>
  <c r="R131" i="5"/>
  <c r="P131" i="5"/>
  <c r="J131" i="5"/>
  <c r="BK130" i="5"/>
  <c r="BI130" i="5"/>
  <c r="BH130" i="5"/>
  <c r="BG130" i="5"/>
  <c r="BF130" i="5"/>
  <c r="BE130" i="5"/>
  <c r="T130" i="5"/>
  <c r="R130" i="5"/>
  <c r="P130" i="5"/>
  <c r="J130" i="5"/>
  <c r="BK129" i="5"/>
  <c r="BI129" i="5"/>
  <c r="BH129" i="5"/>
  <c r="BG129" i="5"/>
  <c r="BF129" i="5"/>
  <c r="T129" i="5"/>
  <c r="R129" i="5"/>
  <c r="P129" i="5"/>
  <c r="J129" i="5"/>
  <c r="BE129" i="5" s="1"/>
  <c r="BK128" i="5"/>
  <c r="BI128" i="5"/>
  <c r="BH128" i="5"/>
  <c r="BG128" i="5"/>
  <c r="BF128" i="5"/>
  <c r="BE128" i="5"/>
  <c r="T128" i="5"/>
  <c r="R128" i="5"/>
  <c r="P128" i="5"/>
  <c r="J128" i="5"/>
  <c r="BK127" i="5"/>
  <c r="BI127" i="5"/>
  <c r="BH127" i="5"/>
  <c r="BG127" i="5"/>
  <c r="BF127" i="5"/>
  <c r="BE127" i="5"/>
  <c r="T127" i="5"/>
  <c r="R127" i="5"/>
  <c r="P127" i="5"/>
  <c r="J127" i="5"/>
  <c r="BK126" i="5"/>
  <c r="BI126" i="5"/>
  <c r="BH126" i="5"/>
  <c r="BG126" i="5"/>
  <c r="BF126" i="5"/>
  <c r="T126" i="5"/>
  <c r="R126" i="5"/>
  <c r="P126" i="5"/>
  <c r="J126" i="5"/>
  <c r="BE126" i="5" s="1"/>
  <c r="BK125" i="5"/>
  <c r="BI125" i="5"/>
  <c r="BH125" i="5"/>
  <c r="BG125" i="5"/>
  <c r="BF125" i="5"/>
  <c r="BE125" i="5"/>
  <c r="T125" i="5"/>
  <c r="R125" i="5"/>
  <c r="P125" i="5"/>
  <c r="J125" i="5"/>
  <c r="BK124" i="5"/>
  <c r="BI124" i="5"/>
  <c r="BH124" i="5"/>
  <c r="BG124" i="5"/>
  <c r="BF124" i="5"/>
  <c r="BE124" i="5"/>
  <c r="T124" i="5"/>
  <c r="R124" i="5"/>
  <c r="P124" i="5"/>
  <c r="J124" i="5"/>
  <c r="BK123" i="5"/>
  <c r="BI123" i="5"/>
  <c r="BH123" i="5"/>
  <c r="BG123" i="5"/>
  <c r="BF123" i="5"/>
  <c r="T123" i="5"/>
  <c r="R123" i="5"/>
  <c r="P123" i="5"/>
  <c r="J123" i="5"/>
  <c r="BE123" i="5" s="1"/>
  <c r="BK122" i="5"/>
  <c r="BI122" i="5"/>
  <c r="BH122" i="5"/>
  <c r="BG122" i="5"/>
  <c r="BF122" i="5"/>
  <c r="BE122" i="5"/>
  <c r="T122" i="5"/>
  <c r="R122" i="5"/>
  <c r="P122" i="5"/>
  <c r="J122" i="5"/>
  <c r="BK121" i="5"/>
  <c r="BI121" i="5"/>
  <c r="BH121" i="5"/>
  <c r="BG121" i="5"/>
  <c r="BF121" i="5"/>
  <c r="BE121" i="5"/>
  <c r="T121" i="5"/>
  <c r="R121" i="5"/>
  <c r="P121" i="5"/>
  <c r="J121" i="5"/>
  <c r="BK120" i="5"/>
  <c r="BI120" i="5"/>
  <c r="BH120" i="5"/>
  <c r="BG120" i="5"/>
  <c r="BF120" i="5"/>
  <c r="T120" i="5"/>
  <c r="R120" i="5"/>
  <c r="P120" i="5"/>
  <c r="J120" i="5"/>
  <c r="BE120" i="5" s="1"/>
  <c r="BK119" i="5"/>
  <c r="BI119" i="5"/>
  <c r="BH119" i="5"/>
  <c r="BG119" i="5"/>
  <c r="BF119" i="5"/>
  <c r="BE119" i="5"/>
  <c r="T119" i="5"/>
  <c r="R119" i="5"/>
  <c r="P119" i="5"/>
  <c r="J119" i="5"/>
  <c r="BK118" i="5"/>
  <c r="BI118" i="5"/>
  <c r="BH118" i="5"/>
  <c r="BG118" i="5"/>
  <c r="BF118" i="5"/>
  <c r="BE118" i="5"/>
  <c r="T118" i="5"/>
  <c r="R118" i="5"/>
  <c r="P118" i="5"/>
  <c r="J118" i="5"/>
  <c r="BK117" i="5"/>
  <c r="BI117" i="5"/>
  <c r="BH117" i="5"/>
  <c r="BG117" i="5"/>
  <c r="BF117" i="5"/>
  <c r="T117" i="5"/>
  <c r="R117" i="5"/>
  <c r="P117" i="5"/>
  <c r="J117" i="5"/>
  <c r="BE117" i="5" s="1"/>
  <c r="BK116" i="5"/>
  <c r="BI116" i="5"/>
  <c r="BH116" i="5"/>
  <c r="BG116" i="5"/>
  <c r="BF116" i="5"/>
  <c r="BE116" i="5"/>
  <c r="T116" i="5"/>
  <c r="R116" i="5"/>
  <c r="P116" i="5"/>
  <c r="J116" i="5"/>
  <c r="BK115" i="5"/>
  <c r="BI115" i="5"/>
  <c r="BH115" i="5"/>
  <c r="BG115" i="5"/>
  <c r="BF115" i="5"/>
  <c r="BE115" i="5"/>
  <c r="T115" i="5"/>
  <c r="R115" i="5"/>
  <c r="P115" i="5"/>
  <c r="J115" i="5"/>
  <c r="BK114" i="5"/>
  <c r="BI114" i="5"/>
  <c r="BH114" i="5"/>
  <c r="BG114" i="5"/>
  <c r="BF114" i="5"/>
  <c r="T114" i="5"/>
  <c r="R114" i="5"/>
  <c r="P114" i="5"/>
  <c r="J114" i="5"/>
  <c r="BE114" i="5" s="1"/>
  <c r="BK113" i="5"/>
  <c r="BI113" i="5"/>
  <c r="BH113" i="5"/>
  <c r="BG113" i="5"/>
  <c r="BF113" i="5"/>
  <c r="BE113" i="5"/>
  <c r="T113" i="5"/>
  <c r="R113" i="5"/>
  <c r="P113" i="5"/>
  <c r="J113" i="5"/>
  <c r="BK112" i="5"/>
  <c r="BI112" i="5"/>
  <c r="BH112" i="5"/>
  <c r="BG112" i="5"/>
  <c r="BF112" i="5"/>
  <c r="BE112" i="5"/>
  <c r="T112" i="5"/>
  <c r="R112" i="5"/>
  <c r="P112" i="5"/>
  <c r="J112" i="5"/>
  <c r="BK111" i="5"/>
  <c r="BI111" i="5"/>
  <c r="BH111" i="5"/>
  <c r="BG111" i="5"/>
  <c r="BF111" i="5"/>
  <c r="T111" i="5"/>
  <c r="R111" i="5"/>
  <c r="P111" i="5"/>
  <c r="J111" i="5"/>
  <c r="BE111" i="5" s="1"/>
  <c r="BK110" i="5"/>
  <c r="BI110" i="5"/>
  <c r="BH110" i="5"/>
  <c r="BG110" i="5"/>
  <c r="BF110" i="5"/>
  <c r="BE110" i="5"/>
  <c r="T110" i="5"/>
  <c r="R110" i="5"/>
  <c r="P110" i="5"/>
  <c r="J110" i="5"/>
  <c r="BK109" i="5"/>
  <c r="BI109" i="5"/>
  <c r="BH109" i="5"/>
  <c r="BG109" i="5"/>
  <c r="BF109" i="5"/>
  <c r="BE109" i="5"/>
  <c r="T109" i="5"/>
  <c r="R109" i="5"/>
  <c r="P109" i="5"/>
  <c r="J109" i="5"/>
  <c r="BK108" i="5"/>
  <c r="BI108" i="5"/>
  <c r="BH108" i="5"/>
  <c r="BG108" i="5"/>
  <c r="BF108" i="5"/>
  <c r="T108" i="5"/>
  <c r="R108" i="5"/>
  <c r="P108" i="5"/>
  <c r="J108" i="5"/>
  <c r="BE108" i="5" s="1"/>
  <c r="BK107" i="5"/>
  <c r="BI107" i="5"/>
  <c r="BH107" i="5"/>
  <c r="BG107" i="5"/>
  <c r="BF107" i="5"/>
  <c r="BE107" i="5"/>
  <c r="T107" i="5"/>
  <c r="R107" i="5"/>
  <c r="P107" i="5"/>
  <c r="J107" i="5"/>
  <c r="BK106" i="5"/>
  <c r="BI106" i="5"/>
  <c r="BH106" i="5"/>
  <c r="BG106" i="5"/>
  <c r="BF106" i="5"/>
  <c r="BE106" i="5"/>
  <c r="T106" i="5"/>
  <c r="R106" i="5"/>
  <c r="P106" i="5"/>
  <c r="J106" i="5"/>
  <c r="BK105" i="5"/>
  <c r="BI105" i="5"/>
  <c r="BH105" i="5"/>
  <c r="BG105" i="5"/>
  <c r="BF105" i="5"/>
  <c r="T105" i="5"/>
  <c r="R105" i="5"/>
  <c r="P105" i="5"/>
  <c r="J105" i="5"/>
  <c r="BE105" i="5" s="1"/>
  <c r="BK104" i="5"/>
  <c r="BI104" i="5"/>
  <c r="BH104" i="5"/>
  <c r="BG104" i="5"/>
  <c r="BF104" i="5"/>
  <c r="BE104" i="5"/>
  <c r="T104" i="5"/>
  <c r="R104" i="5"/>
  <c r="P104" i="5"/>
  <c r="J104" i="5"/>
  <c r="BK103" i="5"/>
  <c r="BI103" i="5"/>
  <c r="BH103" i="5"/>
  <c r="BG103" i="5"/>
  <c r="BF103" i="5"/>
  <c r="BE103" i="5"/>
  <c r="T103" i="5"/>
  <c r="R103" i="5"/>
  <c r="P103" i="5"/>
  <c r="J103" i="5"/>
  <c r="BK102" i="5"/>
  <c r="BI102" i="5"/>
  <c r="BH102" i="5"/>
  <c r="BG102" i="5"/>
  <c r="BF102" i="5"/>
  <c r="T102" i="5"/>
  <c r="R102" i="5"/>
  <c r="P102" i="5"/>
  <c r="J102" i="5"/>
  <c r="BE102" i="5" s="1"/>
  <c r="BK101" i="5"/>
  <c r="BI101" i="5"/>
  <c r="BH101" i="5"/>
  <c r="BG101" i="5"/>
  <c r="BF101" i="5"/>
  <c r="BE101" i="5"/>
  <c r="T101" i="5"/>
  <c r="R101" i="5"/>
  <c r="P101" i="5"/>
  <c r="J101" i="5"/>
  <c r="BK100" i="5"/>
  <c r="BI100" i="5"/>
  <c r="BH100" i="5"/>
  <c r="BG100" i="5"/>
  <c r="BF100" i="5"/>
  <c r="BE100" i="5"/>
  <c r="T100" i="5"/>
  <c r="R100" i="5"/>
  <c r="P100" i="5"/>
  <c r="J100" i="5"/>
  <c r="BK99" i="5"/>
  <c r="BI99" i="5"/>
  <c r="BH99" i="5"/>
  <c r="BG99" i="5"/>
  <c r="BF99" i="5"/>
  <c r="T99" i="5"/>
  <c r="R99" i="5"/>
  <c r="P99" i="5"/>
  <c r="J99" i="5"/>
  <c r="BE99" i="5" s="1"/>
  <c r="BK98" i="5"/>
  <c r="BI98" i="5"/>
  <c r="BH98" i="5"/>
  <c r="BG98" i="5"/>
  <c r="BF98" i="5"/>
  <c r="BE98" i="5"/>
  <c r="T98" i="5"/>
  <c r="R98" i="5"/>
  <c r="P98" i="5"/>
  <c r="J98" i="5"/>
  <c r="BK97" i="5"/>
  <c r="BI97" i="5"/>
  <c r="BH97" i="5"/>
  <c r="BG97" i="5"/>
  <c r="BF97" i="5"/>
  <c r="BE97" i="5"/>
  <c r="T97" i="5"/>
  <c r="R97" i="5"/>
  <c r="P97" i="5"/>
  <c r="J97" i="5"/>
  <c r="BK96" i="5"/>
  <c r="BI96" i="5"/>
  <c r="BH96" i="5"/>
  <c r="BG96" i="5"/>
  <c r="BF96" i="5"/>
  <c r="T96" i="5"/>
  <c r="R96" i="5"/>
  <c r="P96" i="5"/>
  <c r="J96" i="5"/>
  <c r="BE96" i="5" s="1"/>
  <c r="BK95" i="5"/>
  <c r="BI95" i="5"/>
  <c r="BH95" i="5"/>
  <c r="BG95" i="5"/>
  <c r="BF95" i="5"/>
  <c r="BE95" i="5"/>
  <c r="T95" i="5"/>
  <c r="R95" i="5"/>
  <c r="P95" i="5"/>
  <c r="J95" i="5"/>
  <c r="BK94" i="5"/>
  <c r="BI94" i="5"/>
  <c r="BH94" i="5"/>
  <c r="BG94" i="5"/>
  <c r="BF94" i="5"/>
  <c r="BE94" i="5"/>
  <c r="T94" i="5"/>
  <c r="R94" i="5"/>
  <c r="P94" i="5"/>
  <c r="J94" i="5"/>
  <c r="BK93" i="5"/>
  <c r="BI93" i="5"/>
  <c r="BH93" i="5"/>
  <c r="BG93" i="5"/>
  <c r="BF93" i="5"/>
  <c r="T93" i="5"/>
  <c r="R93" i="5"/>
  <c r="P93" i="5"/>
  <c r="J93" i="5"/>
  <c r="BE93" i="5" s="1"/>
  <c r="BK92" i="5"/>
  <c r="BI92" i="5"/>
  <c r="BH92" i="5"/>
  <c r="BG92" i="5"/>
  <c r="BF92" i="5"/>
  <c r="BE92" i="5"/>
  <c r="T92" i="5"/>
  <c r="R92" i="5"/>
  <c r="P92" i="5"/>
  <c r="J92" i="5"/>
  <c r="BK91" i="5"/>
  <c r="BI91" i="5"/>
  <c r="BH91" i="5"/>
  <c r="BG91" i="5"/>
  <c r="BF91" i="5"/>
  <c r="BE91" i="5"/>
  <c r="T91" i="5"/>
  <c r="R91" i="5"/>
  <c r="P91" i="5"/>
  <c r="J91" i="5"/>
  <c r="BK90" i="5"/>
  <c r="BI90" i="5"/>
  <c r="BH90" i="5"/>
  <c r="BG90" i="5"/>
  <c r="BF90" i="5"/>
  <c r="T90" i="5"/>
  <c r="R90" i="5"/>
  <c r="P90" i="5"/>
  <c r="J90" i="5"/>
  <c r="BE90" i="5" s="1"/>
  <c r="J84" i="5"/>
  <c r="J83" i="5"/>
  <c r="F83" i="5"/>
  <c r="F81" i="5"/>
  <c r="E79" i="5"/>
  <c r="E77" i="5"/>
  <c r="J62" i="5"/>
  <c r="J55" i="5"/>
  <c r="J54" i="5"/>
  <c r="F54" i="5"/>
  <c r="J52" i="5"/>
  <c r="F52" i="5"/>
  <c r="E50" i="5"/>
  <c r="E48" i="5"/>
  <c r="J37" i="5"/>
  <c r="J36" i="5"/>
  <c r="J35" i="5"/>
  <c r="J18" i="5"/>
  <c r="E18" i="5"/>
  <c r="F55" i="5" s="1"/>
  <c r="J17" i="5"/>
  <c r="J12" i="5"/>
  <c r="J81" i="5" s="1"/>
  <c r="E7" i="5"/>
  <c r="BK118" i="4"/>
  <c r="BI118" i="4"/>
  <c r="BH118" i="4"/>
  <c r="BG118" i="4"/>
  <c r="BF118" i="4"/>
  <c r="T118" i="4"/>
  <c r="R118" i="4"/>
  <c r="P118" i="4"/>
  <c r="P107" i="4" s="1"/>
  <c r="P106" i="4" s="1"/>
  <c r="J118" i="4"/>
  <c r="BE118" i="4" s="1"/>
  <c r="BK114" i="4"/>
  <c r="BI114" i="4"/>
  <c r="BH114" i="4"/>
  <c r="BG114" i="4"/>
  <c r="BF114" i="4"/>
  <c r="T114" i="4"/>
  <c r="R114" i="4"/>
  <c r="P114" i="4"/>
  <c r="J114" i="4"/>
  <c r="BE114" i="4" s="1"/>
  <c r="J33" i="4" s="1"/>
  <c r="AV57" i="1" s="1"/>
  <c r="AT57" i="1" s="1"/>
  <c r="BK108" i="4"/>
  <c r="BK107" i="4" s="1"/>
  <c r="BI108" i="4"/>
  <c r="F37" i="4" s="1"/>
  <c r="BD57" i="1" s="1"/>
  <c r="BH108" i="4"/>
  <c r="BG108" i="4"/>
  <c r="BF108" i="4"/>
  <c r="BE108" i="4"/>
  <c r="T108" i="4"/>
  <c r="R108" i="4"/>
  <c r="P108" i="4"/>
  <c r="J108" i="4"/>
  <c r="T107" i="4"/>
  <c r="T106" i="4" s="1"/>
  <c r="R107" i="4"/>
  <c r="R106" i="4" s="1"/>
  <c r="BK102" i="4"/>
  <c r="BI102" i="4"/>
  <c r="BH102" i="4"/>
  <c r="BG102" i="4"/>
  <c r="BF102" i="4"/>
  <c r="BE102" i="4"/>
  <c r="T102" i="4"/>
  <c r="R102" i="4"/>
  <c r="P102" i="4"/>
  <c r="J102" i="4"/>
  <c r="BK99" i="4"/>
  <c r="BI99" i="4"/>
  <c r="BH99" i="4"/>
  <c r="BG99" i="4"/>
  <c r="BF99" i="4"/>
  <c r="BE99" i="4"/>
  <c r="T99" i="4"/>
  <c r="T94" i="4" s="1"/>
  <c r="R99" i="4"/>
  <c r="P99" i="4"/>
  <c r="J99" i="4"/>
  <c r="BK97" i="4"/>
  <c r="BI97" i="4"/>
  <c r="BH97" i="4"/>
  <c r="BG97" i="4"/>
  <c r="BF97" i="4"/>
  <c r="T97" i="4"/>
  <c r="R97" i="4"/>
  <c r="P97" i="4"/>
  <c r="J97" i="4"/>
  <c r="BE97" i="4" s="1"/>
  <c r="BK95" i="4"/>
  <c r="BI95" i="4"/>
  <c r="BH95" i="4"/>
  <c r="F36" i="4" s="1"/>
  <c r="BC57" i="1" s="1"/>
  <c r="BG95" i="4"/>
  <c r="BF95" i="4"/>
  <c r="T95" i="4"/>
  <c r="R95" i="4"/>
  <c r="P95" i="4"/>
  <c r="P94" i="4" s="1"/>
  <c r="J95" i="4"/>
  <c r="BE95" i="4" s="1"/>
  <c r="BK94" i="4"/>
  <c r="J94" i="4" s="1"/>
  <c r="J62" i="4" s="1"/>
  <c r="BK87" i="4"/>
  <c r="BK86" i="4" s="1"/>
  <c r="BI87" i="4"/>
  <c r="BH87" i="4"/>
  <c r="BG87" i="4"/>
  <c r="F35" i="4" s="1"/>
  <c r="BF87" i="4"/>
  <c r="BE87" i="4"/>
  <c r="T87" i="4"/>
  <c r="T86" i="4" s="1"/>
  <c r="R87" i="4"/>
  <c r="R86" i="4" s="1"/>
  <c r="P87" i="4"/>
  <c r="P86" i="4" s="1"/>
  <c r="J87" i="4"/>
  <c r="P85" i="4"/>
  <c r="J81" i="4"/>
  <c r="J80" i="4"/>
  <c r="F80" i="4"/>
  <c r="F78" i="4"/>
  <c r="E76" i="4"/>
  <c r="E74" i="4"/>
  <c r="J55" i="4"/>
  <c r="J54" i="4"/>
  <c r="F54" i="4"/>
  <c r="J52" i="4"/>
  <c r="F52" i="4"/>
  <c r="E50" i="4"/>
  <c r="J37" i="4"/>
  <c r="J36" i="4"/>
  <c r="J35" i="4"/>
  <c r="J34" i="4"/>
  <c r="AW57" i="1" s="1"/>
  <c r="F34" i="4"/>
  <c r="BA57" i="1" s="1"/>
  <c r="J18" i="4"/>
  <c r="E18" i="4"/>
  <c r="F81" i="4" s="1"/>
  <c r="J17" i="4"/>
  <c r="J12" i="4"/>
  <c r="J78" i="4" s="1"/>
  <c r="E7" i="4"/>
  <c r="E48" i="4" s="1"/>
  <c r="BK183" i="3"/>
  <c r="BI183" i="3"/>
  <c r="BH183" i="3"/>
  <c r="BG183" i="3"/>
  <c r="BF183" i="3"/>
  <c r="T183" i="3"/>
  <c r="R183" i="3"/>
  <c r="P183" i="3"/>
  <c r="J183" i="3"/>
  <c r="BE183" i="3" s="1"/>
  <c r="BK181" i="3"/>
  <c r="BI181" i="3"/>
  <c r="BH181" i="3"/>
  <c r="BG181" i="3"/>
  <c r="BF181" i="3"/>
  <c r="BE181" i="3"/>
  <c r="T181" i="3"/>
  <c r="R181" i="3"/>
  <c r="P181" i="3"/>
  <c r="J181" i="3"/>
  <c r="BK178" i="3"/>
  <c r="BK177" i="3" s="1"/>
  <c r="J177" i="3" s="1"/>
  <c r="J69" i="3" s="1"/>
  <c r="BI178" i="3"/>
  <c r="BH178" i="3"/>
  <c r="BG178" i="3"/>
  <c r="BF178" i="3"/>
  <c r="BE178" i="3"/>
  <c r="T178" i="3"/>
  <c r="R178" i="3"/>
  <c r="R177" i="3" s="1"/>
  <c r="P178" i="3"/>
  <c r="P177" i="3" s="1"/>
  <c r="J178" i="3"/>
  <c r="BK175" i="3"/>
  <c r="BI175" i="3"/>
  <c r="BH175" i="3"/>
  <c r="BG175" i="3"/>
  <c r="BF175" i="3"/>
  <c r="BE175" i="3"/>
  <c r="T175" i="3"/>
  <c r="R175" i="3"/>
  <c r="P175" i="3"/>
  <c r="J175" i="3"/>
  <c r="BK173" i="3"/>
  <c r="BI173" i="3"/>
  <c r="BH173" i="3"/>
  <c r="BG173" i="3"/>
  <c r="BF173" i="3"/>
  <c r="BE173" i="3"/>
  <c r="T173" i="3"/>
  <c r="R173" i="3"/>
  <c r="P173" i="3"/>
  <c r="J173" i="3"/>
  <c r="BK171" i="3"/>
  <c r="BI171" i="3"/>
  <c r="BH171" i="3"/>
  <c r="BG171" i="3"/>
  <c r="BF171" i="3"/>
  <c r="T171" i="3"/>
  <c r="R171" i="3"/>
  <c r="P171" i="3"/>
  <c r="P163" i="3" s="1"/>
  <c r="J171" i="3"/>
  <c r="BE171" i="3" s="1"/>
  <c r="BK169" i="3"/>
  <c r="BI169" i="3"/>
  <c r="BH169" i="3"/>
  <c r="BG169" i="3"/>
  <c r="BF169" i="3"/>
  <c r="T169" i="3"/>
  <c r="R169" i="3"/>
  <c r="P169" i="3"/>
  <c r="J169" i="3"/>
  <c r="BE169" i="3" s="1"/>
  <c r="F33" i="3" s="1"/>
  <c r="AZ56" i="1" s="1"/>
  <c r="BK164" i="3"/>
  <c r="BK163" i="3" s="1"/>
  <c r="J163" i="3" s="1"/>
  <c r="J68" i="3" s="1"/>
  <c r="BI164" i="3"/>
  <c r="BH164" i="3"/>
  <c r="BG164" i="3"/>
  <c r="BF164" i="3"/>
  <c r="BE164" i="3"/>
  <c r="T164" i="3"/>
  <c r="R164" i="3"/>
  <c r="P164" i="3"/>
  <c r="J164" i="3"/>
  <c r="T163" i="3"/>
  <c r="R163" i="3"/>
  <c r="BK161" i="3"/>
  <c r="BI161" i="3"/>
  <c r="BH161" i="3"/>
  <c r="BG161" i="3"/>
  <c r="BF161" i="3"/>
  <c r="T161" i="3"/>
  <c r="R161" i="3"/>
  <c r="P161" i="3"/>
  <c r="J161" i="3"/>
  <c r="BE161" i="3" s="1"/>
  <c r="BK159" i="3"/>
  <c r="BI159" i="3"/>
  <c r="BH159" i="3"/>
  <c r="BG159" i="3"/>
  <c r="BF159" i="3"/>
  <c r="BE159" i="3"/>
  <c r="T159" i="3"/>
  <c r="R159" i="3"/>
  <c r="P159" i="3"/>
  <c r="J159" i="3"/>
  <c r="BK155" i="3"/>
  <c r="BI155" i="3"/>
  <c r="BH155" i="3"/>
  <c r="BG155" i="3"/>
  <c r="BF155" i="3"/>
  <c r="BE155" i="3"/>
  <c r="T155" i="3"/>
  <c r="R155" i="3"/>
  <c r="P155" i="3"/>
  <c r="J155" i="3"/>
  <c r="BK153" i="3"/>
  <c r="BI153" i="3"/>
  <c r="BH153" i="3"/>
  <c r="BG153" i="3"/>
  <c r="BF153" i="3"/>
  <c r="T153" i="3"/>
  <c r="R153" i="3"/>
  <c r="P153" i="3"/>
  <c r="J153" i="3"/>
  <c r="BE153" i="3" s="1"/>
  <c r="BK151" i="3"/>
  <c r="BI151" i="3"/>
  <c r="BH151" i="3"/>
  <c r="BG151" i="3"/>
  <c r="BF151" i="3"/>
  <c r="BE151" i="3"/>
  <c r="T151" i="3"/>
  <c r="R151" i="3"/>
  <c r="P151" i="3"/>
  <c r="J151" i="3"/>
  <c r="BK149" i="3"/>
  <c r="BI149" i="3"/>
  <c r="BH149" i="3"/>
  <c r="BG149" i="3"/>
  <c r="BF149" i="3"/>
  <c r="BE149" i="3"/>
  <c r="T149" i="3"/>
  <c r="R149" i="3"/>
  <c r="R139" i="3" s="1"/>
  <c r="P149" i="3"/>
  <c r="J149" i="3"/>
  <c r="BK147" i="3"/>
  <c r="BI147" i="3"/>
  <c r="BH147" i="3"/>
  <c r="BG147" i="3"/>
  <c r="BF147" i="3"/>
  <c r="T147" i="3"/>
  <c r="R147" i="3"/>
  <c r="P147" i="3"/>
  <c r="P139" i="3" s="1"/>
  <c r="J147" i="3"/>
  <c r="BE147" i="3" s="1"/>
  <c r="BK145" i="3"/>
  <c r="BI145" i="3"/>
  <c r="BH145" i="3"/>
  <c r="BG145" i="3"/>
  <c r="BF145" i="3"/>
  <c r="BE145" i="3"/>
  <c r="T145" i="3"/>
  <c r="R145" i="3"/>
  <c r="P145" i="3"/>
  <c r="J145" i="3"/>
  <c r="BK140" i="3"/>
  <c r="BI140" i="3"/>
  <c r="BH140" i="3"/>
  <c r="BG140" i="3"/>
  <c r="BF140" i="3"/>
  <c r="BE140" i="3"/>
  <c r="T140" i="3"/>
  <c r="R140" i="3"/>
  <c r="P140" i="3"/>
  <c r="J140" i="3"/>
  <c r="BK137" i="3"/>
  <c r="BI137" i="3"/>
  <c r="BH137" i="3"/>
  <c r="BG137" i="3"/>
  <c r="BF137" i="3"/>
  <c r="T137" i="3"/>
  <c r="R137" i="3"/>
  <c r="P137" i="3"/>
  <c r="J137" i="3"/>
  <c r="BE137" i="3" s="1"/>
  <c r="BK135" i="3"/>
  <c r="BK131" i="3" s="1"/>
  <c r="J131" i="3" s="1"/>
  <c r="J66" i="3" s="1"/>
  <c r="BI135" i="3"/>
  <c r="BH135" i="3"/>
  <c r="BG135" i="3"/>
  <c r="BF135" i="3"/>
  <c r="BE135" i="3"/>
  <c r="T135" i="3"/>
  <c r="R135" i="3"/>
  <c r="P135" i="3"/>
  <c r="J135" i="3"/>
  <c r="BK134" i="3"/>
  <c r="BI134" i="3"/>
  <c r="BH134" i="3"/>
  <c r="BG134" i="3"/>
  <c r="BF134" i="3"/>
  <c r="T134" i="3"/>
  <c r="T131" i="3" s="1"/>
  <c r="R134" i="3"/>
  <c r="R131" i="3" s="1"/>
  <c r="P134" i="3"/>
  <c r="J134" i="3"/>
  <c r="BE134" i="3" s="1"/>
  <c r="BK132" i="3"/>
  <c r="BI132" i="3"/>
  <c r="BH132" i="3"/>
  <c r="BG132" i="3"/>
  <c r="BF132" i="3"/>
  <c r="BE132" i="3"/>
  <c r="T132" i="3"/>
  <c r="R132" i="3"/>
  <c r="P132" i="3"/>
  <c r="P131" i="3" s="1"/>
  <c r="J132" i="3"/>
  <c r="BK129" i="3"/>
  <c r="BI129" i="3"/>
  <c r="BH129" i="3"/>
  <c r="BG129" i="3"/>
  <c r="BF129" i="3"/>
  <c r="BE129" i="3"/>
  <c r="T129" i="3"/>
  <c r="R129" i="3"/>
  <c r="P129" i="3"/>
  <c r="J129" i="3"/>
  <c r="BK128" i="3"/>
  <c r="BI128" i="3"/>
  <c r="BH128" i="3"/>
  <c r="BG128" i="3"/>
  <c r="BF128" i="3"/>
  <c r="T128" i="3"/>
  <c r="R128" i="3"/>
  <c r="P128" i="3"/>
  <c r="J128" i="3"/>
  <c r="BE128" i="3" s="1"/>
  <c r="BK126" i="3"/>
  <c r="BI126" i="3"/>
  <c r="BH126" i="3"/>
  <c r="BG126" i="3"/>
  <c r="BF126" i="3"/>
  <c r="BE126" i="3"/>
  <c r="T126" i="3"/>
  <c r="R126" i="3"/>
  <c r="P126" i="3"/>
  <c r="J126" i="3"/>
  <c r="BK125" i="3"/>
  <c r="BI125" i="3"/>
  <c r="BH125" i="3"/>
  <c r="BG125" i="3"/>
  <c r="BF125" i="3"/>
  <c r="BE125" i="3"/>
  <c r="T125" i="3"/>
  <c r="R125" i="3"/>
  <c r="P125" i="3"/>
  <c r="J125" i="3"/>
  <c r="BK120" i="3"/>
  <c r="BI120" i="3"/>
  <c r="BH120" i="3"/>
  <c r="BG120" i="3"/>
  <c r="BF120" i="3"/>
  <c r="T120" i="3"/>
  <c r="R120" i="3"/>
  <c r="P120" i="3"/>
  <c r="J120" i="3"/>
  <c r="BE120" i="3" s="1"/>
  <c r="BK119" i="3"/>
  <c r="BK116" i="3"/>
  <c r="BK115" i="3" s="1"/>
  <c r="J115" i="3" s="1"/>
  <c r="J63" i="3" s="1"/>
  <c r="BI116" i="3"/>
  <c r="BH116" i="3"/>
  <c r="BG116" i="3"/>
  <c r="BF116" i="3"/>
  <c r="BE116" i="3"/>
  <c r="T116" i="3"/>
  <c r="T115" i="3" s="1"/>
  <c r="R116" i="3"/>
  <c r="P116" i="3"/>
  <c r="J116" i="3"/>
  <c r="R115" i="3"/>
  <c r="P115" i="3"/>
  <c r="BK113" i="3"/>
  <c r="BI113" i="3"/>
  <c r="BH113" i="3"/>
  <c r="BG113" i="3"/>
  <c r="BF113" i="3"/>
  <c r="T113" i="3"/>
  <c r="R113" i="3"/>
  <c r="P113" i="3"/>
  <c r="J113" i="3"/>
  <c r="BE113" i="3" s="1"/>
  <c r="BK108" i="3"/>
  <c r="BK103" i="3" s="1"/>
  <c r="J103" i="3" s="1"/>
  <c r="J62" i="3" s="1"/>
  <c r="BI108" i="3"/>
  <c r="BH108" i="3"/>
  <c r="BG108" i="3"/>
  <c r="BF108" i="3"/>
  <c r="BE108" i="3"/>
  <c r="T108" i="3"/>
  <c r="R108" i="3"/>
  <c r="P108" i="3"/>
  <c r="J108" i="3"/>
  <c r="BK104" i="3"/>
  <c r="BI104" i="3"/>
  <c r="BH104" i="3"/>
  <c r="BG104" i="3"/>
  <c r="BF104" i="3"/>
  <c r="T104" i="3"/>
  <c r="T103" i="3" s="1"/>
  <c r="T90" i="3" s="1"/>
  <c r="R104" i="3"/>
  <c r="R103" i="3" s="1"/>
  <c r="P104" i="3"/>
  <c r="J104" i="3"/>
  <c r="BE104" i="3" s="1"/>
  <c r="P103" i="3"/>
  <c r="BK99" i="3"/>
  <c r="BI99" i="3"/>
  <c r="BH99" i="3"/>
  <c r="BG99" i="3"/>
  <c r="BF99" i="3"/>
  <c r="BE99" i="3"/>
  <c r="T99" i="3"/>
  <c r="R99" i="3"/>
  <c r="P99" i="3"/>
  <c r="J99" i="3"/>
  <c r="BK94" i="3"/>
  <c r="BK91" i="3" s="1"/>
  <c r="BK90" i="3" s="1"/>
  <c r="BI94" i="3"/>
  <c r="BH94" i="3"/>
  <c r="BG94" i="3"/>
  <c r="BF94" i="3"/>
  <c r="BE94" i="3"/>
  <c r="T94" i="3"/>
  <c r="R94" i="3"/>
  <c r="P94" i="3"/>
  <c r="J94" i="3"/>
  <c r="BK92" i="3"/>
  <c r="BI92" i="3"/>
  <c r="BH92" i="3"/>
  <c r="BG92" i="3"/>
  <c r="BF92" i="3"/>
  <c r="T92" i="3"/>
  <c r="R92" i="3"/>
  <c r="R91" i="3" s="1"/>
  <c r="P92" i="3"/>
  <c r="P91" i="3" s="1"/>
  <c r="J92" i="3"/>
  <c r="BE92" i="3" s="1"/>
  <c r="T91" i="3"/>
  <c r="J91" i="3"/>
  <c r="J61" i="3" s="1"/>
  <c r="J86" i="3"/>
  <c r="F86" i="3"/>
  <c r="J85" i="3"/>
  <c r="F85" i="3"/>
  <c r="F83" i="3"/>
  <c r="E81" i="3"/>
  <c r="J55" i="3"/>
  <c r="F55" i="3"/>
  <c r="J54" i="3"/>
  <c r="F54" i="3"/>
  <c r="F52" i="3"/>
  <c r="E50" i="3"/>
  <c r="E48" i="3"/>
  <c r="J37" i="3"/>
  <c r="J36" i="3"/>
  <c r="J35" i="3"/>
  <c r="J18" i="3"/>
  <c r="E18" i="3"/>
  <c r="J17" i="3"/>
  <c r="J12" i="3"/>
  <c r="J83" i="3" s="1"/>
  <c r="E7" i="3"/>
  <c r="E79" i="3" s="1"/>
  <c r="BK477" i="2"/>
  <c r="BI477" i="2"/>
  <c r="BH477" i="2"/>
  <c r="BG477" i="2"/>
  <c r="BF477" i="2"/>
  <c r="BE477" i="2"/>
  <c r="T477" i="2"/>
  <c r="T463" i="2" s="1"/>
  <c r="R477" i="2"/>
  <c r="P477" i="2"/>
  <c r="J477" i="2"/>
  <c r="BK475" i="2"/>
  <c r="BI475" i="2"/>
  <c r="BH475" i="2"/>
  <c r="BG475" i="2"/>
  <c r="BF475" i="2"/>
  <c r="T475" i="2"/>
  <c r="R475" i="2"/>
  <c r="P475" i="2"/>
  <c r="J475" i="2"/>
  <c r="BE475" i="2" s="1"/>
  <c r="BK464" i="2"/>
  <c r="BI464" i="2"/>
  <c r="BH464" i="2"/>
  <c r="BG464" i="2"/>
  <c r="BF464" i="2"/>
  <c r="T464" i="2"/>
  <c r="R464" i="2"/>
  <c r="P464" i="2"/>
  <c r="J464" i="2"/>
  <c r="BE464" i="2" s="1"/>
  <c r="BK463" i="2"/>
  <c r="J463" i="2" s="1"/>
  <c r="J77" i="2" s="1"/>
  <c r="BK458" i="2"/>
  <c r="BK457" i="2" s="1"/>
  <c r="J457" i="2" s="1"/>
  <c r="J76" i="2" s="1"/>
  <c r="BI458" i="2"/>
  <c r="BH458" i="2"/>
  <c r="BG458" i="2"/>
  <c r="BF458" i="2"/>
  <c r="BE458" i="2"/>
  <c r="T458" i="2"/>
  <c r="T457" i="2" s="1"/>
  <c r="R458" i="2"/>
  <c r="R457" i="2" s="1"/>
  <c r="P458" i="2"/>
  <c r="P457" i="2" s="1"/>
  <c r="J458" i="2"/>
  <c r="BK455" i="2"/>
  <c r="BI455" i="2"/>
  <c r="BH455" i="2"/>
  <c r="BG455" i="2"/>
  <c r="BF455" i="2"/>
  <c r="BE455" i="2"/>
  <c r="T455" i="2"/>
  <c r="R455" i="2"/>
  <c r="P455" i="2"/>
  <c r="J455" i="2"/>
  <c r="BK453" i="2"/>
  <c r="BI453" i="2"/>
  <c r="BH453" i="2"/>
  <c r="BG453" i="2"/>
  <c r="BF453" i="2"/>
  <c r="BE453" i="2"/>
  <c r="T453" i="2"/>
  <c r="R453" i="2"/>
  <c r="P453" i="2"/>
  <c r="J453" i="2"/>
  <c r="BK449" i="2"/>
  <c r="BI449" i="2"/>
  <c r="BH449" i="2"/>
  <c r="BG449" i="2"/>
  <c r="BF449" i="2"/>
  <c r="T449" i="2"/>
  <c r="R449" i="2"/>
  <c r="P449" i="2"/>
  <c r="J449" i="2"/>
  <c r="BE449" i="2" s="1"/>
  <c r="BK445" i="2"/>
  <c r="BI445" i="2"/>
  <c r="BH445" i="2"/>
  <c r="BG445" i="2"/>
  <c r="BF445" i="2"/>
  <c r="T445" i="2"/>
  <c r="R445" i="2"/>
  <c r="P445" i="2"/>
  <c r="J445" i="2"/>
  <c r="BE445" i="2" s="1"/>
  <c r="BK443" i="2"/>
  <c r="BK428" i="2" s="1"/>
  <c r="J428" i="2" s="1"/>
  <c r="J75" i="2" s="1"/>
  <c r="BI443" i="2"/>
  <c r="BH443" i="2"/>
  <c r="BG443" i="2"/>
  <c r="BF443" i="2"/>
  <c r="BE443" i="2"/>
  <c r="T443" i="2"/>
  <c r="R443" i="2"/>
  <c r="P443" i="2"/>
  <c r="J443" i="2"/>
  <c r="BK441" i="2"/>
  <c r="BI441" i="2"/>
  <c r="BH441" i="2"/>
  <c r="BG441" i="2"/>
  <c r="BF441" i="2"/>
  <c r="T441" i="2"/>
  <c r="R441" i="2"/>
  <c r="P441" i="2"/>
  <c r="J441" i="2"/>
  <c r="BE441" i="2" s="1"/>
  <c r="BK437" i="2"/>
  <c r="BI437" i="2"/>
  <c r="BH437" i="2"/>
  <c r="BG437" i="2"/>
  <c r="BF437" i="2"/>
  <c r="BE437" i="2"/>
  <c r="T437" i="2"/>
  <c r="R437" i="2"/>
  <c r="P437" i="2"/>
  <c r="J437" i="2"/>
  <c r="BK435" i="2"/>
  <c r="BI435" i="2"/>
  <c r="BH435" i="2"/>
  <c r="BG435" i="2"/>
  <c r="BF435" i="2"/>
  <c r="BE435" i="2"/>
  <c r="T435" i="2"/>
  <c r="T428" i="2" s="1"/>
  <c r="R435" i="2"/>
  <c r="P435" i="2"/>
  <c r="J435" i="2"/>
  <c r="BK433" i="2"/>
  <c r="BI433" i="2"/>
  <c r="BH433" i="2"/>
  <c r="BG433" i="2"/>
  <c r="BF433" i="2"/>
  <c r="T433" i="2"/>
  <c r="R433" i="2"/>
  <c r="P433" i="2"/>
  <c r="J433" i="2"/>
  <c r="BE433" i="2" s="1"/>
  <c r="BK429" i="2"/>
  <c r="BI429" i="2"/>
  <c r="BH429" i="2"/>
  <c r="BG429" i="2"/>
  <c r="BF429" i="2"/>
  <c r="T429" i="2"/>
  <c r="R429" i="2"/>
  <c r="P429" i="2"/>
  <c r="J429" i="2"/>
  <c r="BE429" i="2" s="1"/>
  <c r="BK426" i="2"/>
  <c r="BI426" i="2"/>
  <c r="BH426" i="2"/>
  <c r="BG426" i="2"/>
  <c r="BF426" i="2"/>
  <c r="BE426" i="2"/>
  <c r="T426" i="2"/>
  <c r="R426" i="2"/>
  <c r="P426" i="2"/>
  <c r="J426" i="2"/>
  <c r="BK421" i="2"/>
  <c r="BI421" i="2"/>
  <c r="BH421" i="2"/>
  <c r="BG421" i="2"/>
  <c r="BF421" i="2"/>
  <c r="T421" i="2"/>
  <c r="R421" i="2"/>
  <c r="P421" i="2"/>
  <c r="J421" i="2"/>
  <c r="BE421" i="2" s="1"/>
  <c r="BK419" i="2"/>
  <c r="BI419" i="2"/>
  <c r="BH419" i="2"/>
  <c r="BG419" i="2"/>
  <c r="BF419" i="2"/>
  <c r="BE419" i="2"/>
  <c r="T419" i="2"/>
  <c r="R419" i="2"/>
  <c r="P419" i="2"/>
  <c r="J419" i="2"/>
  <c r="BK417" i="2"/>
  <c r="BI417" i="2"/>
  <c r="BH417" i="2"/>
  <c r="BG417" i="2"/>
  <c r="BF417" i="2"/>
  <c r="BE417" i="2"/>
  <c r="T417" i="2"/>
  <c r="R417" i="2"/>
  <c r="P417" i="2"/>
  <c r="J417" i="2"/>
  <c r="BK415" i="2"/>
  <c r="BI415" i="2"/>
  <c r="BH415" i="2"/>
  <c r="BG415" i="2"/>
  <c r="BF415" i="2"/>
  <c r="T415" i="2"/>
  <c r="R415" i="2"/>
  <c r="P415" i="2"/>
  <c r="J415" i="2"/>
  <c r="BE415" i="2" s="1"/>
  <c r="BK413" i="2"/>
  <c r="BI413" i="2"/>
  <c r="BH413" i="2"/>
  <c r="BG413" i="2"/>
  <c r="BF413" i="2"/>
  <c r="BE413" i="2"/>
  <c r="T413" i="2"/>
  <c r="R413" i="2"/>
  <c r="P413" i="2"/>
  <c r="J413" i="2"/>
  <c r="BK411" i="2"/>
  <c r="BI411" i="2"/>
  <c r="BH411" i="2"/>
  <c r="BG411" i="2"/>
  <c r="BF411" i="2"/>
  <c r="BE411" i="2"/>
  <c r="T411" i="2"/>
  <c r="T405" i="2" s="1"/>
  <c r="R411" i="2"/>
  <c r="P411" i="2"/>
  <c r="J411" i="2"/>
  <c r="BK406" i="2"/>
  <c r="BI406" i="2"/>
  <c r="BH406" i="2"/>
  <c r="BG406" i="2"/>
  <c r="BF406" i="2"/>
  <c r="T406" i="2"/>
  <c r="R406" i="2"/>
  <c r="P406" i="2"/>
  <c r="J406" i="2"/>
  <c r="BE406" i="2" s="1"/>
  <c r="BK405" i="2"/>
  <c r="J405" i="2" s="1"/>
  <c r="J74" i="2" s="1"/>
  <c r="BK403" i="2"/>
  <c r="BI403" i="2"/>
  <c r="BH403" i="2"/>
  <c r="BG403" i="2"/>
  <c r="BF403" i="2"/>
  <c r="BE403" i="2"/>
  <c r="T403" i="2"/>
  <c r="R403" i="2"/>
  <c r="P403" i="2"/>
  <c r="J403" i="2"/>
  <c r="BK402" i="2"/>
  <c r="BI402" i="2"/>
  <c r="BH402" i="2"/>
  <c r="BG402" i="2"/>
  <c r="BF402" i="2"/>
  <c r="T402" i="2"/>
  <c r="R402" i="2"/>
  <c r="P402" i="2"/>
  <c r="P352" i="2" s="1"/>
  <c r="J402" i="2"/>
  <c r="BE402" i="2" s="1"/>
  <c r="BK400" i="2"/>
  <c r="BI400" i="2"/>
  <c r="BH400" i="2"/>
  <c r="BG400" i="2"/>
  <c r="BF400" i="2"/>
  <c r="T400" i="2"/>
  <c r="R400" i="2"/>
  <c r="P400" i="2"/>
  <c r="J400" i="2"/>
  <c r="BE400" i="2" s="1"/>
  <c r="BK395" i="2"/>
  <c r="BI395" i="2"/>
  <c r="BH395" i="2"/>
  <c r="BG395" i="2"/>
  <c r="BF395" i="2"/>
  <c r="BE395" i="2"/>
  <c r="T395" i="2"/>
  <c r="R395" i="2"/>
  <c r="P395" i="2"/>
  <c r="J395" i="2"/>
  <c r="BK390" i="2"/>
  <c r="BI390" i="2"/>
  <c r="BH390" i="2"/>
  <c r="BG390" i="2"/>
  <c r="BF390" i="2"/>
  <c r="T390" i="2"/>
  <c r="R390" i="2"/>
  <c r="P390" i="2"/>
  <c r="J390" i="2"/>
  <c r="BE390" i="2" s="1"/>
  <c r="BK386" i="2"/>
  <c r="BI386" i="2"/>
  <c r="BH386" i="2"/>
  <c r="BG386" i="2"/>
  <c r="BF386" i="2"/>
  <c r="BE386" i="2"/>
  <c r="T386" i="2"/>
  <c r="R386" i="2"/>
  <c r="P386" i="2"/>
  <c r="J386" i="2"/>
  <c r="BK381" i="2"/>
  <c r="BI381" i="2"/>
  <c r="BH381" i="2"/>
  <c r="BG381" i="2"/>
  <c r="BF381" i="2"/>
  <c r="BE381" i="2"/>
  <c r="T381" i="2"/>
  <c r="R381" i="2"/>
  <c r="P381" i="2"/>
  <c r="J381" i="2"/>
  <c r="BK376" i="2"/>
  <c r="BI376" i="2"/>
  <c r="BH376" i="2"/>
  <c r="BG376" i="2"/>
  <c r="BF376" i="2"/>
  <c r="T376" i="2"/>
  <c r="R376" i="2"/>
  <c r="P376" i="2"/>
  <c r="J376" i="2"/>
  <c r="BE376" i="2" s="1"/>
  <c r="BK371" i="2"/>
  <c r="BI371" i="2"/>
  <c r="BH371" i="2"/>
  <c r="BG371" i="2"/>
  <c r="BF371" i="2"/>
  <c r="T371" i="2"/>
  <c r="R371" i="2"/>
  <c r="P371" i="2"/>
  <c r="J371" i="2"/>
  <c r="BE371" i="2" s="1"/>
  <c r="BK367" i="2"/>
  <c r="BI367" i="2"/>
  <c r="BH367" i="2"/>
  <c r="BG367" i="2"/>
  <c r="BF367" i="2"/>
  <c r="BE367" i="2"/>
  <c r="T367" i="2"/>
  <c r="R367" i="2"/>
  <c r="P367" i="2"/>
  <c r="J367" i="2"/>
  <c r="BK353" i="2"/>
  <c r="BK352" i="2" s="1"/>
  <c r="J352" i="2" s="1"/>
  <c r="J73" i="2" s="1"/>
  <c r="BI353" i="2"/>
  <c r="BH353" i="2"/>
  <c r="BG353" i="2"/>
  <c r="BF353" i="2"/>
  <c r="T353" i="2"/>
  <c r="R353" i="2"/>
  <c r="P353" i="2"/>
  <c r="J353" i="2"/>
  <c r="BE353" i="2" s="1"/>
  <c r="BK350" i="2"/>
  <c r="BI350" i="2"/>
  <c r="BH350" i="2"/>
  <c r="BG350" i="2"/>
  <c r="BF350" i="2"/>
  <c r="T350" i="2"/>
  <c r="R350" i="2"/>
  <c r="P350" i="2"/>
  <c r="J350" i="2"/>
  <c r="BE350" i="2" s="1"/>
  <c r="BK349" i="2"/>
  <c r="BI349" i="2"/>
  <c r="BH349" i="2"/>
  <c r="BG349" i="2"/>
  <c r="BF349" i="2"/>
  <c r="BE349" i="2"/>
  <c r="T349" i="2"/>
  <c r="R349" i="2"/>
  <c r="P349" i="2"/>
  <c r="J349" i="2"/>
  <c r="BK347" i="2"/>
  <c r="BI347" i="2"/>
  <c r="BH347" i="2"/>
  <c r="BG347" i="2"/>
  <c r="BF347" i="2"/>
  <c r="BE347" i="2"/>
  <c r="T347" i="2"/>
  <c r="R347" i="2"/>
  <c r="P347" i="2"/>
  <c r="J347" i="2"/>
  <c r="BK344" i="2"/>
  <c r="BI344" i="2"/>
  <c r="BH344" i="2"/>
  <c r="BG344" i="2"/>
  <c r="BF344" i="2"/>
  <c r="BE344" i="2"/>
  <c r="T344" i="2"/>
  <c r="R344" i="2"/>
  <c r="P344" i="2"/>
  <c r="J344" i="2"/>
  <c r="BK340" i="2"/>
  <c r="BI340" i="2"/>
  <c r="BH340" i="2"/>
  <c r="BG340" i="2"/>
  <c r="BF340" i="2"/>
  <c r="BE340" i="2"/>
  <c r="T340" i="2"/>
  <c r="R340" i="2"/>
  <c r="P340" i="2"/>
  <c r="J340" i="2"/>
  <c r="BK339" i="2"/>
  <c r="BI339" i="2"/>
  <c r="BH339" i="2"/>
  <c r="BG339" i="2"/>
  <c r="BF339" i="2"/>
  <c r="T339" i="2"/>
  <c r="R339" i="2"/>
  <c r="P339" i="2"/>
  <c r="J339" i="2"/>
  <c r="BE339" i="2" s="1"/>
  <c r="BK337" i="2"/>
  <c r="BI337" i="2"/>
  <c r="BH337" i="2"/>
  <c r="BG337" i="2"/>
  <c r="BF337" i="2"/>
  <c r="T337" i="2"/>
  <c r="R337" i="2"/>
  <c r="P337" i="2"/>
  <c r="J337" i="2"/>
  <c r="BE337" i="2" s="1"/>
  <c r="BK336" i="2"/>
  <c r="BI336" i="2"/>
  <c r="BH336" i="2"/>
  <c r="BG336" i="2"/>
  <c r="BF336" i="2"/>
  <c r="BE336" i="2"/>
  <c r="T336" i="2"/>
  <c r="R336" i="2"/>
  <c r="P336" i="2"/>
  <c r="J336" i="2"/>
  <c r="BK334" i="2"/>
  <c r="BI334" i="2"/>
  <c r="BH334" i="2"/>
  <c r="BG334" i="2"/>
  <c r="BF334" i="2"/>
  <c r="BE334" i="2"/>
  <c r="T334" i="2"/>
  <c r="R334" i="2"/>
  <c r="P334" i="2"/>
  <c r="J334" i="2"/>
  <c r="BK333" i="2"/>
  <c r="BI333" i="2"/>
  <c r="BH333" i="2"/>
  <c r="BG333" i="2"/>
  <c r="BF333" i="2"/>
  <c r="BE333" i="2"/>
  <c r="T333" i="2"/>
  <c r="R333" i="2"/>
  <c r="P333" i="2"/>
  <c r="J333" i="2"/>
  <c r="BK332" i="2"/>
  <c r="BI332" i="2"/>
  <c r="BH332" i="2"/>
  <c r="BG332" i="2"/>
  <c r="BF332" i="2"/>
  <c r="BE332" i="2"/>
  <c r="T332" i="2"/>
  <c r="R332" i="2"/>
  <c r="P332" i="2"/>
  <c r="J332" i="2"/>
  <c r="BK331" i="2"/>
  <c r="BI331" i="2"/>
  <c r="BH331" i="2"/>
  <c r="BG331" i="2"/>
  <c r="BF331" i="2"/>
  <c r="T331" i="2"/>
  <c r="R331" i="2"/>
  <c r="P331" i="2"/>
  <c r="J331" i="2"/>
  <c r="BE331" i="2" s="1"/>
  <c r="BK330" i="2"/>
  <c r="BI330" i="2"/>
  <c r="BH330" i="2"/>
  <c r="BG330" i="2"/>
  <c r="BF330" i="2"/>
  <c r="T330" i="2"/>
  <c r="R330" i="2"/>
  <c r="P330" i="2"/>
  <c r="J330" i="2"/>
  <c r="BE330" i="2" s="1"/>
  <c r="BK328" i="2"/>
  <c r="BI328" i="2"/>
  <c r="BH328" i="2"/>
  <c r="BG328" i="2"/>
  <c r="BF328" i="2"/>
  <c r="BE328" i="2"/>
  <c r="T328" i="2"/>
  <c r="R328" i="2"/>
  <c r="P328" i="2"/>
  <c r="J328" i="2"/>
  <c r="BK327" i="2"/>
  <c r="BI327" i="2"/>
  <c r="BH327" i="2"/>
  <c r="BG327" i="2"/>
  <c r="BF327" i="2"/>
  <c r="BE327" i="2"/>
  <c r="T327" i="2"/>
  <c r="R327" i="2"/>
  <c r="P327" i="2"/>
  <c r="J327" i="2"/>
  <c r="BK325" i="2"/>
  <c r="BI325" i="2"/>
  <c r="BH325" i="2"/>
  <c r="BG325" i="2"/>
  <c r="BF325" i="2"/>
  <c r="BE325" i="2"/>
  <c r="T325" i="2"/>
  <c r="R325" i="2"/>
  <c r="P325" i="2"/>
  <c r="J325" i="2"/>
  <c r="BK324" i="2"/>
  <c r="BI324" i="2"/>
  <c r="BH324" i="2"/>
  <c r="BG324" i="2"/>
  <c r="BF324" i="2"/>
  <c r="BE324" i="2"/>
  <c r="T324" i="2"/>
  <c r="R324" i="2"/>
  <c r="P324" i="2"/>
  <c r="J324" i="2"/>
  <c r="BK323" i="2"/>
  <c r="BI323" i="2"/>
  <c r="BH323" i="2"/>
  <c r="BG323" i="2"/>
  <c r="BF323" i="2"/>
  <c r="T323" i="2"/>
  <c r="R323" i="2"/>
  <c r="P323" i="2"/>
  <c r="J323" i="2"/>
  <c r="BE323" i="2" s="1"/>
  <c r="BK322" i="2"/>
  <c r="BI322" i="2"/>
  <c r="BH322" i="2"/>
  <c r="BG322" i="2"/>
  <c r="BF322" i="2"/>
  <c r="T322" i="2"/>
  <c r="R322" i="2"/>
  <c r="P322" i="2"/>
  <c r="J322" i="2"/>
  <c r="BE322" i="2" s="1"/>
  <c r="BK320" i="2"/>
  <c r="BI320" i="2"/>
  <c r="BH320" i="2"/>
  <c r="BG320" i="2"/>
  <c r="BF320" i="2"/>
  <c r="BE320" i="2"/>
  <c r="T320" i="2"/>
  <c r="R320" i="2"/>
  <c r="P320" i="2"/>
  <c r="J320" i="2"/>
  <c r="BK319" i="2"/>
  <c r="BI319" i="2"/>
  <c r="BH319" i="2"/>
  <c r="BG319" i="2"/>
  <c r="BF319" i="2"/>
  <c r="BE319" i="2"/>
  <c r="T319" i="2"/>
  <c r="R319" i="2"/>
  <c r="P319" i="2"/>
  <c r="J319" i="2"/>
  <c r="BK317" i="2"/>
  <c r="BI317" i="2"/>
  <c r="BH317" i="2"/>
  <c r="BG317" i="2"/>
  <c r="BF317" i="2"/>
  <c r="BE317" i="2"/>
  <c r="T317" i="2"/>
  <c r="R317" i="2"/>
  <c r="P317" i="2"/>
  <c r="J317" i="2"/>
  <c r="BK315" i="2"/>
  <c r="BI315" i="2"/>
  <c r="BH315" i="2"/>
  <c r="BG315" i="2"/>
  <c r="BF315" i="2"/>
  <c r="BE315" i="2"/>
  <c r="T315" i="2"/>
  <c r="R315" i="2"/>
  <c r="P315" i="2"/>
  <c r="J315" i="2"/>
  <c r="BK313" i="2"/>
  <c r="BI313" i="2"/>
  <c r="BH313" i="2"/>
  <c r="BG313" i="2"/>
  <c r="BF313" i="2"/>
  <c r="T313" i="2"/>
  <c r="R313" i="2"/>
  <c r="P313" i="2"/>
  <c r="J313" i="2"/>
  <c r="BE313" i="2" s="1"/>
  <c r="BK311" i="2"/>
  <c r="BI311" i="2"/>
  <c r="BH311" i="2"/>
  <c r="BG311" i="2"/>
  <c r="BF311" i="2"/>
  <c r="T311" i="2"/>
  <c r="R311" i="2"/>
  <c r="P311" i="2"/>
  <c r="J311" i="2"/>
  <c r="BE311" i="2" s="1"/>
  <c r="BK309" i="2"/>
  <c r="BI309" i="2"/>
  <c r="BH309" i="2"/>
  <c r="BG309" i="2"/>
  <c r="BF309" i="2"/>
  <c r="BE309" i="2"/>
  <c r="T309" i="2"/>
  <c r="R309" i="2"/>
  <c r="P309" i="2"/>
  <c r="J309" i="2"/>
  <c r="BK308" i="2"/>
  <c r="BI308" i="2"/>
  <c r="BH308" i="2"/>
  <c r="BG308" i="2"/>
  <c r="BF308" i="2"/>
  <c r="BE308" i="2"/>
  <c r="T308" i="2"/>
  <c r="R308" i="2"/>
  <c r="P308" i="2"/>
  <c r="J308" i="2"/>
  <c r="BK304" i="2"/>
  <c r="BK303" i="2" s="1"/>
  <c r="J303" i="2" s="1"/>
  <c r="J72" i="2" s="1"/>
  <c r="BI304" i="2"/>
  <c r="BH304" i="2"/>
  <c r="BG304" i="2"/>
  <c r="BF304" i="2"/>
  <c r="BE304" i="2"/>
  <c r="T304" i="2"/>
  <c r="R304" i="2"/>
  <c r="P304" i="2"/>
  <c r="J304" i="2"/>
  <c r="BK301" i="2"/>
  <c r="BI301" i="2"/>
  <c r="BH301" i="2"/>
  <c r="BG301" i="2"/>
  <c r="BF301" i="2"/>
  <c r="T301" i="2"/>
  <c r="R301" i="2"/>
  <c r="P301" i="2"/>
  <c r="J301" i="2"/>
  <c r="BE301" i="2" s="1"/>
  <c r="BK299" i="2"/>
  <c r="BI299" i="2"/>
  <c r="BH299" i="2"/>
  <c r="BG299" i="2"/>
  <c r="BF299" i="2"/>
  <c r="BE299" i="2"/>
  <c r="T299" i="2"/>
  <c r="R299" i="2"/>
  <c r="P299" i="2"/>
  <c r="J299" i="2"/>
  <c r="BK297" i="2"/>
  <c r="BI297" i="2"/>
  <c r="BH297" i="2"/>
  <c r="BG297" i="2"/>
  <c r="BF297" i="2"/>
  <c r="BE297" i="2"/>
  <c r="T297" i="2"/>
  <c r="R297" i="2"/>
  <c r="P297" i="2"/>
  <c r="J297" i="2"/>
  <c r="BK292" i="2"/>
  <c r="BI292" i="2"/>
  <c r="BH292" i="2"/>
  <c r="BG292" i="2"/>
  <c r="BF292" i="2"/>
  <c r="T292" i="2"/>
  <c r="R292" i="2"/>
  <c r="P292" i="2"/>
  <c r="J292" i="2"/>
  <c r="BE292" i="2" s="1"/>
  <c r="BK290" i="2"/>
  <c r="BI290" i="2"/>
  <c r="BH290" i="2"/>
  <c r="BG290" i="2"/>
  <c r="BF290" i="2"/>
  <c r="T290" i="2"/>
  <c r="R290" i="2"/>
  <c r="P290" i="2"/>
  <c r="J290" i="2"/>
  <c r="BE290" i="2" s="1"/>
  <c r="BK286" i="2"/>
  <c r="BI286" i="2"/>
  <c r="BH286" i="2"/>
  <c r="BG286" i="2"/>
  <c r="BF286" i="2"/>
  <c r="T286" i="2"/>
  <c r="R286" i="2"/>
  <c r="P286" i="2"/>
  <c r="J286" i="2"/>
  <c r="BE286" i="2" s="1"/>
  <c r="BK282" i="2"/>
  <c r="BI282" i="2"/>
  <c r="BH282" i="2"/>
  <c r="BG282" i="2"/>
  <c r="BF282" i="2"/>
  <c r="BE282" i="2"/>
  <c r="T282" i="2"/>
  <c r="R282" i="2"/>
  <c r="P282" i="2"/>
  <c r="J282" i="2"/>
  <c r="BK278" i="2"/>
  <c r="BI278" i="2"/>
  <c r="BH278" i="2"/>
  <c r="BG278" i="2"/>
  <c r="BF278" i="2"/>
  <c r="BE278" i="2"/>
  <c r="T278" i="2"/>
  <c r="R278" i="2"/>
  <c r="P278" i="2"/>
  <c r="P277" i="2" s="1"/>
  <c r="J278" i="2"/>
  <c r="BK275" i="2"/>
  <c r="BK272" i="2" s="1"/>
  <c r="BI275" i="2"/>
  <c r="BH275" i="2"/>
  <c r="BG275" i="2"/>
  <c r="BF275" i="2"/>
  <c r="BE275" i="2"/>
  <c r="T275" i="2"/>
  <c r="R275" i="2"/>
  <c r="P275" i="2"/>
  <c r="J275" i="2"/>
  <c r="BK273" i="2"/>
  <c r="BI273" i="2"/>
  <c r="BH273" i="2"/>
  <c r="BG273" i="2"/>
  <c r="BF273" i="2"/>
  <c r="T273" i="2"/>
  <c r="R273" i="2"/>
  <c r="R272" i="2" s="1"/>
  <c r="P273" i="2"/>
  <c r="J273" i="2"/>
  <c r="BE273" i="2" s="1"/>
  <c r="T272" i="2"/>
  <c r="P272" i="2"/>
  <c r="J272" i="2"/>
  <c r="J70" i="2" s="1"/>
  <c r="BK271" i="2"/>
  <c r="BK270" i="2" s="1"/>
  <c r="J270" i="2" s="1"/>
  <c r="J69" i="2" s="1"/>
  <c r="BI271" i="2"/>
  <c r="BH271" i="2"/>
  <c r="BG271" i="2"/>
  <c r="BF271" i="2"/>
  <c r="BE271" i="2"/>
  <c r="T271" i="2"/>
  <c r="R271" i="2"/>
  <c r="P271" i="2"/>
  <c r="J271" i="2"/>
  <c r="T270" i="2"/>
  <c r="R270" i="2"/>
  <c r="P270" i="2"/>
  <c r="BK268" i="2"/>
  <c r="BI268" i="2"/>
  <c r="BH268" i="2"/>
  <c r="BG268" i="2"/>
  <c r="BF268" i="2"/>
  <c r="T268" i="2"/>
  <c r="R268" i="2"/>
  <c r="P268" i="2"/>
  <c r="J268" i="2"/>
  <c r="BE268" i="2" s="1"/>
  <c r="BK266" i="2"/>
  <c r="BI266" i="2"/>
  <c r="BH266" i="2"/>
  <c r="BG266" i="2"/>
  <c r="BF266" i="2"/>
  <c r="T266" i="2"/>
  <c r="R266" i="2"/>
  <c r="P266" i="2"/>
  <c r="J266" i="2"/>
  <c r="BE266" i="2" s="1"/>
  <c r="BK264" i="2"/>
  <c r="BI264" i="2"/>
  <c r="BH264" i="2"/>
  <c r="BG264" i="2"/>
  <c r="BF264" i="2"/>
  <c r="BE264" i="2"/>
  <c r="T264" i="2"/>
  <c r="R264" i="2"/>
  <c r="P264" i="2"/>
  <c r="J264" i="2"/>
  <c r="BK261" i="2"/>
  <c r="BI261" i="2"/>
  <c r="BH261" i="2"/>
  <c r="BG261" i="2"/>
  <c r="BF261" i="2"/>
  <c r="BE261" i="2"/>
  <c r="T261" i="2"/>
  <c r="R261" i="2"/>
  <c r="P261" i="2"/>
  <c r="J261" i="2"/>
  <c r="BK256" i="2"/>
  <c r="BI256" i="2"/>
  <c r="BH256" i="2"/>
  <c r="BG256" i="2"/>
  <c r="BF256" i="2"/>
  <c r="BE256" i="2"/>
  <c r="T256" i="2"/>
  <c r="T255" i="2" s="1"/>
  <c r="R256" i="2"/>
  <c r="R255" i="2" s="1"/>
  <c r="P256" i="2"/>
  <c r="P255" i="2" s="1"/>
  <c r="J256" i="2"/>
  <c r="BK252" i="2"/>
  <c r="BI252" i="2"/>
  <c r="BH252" i="2"/>
  <c r="BG252" i="2"/>
  <c r="BF252" i="2"/>
  <c r="T252" i="2"/>
  <c r="R252" i="2"/>
  <c r="R251" i="2" s="1"/>
  <c r="P252" i="2"/>
  <c r="P251" i="2" s="1"/>
  <c r="J252" i="2"/>
  <c r="BE252" i="2" s="1"/>
  <c r="BK251" i="2"/>
  <c r="J251" i="2" s="1"/>
  <c r="J66" i="2" s="1"/>
  <c r="T251" i="2"/>
  <c r="BK247" i="2"/>
  <c r="BI247" i="2"/>
  <c r="BH247" i="2"/>
  <c r="BG247" i="2"/>
  <c r="BF247" i="2"/>
  <c r="BE247" i="2"/>
  <c r="T247" i="2"/>
  <c r="R247" i="2"/>
  <c r="P247" i="2"/>
  <c r="J247" i="2"/>
  <c r="BK243" i="2"/>
  <c r="BI243" i="2"/>
  <c r="BH243" i="2"/>
  <c r="BG243" i="2"/>
  <c r="BF243" i="2"/>
  <c r="T243" i="2"/>
  <c r="R243" i="2"/>
  <c r="P243" i="2"/>
  <c r="J243" i="2"/>
  <c r="BE243" i="2" s="1"/>
  <c r="BK242" i="2"/>
  <c r="BI242" i="2"/>
  <c r="BH242" i="2"/>
  <c r="BG242" i="2"/>
  <c r="BF242" i="2"/>
  <c r="T242" i="2"/>
  <c r="R242" i="2"/>
  <c r="P242" i="2"/>
  <c r="J242" i="2"/>
  <c r="BE242" i="2" s="1"/>
  <c r="BK239" i="2"/>
  <c r="BK234" i="2" s="1"/>
  <c r="J234" i="2" s="1"/>
  <c r="J65" i="2" s="1"/>
  <c r="BI239" i="2"/>
  <c r="BH239" i="2"/>
  <c r="BG239" i="2"/>
  <c r="BF239" i="2"/>
  <c r="BE239" i="2"/>
  <c r="T239" i="2"/>
  <c r="R239" i="2"/>
  <c r="P239" i="2"/>
  <c r="J239" i="2"/>
  <c r="BK237" i="2"/>
  <c r="BI237" i="2"/>
  <c r="BH237" i="2"/>
  <c r="BG237" i="2"/>
  <c r="BF237" i="2"/>
  <c r="BE237" i="2"/>
  <c r="T237" i="2"/>
  <c r="T234" i="2" s="1"/>
  <c r="R237" i="2"/>
  <c r="P237" i="2"/>
  <c r="J237" i="2"/>
  <c r="BK235" i="2"/>
  <c r="BI235" i="2"/>
  <c r="BH235" i="2"/>
  <c r="BG235" i="2"/>
  <c r="BF235" i="2"/>
  <c r="BE235" i="2"/>
  <c r="T235" i="2"/>
  <c r="R235" i="2"/>
  <c r="R234" i="2" s="1"/>
  <c r="P235" i="2"/>
  <c r="P234" i="2" s="1"/>
  <c r="J235" i="2"/>
  <c r="BK227" i="2"/>
  <c r="BI227" i="2"/>
  <c r="BH227" i="2"/>
  <c r="BG227" i="2"/>
  <c r="BF227" i="2"/>
  <c r="BE227" i="2"/>
  <c r="T227" i="2"/>
  <c r="R227" i="2"/>
  <c r="P227" i="2"/>
  <c r="J227" i="2"/>
  <c r="BK223" i="2"/>
  <c r="BI223" i="2"/>
  <c r="BH223" i="2"/>
  <c r="BG223" i="2"/>
  <c r="BF223" i="2"/>
  <c r="BE223" i="2"/>
  <c r="T223" i="2"/>
  <c r="R223" i="2"/>
  <c r="P223" i="2"/>
  <c r="J223" i="2"/>
  <c r="BK220" i="2"/>
  <c r="BI220" i="2"/>
  <c r="BH220" i="2"/>
  <c r="BG220" i="2"/>
  <c r="BF220" i="2"/>
  <c r="BE220" i="2"/>
  <c r="T220" i="2"/>
  <c r="R220" i="2"/>
  <c r="P220" i="2"/>
  <c r="J220" i="2"/>
  <c r="BK216" i="2"/>
  <c r="BI216" i="2"/>
  <c r="BH216" i="2"/>
  <c r="BG216" i="2"/>
  <c r="BF216" i="2"/>
  <c r="BE216" i="2"/>
  <c r="T216" i="2"/>
  <c r="R216" i="2"/>
  <c r="P216" i="2"/>
  <c r="J216" i="2"/>
  <c r="BK214" i="2"/>
  <c r="BI214" i="2"/>
  <c r="BH214" i="2"/>
  <c r="BG214" i="2"/>
  <c r="BF214" i="2"/>
  <c r="T214" i="2"/>
  <c r="R214" i="2"/>
  <c r="P214" i="2"/>
  <c r="J214" i="2"/>
  <c r="BE214" i="2" s="1"/>
  <c r="BK208" i="2"/>
  <c r="BI208" i="2"/>
  <c r="BH208" i="2"/>
  <c r="BG208" i="2"/>
  <c r="BF208" i="2"/>
  <c r="T208" i="2"/>
  <c r="R208" i="2"/>
  <c r="P208" i="2"/>
  <c r="J208" i="2"/>
  <c r="BE208" i="2" s="1"/>
  <c r="BK206" i="2"/>
  <c r="BI206" i="2"/>
  <c r="BH206" i="2"/>
  <c r="BG206" i="2"/>
  <c r="BF206" i="2"/>
  <c r="BE206" i="2"/>
  <c r="T206" i="2"/>
  <c r="R206" i="2"/>
  <c r="P206" i="2"/>
  <c r="J206" i="2"/>
  <c r="BK202" i="2"/>
  <c r="BI202" i="2"/>
  <c r="BH202" i="2"/>
  <c r="BG202" i="2"/>
  <c r="BF202" i="2"/>
  <c r="BE202" i="2"/>
  <c r="T202" i="2"/>
  <c r="R202" i="2"/>
  <c r="P202" i="2"/>
  <c r="J202" i="2"/>
  <c r="BK198" i="2"/>
  <c r="BI198" i="2"/>
  <c r="BH198" i="2"/>
  <c r="BG198" i="2"/>
  <c r="BF198" i="2"/>
  <c r="BE198" i="2"/>
  <c r="T198" i="2"/>
  <c r="R198" i="2"/>
  <c r="P198" i="2"/>
  <c r="J198" i="2"/>
  <c r="BK193" i="2"/>
  <c r="BI193" i="2"/>
  <c r="BH193" i="2"/>
  <c r="BG193" i="2"/>
  <c r="BF193" i="2"/>
  <c r="BE193" i="2"/>
  <c r="T193" i="2"/>
  <c r="T187" i="2" s="1"/>
  <c r="R193" i="2"/>
  <c r="R187" i="2" s="1"/>
  <c r="P193" i="2"/>
  <c r="J193" i="2"/>
  <c r="BK190" i="2"/>
  <c r="BI190" i="2"/>
  <c r="BH190" i="2"/>
  <c r="BG190" i="2"/>
  <c r="BF190" i="2"/>
  <c r="T190" i="2"/>
  <c r="R190" i="2"/>
  <c r="P190" i="2"/>
  <c r="J190" i="2"/>
  <c r="BE190" i="2" s="1"/>
  <c r="BK188" i="2"/>
  <c r="BK187" i="2" s="1"/>
  <c r="J187" i="2" s="1"/>
  <c r="J64" i="2" s="1"/>
  <c r="BI188" i="2"/>
  <c r="BH188" i="2"/>
  <c r="BG188" i="2"/>
  <c r="BF188" i="2"/>
  <c r="T188" i="2"/>
  <c r="R188" i="2"/>
  <c r="P188" i="2"/>
  <c r="J188" i="2"/>
  <c r="BE188" i="2" s="1"/>
  <c r="BK185" i="2"/>
  <c r="BI185" i="2"/>
  <c r="BH185" i="2"/>
  <c r="BG185" i="2"/>
  <c r="BF185" i="2"/>
  <c r="T185" i="2"/>
  <c r="R185" i="2"/>
  <c r="P185" i="2"/>
  <c r="J185" i="2"/>
  <c r="BE185" i="2" s="1"/>
  <c r="BK183" i="2"/>
  <c r="BI183" i="2"/>
  <c r="BH183" i="2"/>
  <c r="BG183" i="2"/>
  <c r="BF183" i="2"/>
  <c r="T183" i="2"/>
  <c r="R183" i="2"/>
  <c r="P183" i="2"/>
  <c r="J183" i="2"/>
  <c r="BE183" i="2" s="1"/>
  <c r="BK181" i="2"/>
  <c r="BI181" i="2"/>
  <c r="BH181" i="2"/>
  <c r="BG181" i="2"/>
  <c r="BF181" i="2"/>
  <c r="BE181" i="2"/>
  <c r="T181" i="2"/>
  <c r="R181" i="2"/>
  <c r="P181" i="2"/>
  <c r="J181" i="2"/>
  <c r="BK179" i="2"/>
  <c r="BI179" i="2"/>
  <c r="BH179" i="2"/>
  <c r="BG179" i="2"/>
  <c r="BF179" i="2"/>
  <c r="BE179" i="2"/>
  <c r="T179" i="2"/>
  <c r="R179" i="2"/>
  <c r="P179" i="2"/>
  <c r="J179" i="2"/>
  <c r="BK177" i="2"/>
  <c r="BI177" i="2"/>
  <c r="BH177" i="2"/>
  <c r="BG177" i="2"/>
  <c r="BF177" i="2"/>
  <c r="BE177" i="2"/>
  <c r="T177" i="2"/>
  <c r="R177" i="2"/>
  <c r="P177" i="2"/>
  <c r="J177" i="2"/>
  <c r="BK175" i="2"/>
  <c r="BI175" i="2"/>
  <c r="BH175" i="2"/>
  <c r="BG175" i="2"/>
  <c r="BF175" i="2"/>
  <c r="BE175" i="2"/>
  <c r="T175" i="2"/>
  <c r="R175" i="2"/>
  <c r="P175" i="2"/>
  <c r="J175" i="2"/>
  <c r="BK173" i="2"/>
  <c r="BI173" i="2"/>
  <c r="BH173" i="2"/>
  <c r="BG173" i="2"/>
  <c r="BF173" i="2"/>
  <c r="T173" i="2"/>
  <c r="R173" i="2"/>
  <c r="P173" i="2"/>
  <c r="J173" i="2"/>
  <c r="BE173" i="2" s="1"/>
  <c r="BK168" i="2"/>
  <c r="BI168" i="2"/>
  <c r="BH168" i="2"/>
  <c r="BG168" i="2"/>
  <c r="BF168" i="2"/>
  <c r="T168" i="2"/>
  <c r="R168" i="2"/>
  <c r="P168" i="2"/>
  <c r="J168" i="2"/>
  <c r="BE168" i="2" s="1"/>
  <c r="BK166" i="2"/>
  <c r="BK137" i="2" s="1"/>
  <c r="J137" i="2" s="1"/>
  <c r="J63" i="2" s="1"/>
  <c r="BI166" i="2"/>
  <c r="BH166" i="2"/>
  <c r="BG166" i="2"/>
  <c r="BF166" i="2"/>
  <c r="BE166" i="2"/>
  <c r="T166" i="2"/>
  <c r="R166" i="2"/>
  <c r="P166" i="2"/>
  <c r="J166" i="2"/>
  <c r="BK159" i="2"/>
  <c r="BI159" i="2"/>
  <c r="BH159" i="2"/>
  <c r="BG159" i="2"/>
  <c r="BF159" i="2"/>
  <c r="BE159" i="2"/>
  <c r="T159" i="2"/>
  <c r="R159" i="2"/>
  <c r="P159" i="2"/>
  <c r="J159" i="2"/>
  <c r="BK152" i="2"/>
  <c r="BI152" i="2"/>
  <c r="BH152" i="2"/>
  <c r="BG152" i="2"/>
  <c r="BF152" i="2"/>
  <c r="BE152" i="2"/>
  <c r="T152" i="2"/>
  <c r="R152" i="2"/>
  <c r="P152" i="2"/>
  <c r="J152" i="2"/>
  <c r="BK147" i="2"/>
  <c r="BI147" i="2"/>
  <c r="BH147" i="2"/>
  <c r="BG147" i="2"/>
  <c r="BF147" i="2"/>
  <c r="BE147" i="2"/>
  <c r="T147" i="2"/>
  <c r="T137" i="2" s="1"/>
  <c r="R147" i="2"/>
  <c r="P147" i="2"/>
  <c r="J147" i="2"/>
  <c r="BK143" i="2"/>
  <c r="BI143" i="2"/>
  <c r="BH143" i="2"/>
  <c r="BG143" i="2"/>
  <c r="BF143" i="2"/>
  <c r="T143" i="2"/>
  <c r="R143" i="2"/>
  <c r="P143" i="2"/>
  <c r="J143" i="2"/>
  <c r="BE143" i="2" s="1"/>
  <c r="BK138" i="2"/>
  <c r="BI138" i="2"/>
  <c r="BH138" i="2"/>
  <c r="BG138" i="2"/>
  <c r="BF138" i="2"/>
  <c r="T138" i="2"/>
  <c r="R138" i="2"/>
  <c r="R137" i="2" s="1"/>
  <c r="P138" i="2"/>
  <c r="J138" i="2"/>
  <c r="BE138" i="2" s="1"/>
  <c r="BK133" i="2"/>
  <c r="BI133" i="2"/>
  <c r="BH133" i="2"/>
  <c r="BG133" i="2"/>
  <c r="BF133" i="2"/>
  <c r="BE133" i="2"/>
  <c r="T133" i="2"/>
  <c r="R133" i="2"/>
  <c r="P133" i="2"/>
  <c r="J133" i="2"/>
  <c r="BK129" i="2"/>
  <c r="BI129" i="2"/>
  <c r="BH129" i="2"/>
  <c r="BG129" i="2"/>
  <c r="BF129" i="2"/>
  <c r="T129" i="2"/>
  <c r="R129" i="2"/>
  <c r="P129" i="2"/>
  <c r="J129" i="2"/>
  <c r="BE129" i="2" s="1"/>
  <c r="BK122" i="2"/>
  <c r="BI122" i="2"/>
  <c r="BH122" i="2"/>
  <c r="BG122" i="2"/>
  <c r="BF122" i="2"/>
  <c r="BE122" i="2"/>
  <c r="T122" i="2"/>
  <c r="R122" i="2"/>
  <c r="P122" i="2"/>
  <c r="J122" i="2"/>
  <c r="BK117" i="2"/>
  <c r="BI117" i="2"/>
  <c r="BH117" i="2"/>
  <c r="BG117" i="2"/>
  <c r="BF117" i="2"/>
  <c r="BE117" i="2"/>
  <c r="T117" i="2"/>
  <c r="R117" i="2"/>
  <c r="P117" i="2"/>
  <c r="J117" i="2"/>
  <c r="BK112" i="2"/>
  <c r="BI112" i="2"/>
  <c r="BH112" i="2"/>
  <c r="BG112" i="2"/>
  <c r="BF112" i="2"/>
  <c r="T112" i="2"/>
  <c r="R112" i="2"/>
  <c r="P112" i="2"/>
  <c r="J112" i="2"/>
  <c r="BE112" i="2" s="1"/>
  <c r="BK110" i="2"/>
  <c r="BI110" i="2"/>
  <c r="BH110" i="2"/>
  <c r="BG110" i="2"/>
  <c r="BF110" i="2"/>
  <c r="BE110" i="2"/>
  <c r="T110" i="2"/>
  <c r="R110" i="2"/>
  <c r="P110" i="2"/>
  <c r="J110" i="2"/>
  <c r="BK108" i="2"/>
  <c r="BI108" i="2"/>
  <c r="BH108" i="2"/>
  <c r="BG108" i="2"/>
  <c r="BF108" i="2"/>
  <c r="BE108" i="2"/>
  <c r="T108" i="2"/>
  <c r="R108" i="2"/>
  <c r="P108" i="2"/>
  <c r="J108" i="2"/>
  <c r="BK105" i="2"/>
  <c r="BI105" i="2"/>
  <c r="BH105" i="2"/>
  <c r="BG105" i="2"/>
  <c r="F35" i="2" s="1"/>
  <c r="BB55" i="1" s="1"/>
  <c r="BF105" i="2"/>
  <c r="BE105" i="2"/>
  <c r="T105" i="2"/>
  <c r="R105" i="2"/>
  <c r="P105" i="2"/>
  <c r="J105" i="2"/>
  <c r="BK100" i="2"/>
  <c r="BI100" i="2"/>
  <c r="BH100" i="2"/>
  <c r="BG100" i="2"/>
  <c r="BF100" i="2"/>
  <c r="BE100" i="2"/>
  <c r="T100" i="2"/>
  <c r="T99" i="2" s="1"/>
  <c r="R100" i="2"/>
  <c r="R99" i="2" s="1"/>
  <c r="P100" i="2"/>
  <c r="J100" i="2"/>
  <c r="BK99" i="2"/>
  <c r="J99" i="2" s="1"/>
  <c r="J61" i="2" s="1"/>
  <c r="P99" i="2"/>
  <c r="J94" i="2"/>
  <c r="F93" i="2"/>
  <c r="F91" i="2"/>
  <c r="E89" i="2"/>
  <c r="J55" i="2"/>
  <c r="F55" i="2"/>
  <c r="J54" i="2"/>
  <c r="F54" i="2"/>
  <c r="F52" i="2"/>
  <c r="E50" i="2"/>
  <c r="J37" i="2"/>
  <c r="J36" i="2"/>
  <c r="J35" i="2"/>
  <c r="AX55" i="1" s="1"/>
  <c r="J21" i="2"/>
  <c r="E21" i="2"/>
  <c r="J93" i="2" s="1"/>
  <c r="J20" i="2"/>
  <c r="J18" i="2"/>
  <c r="E18" i="2"/>
  <c r="F94" i="2" s="1"/>
  <c r="J17" i="2"/>
  <c r="J12" i="2"/>
  <c r="J52" i="2" s="1"/>
  <c r="E7" i="2"/>
  <c r="BB64" i="1"/>
  <c r="AY64" i="1"/>
  <c r="AX64" i="1"/>
  <c r="AX63" i="1"/>
  <c r="AY62" i="1"/>
  <c r="AX62" i="1"/>
  <c r="AW62" i="1"/>
  <c r="AY61" i="1"/>
  <c r="AX61" i="1"/>
  <c r="AV61" i="1"/>
  <c r="AY60" i="1"/>
  <c r="AX60" i="1"/>
  <c r="AY59" i="1"/>
  <c r="AX59" i="1"/>
  <c r="AY58" i="1"/>
  <c r="AX58" i="1"/>
  <c r="BB57" i="1"/>
  <c r="AY57" i="1"/>
  <c r="AX57" i="1"/>
  <c r="AY56" i="1"/>
  <c r="AX56" i="1"/>
  <c r="AY55" i="1"/>
  <c r="AS54" i="1"/>
  <c r="AM50" i="1"/>
  <c r="L50" i="1"/>
  <c r="AM49" i="1"/>
  <c r="L49" i="1"/>
  <c r="AM47" i="1"/>
  <c r="L47" i="1"/>
  <c r="L45" i="1"/>
  <c r="L44" i="1"/>
  <c r="J90" i="3" l="1"/>
  <c r="J60" i="3" s="1"/>
  <c r="T254" i="2"/>
  <c r="J33" i="5"/>
  <c r="AV58" i="1" s="1"/>
  <c r="AT58" i="1" s="1"/>
  <c r="F33" i="5"/>
  <c r="AZ58" i="1" s="1"/>
  <c r="R277" i="2"/>
  <c r="R254" i="2" s="1"/>
  <c r="E87" i="2"/>
  <c r="E48" i="2"/>
  <c r="J91" i="2"/>
  <c r="J33" i="2"/>
  <c r="AV55" i="1" s="1"/>
  <c r="F33" i="2"/>
  <c r="AZ55" i="1" s="1"/>
  <c r="P137" i="2"/>
  <c r="F33" i="4"/>
  <c r="AZ57" i="1" s="1"/>
  <c r="F36" i="3"/>
  <c r="BC56" i="1" s="1"/>
  <c r="P405" i="2"/>
  <c r="P158" i="5"/>
  <c r="F34" i="2"/>
  <c r="BA55" i="1" s="1"/>
  <c r="BA54" i="1" s="1"/>
  <c r="P84" i="4"/>
  <c r="AU57" i="1" s="1"/>
  <c r="R405" i="2"/>
  <c r="T139" i="3"/>
  <c r="R94" i="4"/>
  <c r="R85" i="4" s="1"/>
  <c r="R84" i="4" s="1"/>
  <c r="J107" i="4"/>
  <c r="J64" i="4" s="1"/>
  <c r="BK106" i="4"/>
  <c r="J106" i="4" s="1"/>
  <c r="J63" i="4" s="1"/>
  <c r="T151" i="5"/>
  <c r="R158" i="5"/>
  <c r="F94" i="6"/>
  <c r="F55" i="6"/>
  <c r="AT61" i="1"/>
  <c r="T277" i="2"/>
  <c r="J33" i="3"/>
  <c r="AV56" i="1" s="1"/>
  <c r="J119" i="3"/>
  <c r="J65" i="3" s="1"/>
  <c r="R89" i="5"/>
  <c r="F36" i="6"/>
  <c r="BC59" i="1" s="1"/>
  <c r="J98" i="6"/>
  <c r="J60" i="6" s="1"/>
  <c r="R252" i="6"/>
  <c r="P187" i="2"/>
  <c r="R352" i="2"/>
  <c r="F36" i="2"/>
  <c r="BC55" i="1" s="1"/>
  <c r="BC54" i="1" s="1"/>
  <c r="T352" i="2"/>
  <c r="P90" i="3"/>
  <c r="BK268" i="6"/>
  <c r="J268" i="6" s="1"/>
  <c r="J72" i="6" s="1"/>
  <c r="J33" i="7"/>
  <c r="AV60" i="1" s="1"/>
  <c r="AT60" i="1" s="1"/>
  <c r="J83" i="9"/>
  <c r="J60" i="9" s="1"/>
  <c r="BK82" i="9"/>
  <c r="J82" i="9" s="1"/>
  <c r="T98" i="10"/>
  <c r="T85" i="4"/>
  <c r="T84" i="4" s="1"/>
  <c r="T107" i="2"/>
  <c r="T98" i="2" s="1"/>
  <c r="T97" i="2" s="1"/>
  <c r="P463" i="2"/>
  <c r="R90" i="3"/>
  <c r="R89" i="3" s="1"/>
  <c r="P119" i="3"/>
  <c r="P118" i="3" s="1"/>
  <c r="J34" i="5"/>
  <c r="AW58" i="1" s="1"/>
  <c r="F34" i="5"/>
  <c r="BA58" i="1" s="1"/>
  <c r="BK107" i="2"/>
  <c r="J107" i="2" s="1"/>
  <c r="J62" i="2" s="1"/>
  <c r="R463" i="2"/>
  <c r="R119" i="3"/>
  <c r="R118" i="3" s="1"/>
  <c r="BK139" i="3"/>
  <c r="J139" i="3" s="1"/>
  <c r="J67" i="3" s="1"/>
  <c r="T177" i="3"/>
  <c r="F35" i="5"/>
  <c r="BB58" i="1" s="1"/>
  <c r="T89" i="5"/>
  <c r="BK151" i="5"/>
  <c r="J151" i="5" s="1"/>
  <c r="J65" i="5" s="1"/>
  <c r="BK158" i="5"/>
  <c r="J158" i="5" s="1"/>
  <c r="J66" i="5" s="1"/>
  <c r="P89" i="5"/>
  <c r="P88" i="5" s="1"/>
  <c r="P87" i="5" s="1"/>
  <c r="AU58" i="1" s="1"/>
  <c r="F37" i="2"/>
  <c r="BD55" i="1" s="1"/>
  <c r="BK255" i="2"/>
  <c r="R303" i="2"/>
  <c r="P428" i="2"/>
  <c r="BK277" i="2"/>
  <c r="J277" i="2" s="1"/>
  <c r="J71" i="2" s="1"/>
  <c r="T303" i="2"/>
  <c r="R428" i="2"/>
  <c r="J34" i="3"/>
  <c r="AW56" i="1" s="1"/>
  <c r="F34" i="3"/>
  <c r="BA56" i="1" s="1"/>
  <c r="T119" i="3"/>
  <c r="J86" i="4"/>
  <c r="J61" i="4" s="1"/>
  <c r="BK85" i="4"/>
  <c r="F36" i="5"/>
  <c r="BC58" i="1" s="1"/>
  <c r="BK89" i="5"/>
  <c r="P141" i="5"/>
  <c r="BK145" i="5"/>
  <c r="J145" i="5" s="1"/>
  <c r="J64" i="5" s="1"/>
  <c r="P107" i="2"/>
  <c r="P98" i="2" s="1"/>
  <c r="R107" i="2"/>
  <c r="R98" i="2" s="1"/>
  <c r="J34" i="2"/>
  <c r="AW55" i="1" s="1"/>
  <c r="P303" i="2"/>
  <c r="P254" i="2" s="1"/>
  <c r="F35" i="3"/>
  <c r="BB56" i="1" s="1"/>
  <c r="BB54" i="1" s="1"/>
  <c r="F37" i="3"/>
  <c r="BD56" i="1" s="1"/>
  <c r="F84" i="5"/>
  <c r="R135" i="5"/>
  <c r="R141" i="5"/>
  <c r="F36" i="7"/>
  <c r="BC60" i="1" s="1"/>
  <c r="R107" i="7"/>
  <c r="J33" i="9"/>
  <c r="AV62" i="1" s="1"/>
  <c r="AT62" i="1" s="1"/>
  <c r="F33" i="9"/>
  <c r="AZ62" i="1" s="1"/>
  <c r="J33" i="11"/>
  <c r="AV64" i="1" s="1"/>
  <c r="AT64" i="1" s="1"/>
  <c r="F33" i="11"/>
  <c r="AZ64" i="1" s="1"/>
  <c r="E72" i="9"/>
  <c r="E48" i="9"/>
  <c r="P82" i="9"/>
  <c r="AU62" i="1" s="1"/>
  <c r="J34" i="10"/>
  <c r="AW63" i="1" s="1"/>
  <c r="F34" i="10"/>
  <c r="BA63" i="1" s="1"/>
  <c r="P160" i="6"/>
  <c r="P207" i="6"/>
  <c r="T236" i="6"/>
  <c r="BK252" i="6"/>
  <c r="J252" i="6" s="1"/>
  <c r="J71" i="6" s="1"/>
  <c r="R326" i="6"/>
  <c r="R111" i="8"/>
  <c r="R83" i="9"/>
  <c r="F35" i="10"/>
  <c r="BB63" i="1" s="1"/>
  <c r="R83" i="11"/>
  <c r="R82" i="11" s="1"/>
  <c r="R81" i="11" s="1"/>
  <c r="BK98" i="2"/>
  <c r="J52" i="3"/>
  <c r="F55" i="4"/>
  <c r="F34" i="6"/>
  <c r="BA59" i="1" s="1"/>
  <c r="R305" i="6"/>
  <c r="BK342" i="6"/>
  <c r="J342" i="6" s="1"/>
  <c r="J76" i="6" s="1"/>
  <c r="P342" i="6"/>
  <c r="T94" i="7"/>
  <c r="T86" i="7" s="1"/>
  <c r="T85" i="7" s="1"/>
  <c r="BK107" i="7"/>
  <c r="J107" i="7" s="1"/>
  <c r="J64" i="7" s="1"/>
  <c r="F36" i="8"/>
  <c r="BC61" i="1" s="1"/>
  <c r="T111" i="8"/>
  <c r="R136" i="9"/>
  <c r="R183" i="10"/>
  <c r="F34" i="11"/>
  <c r="BA64" i="1" s="1"/>
  <c r="J34" i="11"/>
  <c r="AW64" i="1" s="1"/>
  <c r="P284" i="6"/>
  <c r="T305" i="6"/>
  <c r="R120" i="7"/>
  <c r="R85" i="8"/>
  <c r="R84" i="8" s="1"/>
  <c r="J34" i="8"/>
  <c r="AW61" i="1" s="1"/>
  <c r="F34" i="8"/>
  <c r="BA61" i="1" s="1"/>
  <c r="BK100" i="8"/>
  <c r="F37" i="10"/>
  <c r="BD63" i="1" s="1"/>
  <c r="BK143" i="10"/>
  <c r="BK179" i="10"/>
  <c r="J179" i="10" s="1"/>
  <c r="J76" i="10" s="1"/>
  <c r="J87" i="7"/>
  <c r="J61" i="7" s="1"/>
  <c r="T120" i="7"/>
  <c r="T85" i="8"/>
  <c r="P103" i="8"/>
  <c r="P84" i="8" s="1"/>
  <c r="AU61" i="1" s="1"/>
  <c r="E87" i="10"/>
  <c r="E48" i="10"/>
  <c r="BK99" i="10"/>
  <c r="T137" i="10"/>
  <c r="J82" i="11"/>
  <c r="J60" i="11" s="1"/>
  <c r="BK81" i="11"/>
  <c r="J81" i="11" s="1"/>
  <c r="F35" i="6"/>
  <c r="BB59" i="1" s="1"/>
  <c r="F37" i="6"/>
  <c r="BD59" i="1" s="1"/>
  <c r="BK130" i="6"/>
  <c r="J130" i="6" s="1"/>
  <c r="J62" i="6" s="1"/>
  <c r="BK363" i="6"/>
  <c r="J363" i="6" s="1"/>
  <c r="J77" i="6" s="1"/>
  <c r="F33" i="8"/>
  <c r="AZ61" i="1" s="1"/>
  <c r="J52" i="10"/>
  <c r="J91" i="10"/>
  <c r="J33" i="10"/>
  <c r="AV63" i="1" s="1"/>
  <c r="AT63" i="1" s="1"/>
  <c r="F33" i="10"/>
  <c r="AZ63" i="1" s="1"/>
  <c r="R148" i="10"/>
  <c r="R142" i="10" s="1"/>
  <c r="BK166" i="10"/>
  <c r="J166" i="10" s="1"/>
  <c r="J74" i="10" s="1"/>
  <c r="P179" i="10"/>
  <c r="F36" i="11"/>
  <c r="BC64" i="1" s="1"/>
  <c r="R98" i="6"/>
  <c r="BK146" i="6"/>
  <c r="J146" i="6" s="1"/>
  <c r="J63" i="6" s="1"/>
  <c r="BK236" i="6"/>
  <c r="J236" i="6" s="1"/>
  <c r="J70" i="6" s="1"/>
  <c r="R284" i="6"/>
  <c r="BK305" i="6"/>
  <c r="J305" i="6" s="1"/>
  <c r="J74" i="6" s="1"/>
  <c r="P305" i="6"/>
  <c r="T103" i="8"/>
  <c r="F37" i="9"/>
  <c r="BD62" i="1" s="1"/>
  <c r="P98" i="10"/>
  <c r="T166" i="10"/>
  <c r="F37" i="11"/>
  <c r="BD64" i="1" s="1"/>
  <c r="E87" i="6"/>
  <c r="E48" i="6"/>
  <c r="J33" i="6"/>
  <c r="AV59" i="1" s="1"/>
  <c r="F33" i="6"/>
  <c r="AZ59" i="1" s="1"/>
  <c r="T284" i="6"/>
  <c r="R86" i="7"/>
  <c r="R85" i="7" s="1"/>
  <c r="BK94" i="7"/>
  <c r="J94" i="7" s="1"/>
  <c r="J63" i="7" s="1"/>
  <c r="F35" i="8"/>
  <c r="BB61" i="1" s="1"/>
  <c r="F94" i="10"/>
  <c r="F55" i="10"/>
  <c r="P142" i="10"/>
  <c r="J52" i="6"/>
  <c r="J91" i="6"/>
  <c r="J34" i="6"/>
  <c r="AW59" i="1" s="1"/>
  <c r="P114" i="6"/>
  <c r="P97" i="6" s="1"/>
  <c r="AU59" i="1" s="1"/>
  <c r="T114" i="6"/>
  <c r="R130" i="6"/>
  <c r="P146" i="6"/>
  <c r="T146" i="6"/>
  <c r="T97" i="6" s="1"/>
  <c r="BK188" i="6"/>
  <c r="J188" i="6" s="1"/>
  <c r="J66" i="6" s="1"/>
  <c r="BK207" i="6"/>
  <c r="J207" i="6" s="1"/>
  <c r="J69" i="6" s="1"/>
  <c r="R268" i="6"/>
  <c r="P363" i="6"/>
  <c r="T363" i="6"/>
  <c r="F33" i="7"/>
  <c r="AZ60" i="1" s="1"/>
  <c r="BK120" i="7"/>
  <c r="J120" i="7" s="1"/>
  <c r="J65" i="7" s="1"/>
  <c r="P120" i="7"/>
  <c r="P86" i="7" s="1"/>
  <c r="P85" i="7" s="1"/>
  <c r="AU60" i="1" s="1"/>
  <c r="BK129" i="10"/>
  <c r="J129" i="10" s="1"/>
  <c r="J66" i="10" s="1"/>
  <c r="BK183" i="10"/>
  <c r="J183" i="10" s="1"/>
  <c r="J77" i="10" s="1"/>
  <c r="J83" i="11"/>
  <c r="J61" i="11" s="1"/>
  <c r="R146" i="6"/>
  <c r="R160" i="6"/>
  <c r="R236" i="6"/>
  <c r="T268" i="6"/>
  <c r="BK326" i="6"/>
  <c r="J326" i="6" s="1"/>
  <c r="J75" i="6" s="1"/>
  <c r="R363" i="6"/>
  <c r="F37" i="7"/>
  <c r="BD60" i="1" s="1"/>
  <c r="F37" i="8"/>
  <c r="BD61" i="1" s="1"/>
  <c r="R99" i="10"/>
  <c r="R98" i="10" s="1"/>
  <c r="T153" i="10"/>
  <c r="T142" i="10" s="1"/>
  <c r="P166" i="10"/>
  <c r="J52" i="9"/>
  <c r="F54" i="11"/>
  <c r="F55" i="9"/>
  <c r="F55" i="7"/>
  <c r="J52" i="8"/>
  <c r="E71" i="11"/>
  <c r="F55" i="8"/>
  <c r="J75" i="11"/>
  <c r="AX54" i="1" l="1"/>
  <c r="W31" i="1"/>
  <c r="W30" i="1"/>
  <c r="AW54" i="1"/>
  <c r="AK30" i="1" s="1"/>
  <c r="J100" i="8"/>
  <c r="J62" i="8" s="1"/>
  <c r="BK84" i="8"/>
  <c r="J84" i="8" s="1"/>
  <c r="R82" i="9"/>
  <c r="T118" i="3"/>
  <c r="T89" i="3" s="1"/>
  <c r="J143" i="10"/>
  <c r="J70" i="10" s="1"/>
  <c r="BK142" i="10"/>
  <c r="J142" i="10" s="1"/>
  <c r="J69" i="10" s="1"/>
  <c r="J85" i="4"/>
  <c r="J60" i="4" s="1"/>
  <c r="BK84" i="4"/>
  <c r="J84" i="4" s="1"/>
  <c r="J99" i="10"/>
  <c r="J61" i="10" s="1"/>
  <c r="BK98" i="10"/>
  <c r="T88" i="5"/>
  <c r="T87" i="5" s="1"/>
  <c r="T97" i="10"/>
  <c r="J30" i="9"/>
  <c r="J59" i="9"/>
  <c r="R97" i="2"/>
  <c r="T84" i="8"/>
  <c r="R88" i="5"/>
  <c r="R87" i="5" s="1"/>
  <c r="BK97" i="6"/>
  <c r="J97" i="6" s="1"/>
  <c r="R97" i="10"/>
  <c r="AT59" i="1"/>
  <c r="BK118" i="3"/>
  <c r="R97" i="6"/>
  <c r="BK86" i="7"/>
  <c r="AZ54" i="1"/>
  <c r="AY54" i="1"/>
  <c r="W32" i="1"/>
  <c r="P97" i="10"/>
  <c r="AU63" i="1" s="1"/>
  <c r="P97" i="2"/>
  <c r="AU55" i="1" s="1"/>
  <c r="AU54" i="1" s="1"/>
  <c r="J89" i="5"/>
  <c r="J61" i="5" s="1"/>
  <c r="BK88" i="5"/>
  <c r="J255" i="2"/>
  <c r="J68" i="2" s="1"/>
  <c r="BK254" i="2"/>
  <c r="J254" i="2" s="1"/>
  <c r="J67" i="2" s="1"/>
  <c r="P89" i="3"/>
  <c r="AU56" i="1" s="1"/>
  <c r="AT56" i="1"/>
  <c r="AT55" i="1"/>
  <c r="J30" i="11"/>
  <c r="J59" i="11"/>
  <c r="J98" i="2"/>
  <c r="J60" i="2" s="1"/>
  <c r="BD54" i="1"/>
  <c r="W33" i="1" s="1"/>
  <c r="W29" i="1" l="1"/>
  <c r="AV54" i="1"/>
  <c r="J30" i="6"/>
  <c r="J59" i="6"/>
  <c r="BK97" i="2"/>
  <c r="J97" i="2" s="1"/>
  <c r="J39" i="9"/>
  <c r="AG62" i="1"/>
  <c r="AN62" i="1" s="1"/>
  <c r="J30" i="4"/>
  <c r="J59" i="4"/>
  <c r="J86" i="7"/>
  <c r="J60" i="7" s="1"/>
  <c r="BK85" i="7"/>
  <c r="J85" i="7" s="1"/>
  <c r="J98" i="10"/>
  <c r="J60" i="10" s="1"/>
  <c r="BK97" i="10"/>
  <c r="J97" i="10" s="1"/>
  <c r="J88" i="5"/>
  <c r="J60" i="5" s="1"/>
  <c r="BK87" i="5"/>
  <c r="J87" i="5" s="1"/>
  <c r="J59" i="8"/>
  <c r="J30" i="8"/>
  <c r="J39" i="11"/>
  <c r="AG64" i="1"/>
  <c r="AN64" i="1" s="1"/>
  <c r="J118" i="3"/>
  <c r="J64" i="3" s="1"/>
  <c r="BK89" i="3"/>
  <c r="J89" i="3" s="1"/>
  <c r="J39" i="4" l="1"/>
  <c r="AG57" i="1"/>
  <c r="AN57" i="1" s="1"/>
  <c r="J30" i="7"/>
  <c r="J59" i="7"/>
  <c r="J39" i="8"/>
  <c r="AG61" i="1"/>
  <c r="AN61" i="1" s="1"/>
  <c r="J59" i="3"/>
  <c r="J30" i="3"/>
  <c r="J30" i="2"/>
  <c r="J59" i="2"/>
  <c r="J59" i="5"/>
  <c r="J30" i="5"/>
  <c r="J39" i="6"/>
  <c r="AG59" i="1"/>
  <c r="AN59" i="1" s="1"/>
  <c r="AK29" i="1"/>
  <c r="AT54" i="1"/>
  <c r="J30" i="10"/>
  <c r="J59" i="10"/>
  <c r="J39" i="2" l="1"/>
  <c r="AG55" i="1"/>
  <c r="AG58" i="1"/>
  <c r="AN58" i="1" s="1"/>
  <c r="J39" i="5"/>
  <c r="AG56" i="1"/>
  <c r="AN56" i="1" s="1"/>
  <c r="J39" i="3"/>
  <c r="J39" i="10"/>
  <c r="AG63" i="1"/>
  <c r="AN63" i="1" s="1"/>
  <c r="J39" i="7"/>
  <c r="AG60" i="1"/>
  <c r="AN60" i="1" s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<sst xmlns="http://schemas.openxmlformats.org/spreadsheetml/2006/main" count="14930" uniqueCount="2752">
  <si>
    <t>Export Komplet</t>
  </si>
  <si>
    <t>VZ</t>
  </si>
  <si>
    <t>2.0</t>
  </si>
  <si>
    <t>ZAMOK</t>
  </si>
  <si>
    <t>False</t>
  </si>
  <si>
    <t>{5ed5ec55-7daa-424e-a27c-2e8c0ebf87e5}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</si>
  <si>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</si>
  <si>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</si>
  <si>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</si>
  <si>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</si>
  <si>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</si>
  <si>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</si>
  <si>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</si>
  <si>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</si>
  <si>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002-3</t>
  </si>
  <si>
    <t>Měnit lze pouze buňky se žlutým podbarvením!
1) v Rekapitulaci stavby vyplňte údaje o Uchazeči (přenesou se do ostatních sestav i v jiných listech)
2) na vybraných listech vyplňte v sestavě Soupis prací ceny u položek</t>
  </si>
  <si>
    <t>Stavba:</t>
  </si>
  <si>
    <t>Nemocnice Kyjov Kuchyně</t>
  </si>
  <si>
    <t>KSO:</t>
  </si>
  <si>
    <t>CC-CZ:</t>
  </si>
  <si>
    <t>Místo:</t>
  </si>
  <si>
    <t>Strážkovaká 1247/22</t>
  </si>
  <si>
    <t>Datum:</t>
  </si>
  <si>
    <t>11. 7. 2024</t>
  </si>
  <si>
    <t>Zadavatel:</t>
  </si>
  <si>
    <t>IČ:</t>
  </si>
  <si>
    <t>Nemocnice Kyjov, příspěvková organizace</t>
  </si>
  <si>
    <t>DIČ:</t>
  </si>
  <si>
    <t>Uchazeč:</t>
  </si>
  <si>
    <t>Vyplň údaj</t>
  </si>
  <si>
    <t>Projektant:</t>
  </si>
  <si>
    <t>17219787</t>
  </si>
  <si>
    <t>Proiectura Dana s.r.o.</t>
  </si>
  <si>
    <t>CZ17219787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</si>
  <si>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</si>
  <si>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</si>
  <si>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</si>
  <si>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</si>
  <si>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</si>
  <si>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</si>
  <si>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</si>
  <si>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</si>
  <si>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</si>
  <si>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</si>
  <si>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</si>
  <si>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</si>
  <si>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</si>
  <si>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</si>
  <si>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</si>
  <si>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</si>
  <si>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</si>
  <si>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</si>
  <si>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</si>
  <si>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</si>
  <si>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</si>
  <si>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</si>
  <si>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</si>
  <si>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</si>
  <si>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</si>
  <si>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</si>
  <si>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</si>
  <si>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</si>
  <si>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</si>
  <si>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</si>
  <si>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</si>
  <si>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</si>
  <si>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</si>
  <si>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</si>
  <si>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</si>
  <si>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</si>
  <si>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</si>
  <si>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</si>
  <si>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</si>
  <si>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</si>
  <si>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</si>
  <si>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</si>
  <si>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</si>
  <si>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</si>
  <si>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 - Uznatelné</t>
  </si>
  <si>
    <t>STA</t>
  </si>
  <si>
    <t>1</t>
  </si>
  <si>
    <t>{a61e74ff-98ab-4ef4-82e8-21b3b29fbff3}</t>
  </si>
  <si>
    <t>2</t>
  </si>
  <si>
    <t>02</t>
  </si>
  <si>
    <t>Stavební část - Neuznatelné</t>
  </si>
  <si>
    <t>{4f34b308-f0fe-4da9-8676-9bce5fdf317b}</t>
  </si>
  <si>
    <t>03</t>
  </si>
  <si>
    <t>Příčky</t>
  </si>
  <si>
    <t>{b71d8ef6-ae93-4325-a0cd-3499cf32f7c9}</t>
  </si>
  <si>
    <t>04</t>
  </si>
  <si>
    <t>Elektro</t>
  </si>
  <si>
    <t>{e0070b76-b1dd-40f2-8010-dc12ed9bfad3}</t>
  </si>
  <si>
    <t>05</t>
  </si>
  <si>
    <t>Chlazení</t>
  </si>
  <si>
    <t>{26388257-1c66-4d32-a700-c36a51c48364}</t>
  </si>
  <si>
    <t>06</t>
  </si>
  <si>
    <t>MaR</t>
  </si>
  <si>
    <t>{47c05177-de35-4590-aa2d-4fb98d0c8bfa}</t>
  </si>
  <si>
    <t>07</t>
  </si>
  <si>
    <t>Plyn</t>
  </si>
  <si>
    <t>{c3948e3b-9a73-41f5-85ea-3e449b03d8e5}</t>
  </si>
  <si>
    <t>08</t>
  </si>
  <si>
    <t>VZT</t>
  </si>
  <si>
    <t>{6c1f3a4e-6bd8-47d3-bcd0-29a9c19fac0e}</t>
  </si>
  <si>
    <t>09</t>
  </si>
  <si>
    <t>ZTI</t>
  </si>
  <si>
    <t>{4f22bcdb-dac6-487b-be3d-3b315cd86094}</t>
  </si>
  <si>
    <t>10</t>
  </si>
  <si>
    <t>Nouzové odvětrání</t>
  </si>
  <si>
    <t>{539a9926-e6b4-45be-a2da-c412bac4c52c}</t>
  </si>
  <si>
    <t>KRYCÍ LIST SOUPISU PRACÍ</t>
  </si>
  <si>
    <t>Objekt:</t>
  </si>
  <si>
    <t>01 - Stavební část - 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</si>
  <si>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</si>
  <si>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</si>
  <si>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</si>
  <si>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</si>
  <si>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</si>
  <si>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</si>
  <si>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</si>
  <si>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</si>
  <si>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</si>
  <si>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</si>
  <si>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</si>
  <si>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</si>
  <si>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</si>
  <si>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733 - Ústřední vytápění - rozvodné potrubí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</si>
  <si>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</si>
  <si>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</si>
  <si>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</si>
  <si>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</si>
  <si>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</si>
  <si>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</si>
  <si>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</si>
  <si>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</si>
  <si>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</si>
  <si>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</si>
  <si>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</si>
  <si>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</si>
  <si>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</si>
  <si>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</si>
  <si>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</si>
  <si>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</si>
  <si>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</si>
  <si>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</si>
  <si>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</si>
  <si>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</si>
  <si>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</si>
  <si>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</si>
  <si>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</si>
  <si>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</si>
  <si>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</si>
  <si>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</si>
  <si>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</si>
  <si>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</si>
  <si>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m3</t>
  </si>
  <si>
    <t>CS ÚRS 2024 02</t>
  </si>
  <si>
    <t>4</t>
  </si>
  <si>
    <t>-690791404</t>
  </si>
  <si>
    <t>Online PSC</t>
  </si>
  <si>
    <t>https://podminky.urs.cz/item/CS_URS_2024_02/175111101</t>
  </si>
  <si>
    <t>VV</t>
  </si>
  <si>
    <t>Rýhy pro rozvody</t>
  </si>
  <si>
    <t>47,8*0,7</t>
  </si>
  <si>
    <t>Součet</t>
  </si>
  <si>
    <t>M</t>
  </si>
  <si>
    <t>58337310</t>
  </si>
  <si>
    <t>štěrkopísek frakce 0/4</t>
  </si>
  <si>
    <t>t</t>
  </si>
  <si>
    <t>8</t>
  </si>
  <si>
    <t>-302027762</t>
  </si>
  <si>
    <t>33,46*2 'Přepočtené koeficientem množství</t>
  </si>
  <si>
    <t>3</t>
  </si>
  <si>
    <t>Svislé a kompletní konstrukce</t>
  </si>
  <si>
    <t>317168011</t>
  </si>
  <si>
    <t>Překlady keramické ploché osazené do maltového lože, výšky překladu 71 mm šířky 115 mm, délky 1000 mm</t>
  </si>
  <si>
    <t>kus</t>
  </si>
  <si>
    <t>713645811</t>
  </si>
  <si>
    <t>https://podminky.urs.cz/item/CS_URS_2024_02/317168011</t>
  </si>
  <si>
    <t>317168012</t>
  </si>
  <si>
    <t>Překlady keramické ploché osazené do maltového lože, výšky překladu 71 mm šířky 115 mm, délky 1250 mm</t>
  </si>
  <si>
    <t>1521505784</t>
  </si>
  <si>
    <t>https://podminky.urs.cz/item/CS_URS_2024_02/317168012</t>
  </si>
  <si>
    <t>5</t>
  </si>
  <si>
    <t>317168018</t>
  </si>
  <si>
    <t>Překlady keramické ploché osazené do maltového lože, výšky překladu 71 mm šířky 115 mm, délky 2750 mm</t>
  </si>
  <si>
    <t>-1036010569</t>
  </si>
  <si>
    <t>https://podminky.urs.cz/item/CS_URS_2024_02/317168018</t>
  </si>
  <si>
    <t>Nové dveře 2.NP</t>
  </si>
  <si>
    <t>4,0</t>
  </si>
  <si>
    <t>6</t>
  </si>
  <si>
    <t>317234410</t>
  </si>
  <si>
    <t>Vyzdívka mezi nosníky cihlami pálenými na maltu cementovou</t>
  </si>
  <si>
    <t>-906891028</t>
  </si>
  <si>
    <t>https://podminky.urs.cz/item/CS_URS_2024_02/317234410</t>
  </si>
  <si>
    <t>2.NP Úprava nadpraží po vybourání</t>
  </si>
  <si>
    <t>0,4*2,4</t>
  </si>
  <si>
    <t>7</t>
  </si>
  <si>
    <t>342272245</t>
  </si>
  <si>
    <t>Příčky z pórobetonových tvárnic hladkých na tenké maltové lože objemová hmotnost do 500 kg/m3, tloušťka příčky 150 mm</t>
  </si>
  <si>
    <t>m2</t>
  </si>
  <si>
    <t>-1768370283</t>
  </si>
  <si>
    <t>https://podminky.urs.cz/item/CS_URS_2024_02/342272245</t>
  </si>
  <si>
    <t>Místnost 1.49</t>
  </si>
  <si>
    <t>(1,8+1,5+1,35)*3,5</t>
  </si>
  <si>
    <t>Místnost 1.07</t>
  </si>
  <si>
    <t>3,5*3,5</t>
  </si>
  <si>
    <t>342291121</t>
  </si>
  <si>
    <t>Ukotvení příček plochými kotvami, do konstrukce cihelné</t>
  </si>
  <si>
    <t>m</t>
  </si>
  <si>
    <t>1831651697</t>
  </si>
  <si>
    <t>https://podminky.urs.cz/item/CS_URS_2024_02/342291121</t>
  </si>
  <si>
    <t>4,0*3,5</t>
  </si>
  <si>
    <t>9</t>
  </si>
  <si>
    <t>346272256</t>
  </si>
  <si>
    <t>Přizdívky z pórobetonových tvárnic objemová hmotnost do 500 kg/m3, na tenké maltové lože, tloušťka přizdívky 150 mm</t>
  </si>
  <si>
    <t>182719890</t>
  </si>
  <si>
    <t>https://podminky.urs.cz/item/CS_URS_2024_02/346272256</t>
  </si>
  <si>
    <t>0,5*2,1*2,0+1,05*0,3*2,1</t>
  </si>
  <si>
    <t>Úpravy povrchů, podlahy a osazování výplní</t>
  </si>
  <si>
    <t>611325412</t>
  </si>
  <si>
    <t>Oprava vápenocementové omítky vnitřních ploch hladké, tl. do 20 mm stropů, v rozsahu opravované plochy přes 10 do 30%</t>
  </si>
  <si>
    <t>-638666280</t>
  </si>
  <si>
    <t>https://podminky.urs.cz/item/CS_URS_2024_02/611325412</t>
  </si>
  <si>
    <t>Oprava povrchů 2.30</t>
  </si>
  <si>
    <t>79,9</t>
  </si>
  <si>
    <t>11</t>
  </si>
  <si>
    <t>612142001</t>
  </si>
  <si>
    <t>Pletivo vnitřních ploch v ploše nebo pruzích, na plném podkladu sklovláknité vtlačené do tmelu včetně tmelu stěn</t>
  </si>
  <si>
    <t>-1949437791</t>
  </si>
  <si>
    <t>https://podminky.urs.cz/item/CS_URS_2024_02/612142001</t>
  </si>
  <si>
    <t>28,525*2,0+0,5*2,1+1,05*2,1</t>
  </si>
  <si>
    <t>612325301</t>
  </si>
  <si>
    <t>Vápenocementová omítka ostění nebo nadpraží hladká</t>
  </si>
  <si>
    <t>201734676</t>
  </si>
  <si>
    <t>https://podminky.urs.cz/item/CS_URS_2024_02/612325301</t>
  </si>
  <si>
    <t>0,4*(2,4+4,0)</t>
  </si>
  <si>
    <t>13</t>
  </si>
  <si>
    <t>612325412</t>
  </si>
  <si>
    <t>Oprava vápenocementové omítky vnitřních ploch hladké, tl. do 20 mm stěn, v rozsahu opravované plochy přes 10 do 30%</t>
  </si>
  <si>
    <t>-2146717052</t>
  </si>
  <si>
    <t>https://podminky.urs.cz/item/CS_URS_2024_02/612325412</t>
  </si>
  <si>
    <t>Oprava ploch 2.30</t>
  </si>
  <si>
    <t>42,259*3,0</t>
  </si>
  <si>
    <t>Oprava po vybourání 1.27, 1.28, 1.29</t>
  </si>
  <si>
    <t>9,69*3,0</t>
  </si>
  <si>
    <t>14</t>
  </si>
  <si>
    <t>631311135</t>
  </si>
  <si>
    <t>Mazanina z betonu prostého bez zvýšených nároků na prostředí tl. přes 120 do 240 mm tř. C 20/25</t>
  </si>
  <si>
    <t>460741050</t>
  </si>
  <si>
    <t>https://podminky.urs.cz/item/CS_URS_2024_02/631311135</t>
  </si>
  <si>
    <t>Dobetonávka podlahy v zázemí</t>
  </si>
  <si>
    <t>1,75*0,125</t>
  </si>
  <si>
    <t>Rýha pro kanalizaci</t>
  </si>
  <si>
    <t>47,8*0,125</t>
  </si>
  <si>
    <t>15</t>
  </si>
  <si>
    <t>631319203</t>
  </si>
  <si>
    <t>Příplatek k cenám betonových mazanin za vyztužení ocelovými vlákny (drátkobeton) objemové vyztužení 25 kg/m3</t>
  </si>
  <si>
    <t>300173178</t>
  </si>
  <si>
    <t>https://podminky.urs.cz/item/CS_URS_2024_02/631319203</t>
  </si>
  <si>
    <t>16</t>
  </si>
  <si>
    <t>632451411</t>
  </si>
  <si>
    <t>Doplnění cementového potěru na mazaninách a betonových podkladech (s dodáním hmot), hlazeného dřevěným nebo ocelovým hladítkem, plochy jednotlivě do 1 m2 a tl. do 10 mm</t>
  </si>
  <si>
    <t>-1091138951</t>
  </si>
  <si>
    <t>https://podminky.urs.cz/item/CS_URS_2024_02/632451411</t>
  </si>
  <si>
    <t>Místnost 2.30</t>
  </si>
  <si>
    <t>17</t>
  </si>
  <si>
    <t>642942111</t>
  </si>
  <si>
    <t>Osazování zárubní nebo rámů kovových dveřních lisovaných nebo z úhelníků bez dveřních křídel na cementovou maltu, plochy otvoru do 2,5 m2</t>
  </si>
  <si>
    <t>-2067767816</t>
  </si>
  <si>
    <t>https://podminky.urs.cz/item/CS_URS_2024_02/642942111</t>
  </si>
  <si>
    <t>18</t>
  </si>
  <si>
    <t>55331487</t>
  </si>
  <si>
    <t>zárubeň jednokřídlá ocelová pro zdění tl stěny 110-150mm rozměru 800/1970, 2100mm</t>
  </si>
  <si>
    <t>1528945726</t>
  </si>
  <si>
    <t>P</t>
  </si>
  <si>
    <t>Poznámka k položce:
YH, YH s drážkou, YZP</t>
  </si>
  <si>
    <t>19</t>
  </si>
  <si>
    <t>55331488</t>
  </si>
  <si>
    <t>zárubeň jednokřídlá ocelová pro zdění tl stěny 110-150mm rozměru 900/1970, 2100mm</t>
  </si>
  <si>
    <t>-317628807</t>
  </si>
  <si>
    <t>20</t>
  </si>
  <si>
    <t>55331489.R</t>
  </si>
  <si>
    <t>zárubeň jednokřídlá ocelová pro zdění tl stěny 110-150mm rozměru 1000/1970, 2100mm</t>
  </si>
  <si>
    <t>1060103966</t>
  </si>
  <si>
    <t>55331489</t>
  </si>
  <si>
    <t>zárubeň jednokřídlá ocelová pro zdění tl stěny 110-150mm rozměru 1100/1970, 2100mm</t>
  </si>
  <si>
    <t>617030113</t>
  </si>
  <si>
    <t>22</t>
  </si>
  <si>
    <t>55331489.R2</t>
  </si>
  <si>
    <t>zárubeň jednokřídlá ocelová pro zdění tl stěny 110-150mm rozměru 1200/1970, 2100mm</t>
  </si>
  <si>
    <t>-36732272</t>
  </si>
  <si>
    <t>23</t>
  </si>
  <si>
    <t>55331489.R1</t>
  </si>
  <si>
    <t>zárubeň jednokřídlá ocelová pro zdění tl stěny 110-150mm rozměru 1250/1970, 2100mm</t>
  </si>
  <si>
    <t>-1349508773</t>
  </si>
  <si>
    <t>Ostatní konstrukce a práce, bourání</t>
  </si>
  <si>
    <t>24</t>
  </si>
  <si>
    <t>949101111</t>
  </si>
  <si>
    <t>Lešení pomocné pracovní pro objekty pozemních staveb pro zatížení do 150 kg/m2, o výšce lešeňové podlahy do 1,9 m</t>
  </si>
  <si>
    <t>1816573640</t>
  </si>
  <si>
    <t>https://podminky.urs.cz/item/CS_URS_2024_02/949101111</t>
  </si>
  <si>
    <t>25</t>
  </si>
  <si>
    <t>962031013</t>
  </si>
  <si>
    <t>Bourání příček nebo přizdívek z cihel děrovaných, tl. přes 100 do 150 mm</t>
  </si>
  <si>
    <t>-376781396</t>
  </si>
  <si>
    <t>https://podminky.urs.cz/item/CS_URS_2024_02/962031013</t>
  </si>
  <si>
    <t>3,5*3,5*2,0+0,9*2,1*0,15</t>
  </si>
  <si>
    <t>26</t>
  </si>
  <si>
    <t>965042241</t>
  </si>
  <si>
    <t>Bourání mazanin betonových nebo z litého asfaltu tl. přes 100 mm, plochy přes 4 m2</t>
  </si>
  <si>
    <t>129917263</t>
  </si>
  <si>
    <t>https://podminky.urs.cz/item/CS_URS_2024_02/965042241</t>
  </si>
  <si>
    <t>Rýha pro vedení rozvodů</t>
  </si>
  <si>
    <t>0,8*47,8</t>
  </si>
  <si>
    <t>27</t>
  </si>
  <si>
    <t>965046111</t>
  </si>
  <si>
    <t>Broušení stávajících betonových podlah úběr do 3 mm</t>
  </si>
  <si>
    <t>-412599634</t>
  </si>
  <si>
    <t>https://podminky.urs.cz/item/CS_URS_2024_02/965046111</t>
  </si>
  <si>
    <t>587,78+61,7+25,9</t>
  </si>
  <si>
    <t>28</t>
  </si>
  <si>
    <t>968082016</t>
  </si>
  <si>
    <t>Vybourání plastových rámů oken s křídly, dveřních zárubní, vrat rámu oken s křídly, plochy přes 1 do 2 m2</t>
  </si>
  <si>
    <t>-1710948139</t>
  </si>
  <si>
    <t>https://podminky.urs.cz/item/CS_URS_2024_02/968082016</t>
  </si>
  <si>
    <t>15,236+1,8+4,18+2,4*1,2</t>
  </si>
  <si>
    <t>29</t>
  </si>
  <si>
    <t>968072245</t>
  </si>
  <si>
    <t>Vybourání kovových rámů oken s křídly, dveřních zárubní, vrat, stěn, ostění nebo obkladů okenních rámů s křídly jednoduchých, plochy do 2 m2</t>
  </si>
  <si>
    <t>-118628066</t>
  </si>
  <si>
    <t>https://podminky.urs.cz/item/CS_URS_2024_02/968072245</t>
  </si>
  <si>
    <t>30</t>
  </si>
  <si>
    <t>971028561</t>
  </si>
  <si>
    <t>Vybourání otvorů ve zdivu základovém nebo nadzákladovém kamenném, smíšeném smíšeném, plochy do 1 m2, tl. do 600 mm</t>
  </si>
  <si>
    <t>-528195786</t>
  </si>
  <si>
    <t>https://podminky.urs.cz/item/CS_URS_2024_02/971028561</t>
  </si>
  <si>
    <t>0,4*0,4*2,1</t>
  </si>
  <si>
    <t>0,4*0,9*2,1</t>
  </si>
  <si>
    <t>2,4*1,2*0,4</t>
  </si>
  <si>
    <t>31</t>
  </si>
  <si>
    <t>971033451</t>
  </si>
  <si>
    <t>Vybourání otvorů ve zdivu základovém nebo nadzákladovém z cihel, tvárnic, příčkovek z cihel pálených na maltu vápennou nebo vápenocementovou plochy do 0,25 m2, tl. do 450 mm</t>
  </si>
  <si>
    <t>-412370560</t>
  </si>
  <si>
    <t>https://podminky.urs.cz/item/CS_URS_2024_02/971033451</t>
  </si>
  <si>
    <t>32</t>
  </si>
  <si>
    <t>977151119</t>
  </si>
  <si>
    <t>Jádrové vrty diamantovými korunkami do stavebních materiálů (železobetonu, betonu, cihel, obkladů, dlažeb, kamene) průměru přes 100 do 110 mm</t>
  </si>
  <si>
    <t>128663670</t>
  </si>
  <si>
    <t>https://podminky.urs.cz/item/CS_URS_2024_02/977151119</t>
  </si>
  <si>
    <t>2,0+0,2*20,0</t>
  </si>
  <si>
    <t>33</t>
  </si>
  <si>
    <t>977151123</t>
  </si>
  <si>
    <t>Jádrové vrty diamantovými korunkami do stavebních materiálů (železobetonu, betonu, cihel, obkladů, dlažeb, kamene) průměru přes 130 do 150 mm</t>
  </si>
  <si>
    <t>649968931</t>
  </si>
  <si>
    <t>https://podminky.urs.cz/item/CS_URS_2024_02/977151123</t>
  </si>
  <si>
    <t>0,25*20,0</t>
  </si>
  <si>
    <t>34</t>
  </si>
  <si>
    <t>977151125</t>
  </si>
  <si>
    <t>Jádrové vrty diamantovými korunkami do stavebních materiálů (železobetonu, betonu, cihel, obkladů, dlažeb, kamene) průměru přes 180 do 200 mm</t>
  </si>
  <si>
    <t>-1716375018</t>
  </si>
  <si>
    <t>https://podminky.urs.cz/item/CS_URS_2024_02/977151125</t>
  </si>
  <si>
    <t>50,0*0,15</t>
  </si>
  <si>
    <t>35</t>
  </si>
  <si>
    <t>977332122</t>
  </si>
  <si>
    <t>Frézování drážek pro vodiče ve stěnách z cihel včetně omítky, rozměru do 50x50 mm</t>
  </si>
  <si>
    <t>-2040021105</t>
  </si>
  <si>
    <t>https://podminky.urs.cz/item/CS_URS_2024_02/977332122</t>
  </si>
  <si>
    <t>Pro ZTI</t>
  </si>
  <si>
    <t>40,0*3,0</t>
  </si>
  <si>
    <t>Pro elektro</t>
  </si>
  <si>
    <t>50,0*3,0</t>
  </si>
  <si>
    <t>997</t>
  </si>
  <si>
    <t>Přesun sutě</t>
  </si>
  <si>
    <t>36</t>
  </si>
  <si>
    <t>997013111</t>
  </si>
  <si>
    <t>Vnitrostaveništní doprava suti a vybouraných hmot vodorovně do 50 m s naložením základní pro budovy a haly výšky do 6 m</t>
  </si>
  <si>
    <t>1226934872</t>
  </si>
  <si>
    <t>https://podminky.urs.cz/item/CS_URS_2024_02/997013111</t>
  </si>
  <si>
    <t>37</t>
  </si>
  <si>
    <t>997013501</t>
  </si>
  <si>
    <t>Odvoz suti a vybouraných hmot na skládku nebo meziskládku se složením, na vzdálenost do 1 km</t>
  </si>
  <si>
    <t>-1413531514</t>
  </si>
  <si>
    <t>https://podminky.urs.cz/item/CS_URS_2024_02/997013501</t>
  </si>
  <si>
    <t>38</t>
  </si>
  <si>
    <t>997013509</t>
  </si>
  <si>
    <t>Odvoz suti a vybouraných hmot na skládku nebo meziskládku se složením, na vzdálenost Příplatek k ceně za každý další započatý 1 km přes 1 km</t>
  </si>
  <si>
    <t>1927812040</t>
  </si>
  <si>
    <t>https://podminky.urs.cz/item/CS_URS_2024_02/997013509</t>
  </si>
  <si>
    <t>157,014*20 'Přepočtené koeficientem množství</t>
  </si>
  <si>
    <t>39</t>
  </si>
  <si>
    <t>997013601.R</t>
  </si>
  <si>
    <t>Uložení na skládce kovového odpadu</t>
  </si>
  <si>
    <t>1520944040</t>
  </si>
  <si>
    <t>40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</si>
  <si>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</si>
  <si>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</si>
  <si>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1117139787</t>
  </si>
  <si>
    <t>https://podminky.urs.cz/item/CS_URS_2024_02/997013609</t>
  </si>
  <si>
    <t>158,481-(20,726+6,847)</t>
  </si>
  <si>
    <t>41</t>
  </si>
  <si>
    <t>997013631</t>
  </si>
  <si>
    <t>Poplatek za uložení stavebního odpadu na skládce (skládkovné) směsného stavebního a demoličního zatříděného do Katalogu odpadů pod kódem 17 09 04</t>
  </si>
  <si>
    <t>-1388242651</t>
  </si>
  <si>
    <t>https://podminky.urs.cz/item/CS_URS_2024_02/997013631</t>
  </si>
  <si>
    <t>0,247+6,446+0,154</t>
  </si>
  <si>
    <t>998</t>
  </si>
  <si>
    <t>Přesun hmot</t>
  </si>
  <si>
    <t>42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</si>
  <si>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</si>
  <si>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</si>
  <si>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1171702290</t>
  </si>
  <si>
    <t>https://podminky.urs.cz/item/CS_URS_2024_02/998011001</t>
  </si>
  <si>
    <t>PSV</t>
  </si>
  <si>
    <t>Práce a dodávky PSV</t>
  </si>
  <si>
    <t>711</t>
  </si>
  <si>
    <t>Izolace proti vodě, vlhkosti a plynům</t>
  </si>
  <si>
    <t>43</t>
  </si>
  <si>
    <t>711111001</t>
  </si>
  <si>
    <t>Provedení izolace proti zemní vlhkosti natěradly a tmely za studena na ploše vodorovné V nátěrem penetračním</t>
  </si>
  <si>
    <t>2125061899</t>
  </si>
  <si>
    <t>https://podminky.urs.cz/item/CS_URS_2024_02/711111001</t>
  </si>
  <si>
    <t>Po rýhách</t>
  </si>
  <si>
    <t>47,8</t>
  </si>
  <si>
    <t>44</t>
  </si>
  <si>
    <t>11163150</t>
  </si>
  <si>
    <t>lak penetrační asfaltový</t>
  </si>
  <si>
    <t>-192841288</t>
  </si>
  <si>
    <t>Poznámka k položce:
Spotřeba 0,3-0,4kg/m2</t>
  </si>
  <si>
    <t>47,8*0,0003 'Přepočtené koeficientem množství</t>
  </si>
  <si>
    <t>45</t>
  </si>
  <si>
    <t>711141559</t>
  </si>
  <si>
    <t>Provedení izolace proti zemní vlhkosti pásy přitavením NAIP na ploše vodorovné V</t>
  </si>
  <si>
    <t>-887765265</t>
  </si>
  <si>
    <t>https://podminky.urs.cz/item/CS_URS_2024_02/711141559</t>
  </si>
  <si>
    <t>46</t>
  </si>
  <si>
    <t>62836110</t>
  </si>
  <si>
    <t>pás asfaltový natavitelný oxidovaný s vložkou z hliníkové fólie / hliníkové fólie s textilií, se spalitelnou PE folií nebo jemnozrnným minerálním posypem tl 4,0mm</t>
  </si>
  <si>
    <t>2053052829</t>
  </si>
  <si>
    <t>47,8*1,1655 'Přepočtené koeficientem množství</t>
  </si>
  <si>
    <t>47</t>
  </si>
  <si>
    <t>998711101</t>
  </si>
  <si>
    <t>Přesun hmot pro izolace proti vodě, vlhkosti a plynům stanovený z hmotnosti přesunovaného materiálu vodorovná dopravní vzdálenost do 50 m základní v objektech výšky do 6 m</t>
  </si>
  <si>
    <t>953130983</t>
  </si>
  <si>
    <t>https://podminky.urs.cz/item/CS_URS_2024_02/998711101</t>
  </si>
  <si>
    <t>733</t>
  </si>
  <si>
    <t>Ústřední vytápění - rozvodné potrubí</t>
  </si>
  <si>
    <t>48</t>
  </si>
  <si>
    <t>733120844.R</t>
  </si>
  <si>
    <t>Demontáž stávajícího výměníku páry</t>
  </si>
  <si>
    <t>1197051193</t>
  </si>
  <si>
    <t>735</t>
  </si>
  <si>
    <t>Ústřední vytápění - otopná tělesa</t>
  </si>
  <si>
    <t>49</t>
  </si>
  <si>
    <t>735151199</t>
  </si>
  <si>
    <t>Otopná tělesa panelová jednodesková PN 1,0 MPa, T do 110°C bez přídavné přestupní plochy výšky tělesa 900 mm stavební délky / výkonu 1200 mm / 1050 W</t>
  </si>
  <si>
    <t>745572939</t>
  </si>
  <si>
    <t>https://podminky.urs.cz/item/CS_URS_2024_02/735151199</t>
  </si>
  <si>
    <t>50</t>
  </si>
  <si>
    <t>735151811</t>
  </si>
  <si>
    <t>Demontáž otopných těles panelových jednořadých stavební délky do 1500 mm</t>
  </si>
  <si>
    <t>1928407838</t>
  </si>
  <si>
    <t>https://podminky.urs.cz/item/CS_URS_2024_02/735151811</t>
  </si>
  <si>
    <t>763</t>
  </si>
  <si>
    <t>Konstrukce suché výstavby</t>
  </si>
  <si>
    <t>51</t>
  </si>
  <si>
    <t>763121424.R</t>
  </si>
  <si>
    <t>SDK kastlík / předstěna tl 87,5 mm profil CW+UW 75 deska 1xH2 12,5 bez izolace EI 15</t>
  </si>
  <si>
    <t>-1291701241</t>
  </si>
  <si>
    <t xml:space="preserve">Svislý zlom v podhledu </t>
  </si>
  <si>
    <t>1,0*17,5</t>
  </si>
  <si>
    <t>52</t>
  </si>
  <si>
    <t>763131451</t>
  </si>
  <si>
    <t>Podhled ze sádrokartonových desek dvouvrstvá zavěšená spodní konstrukce z ocelových profilů CD, UD jednoduše opláštěná deskou impregnovanou H2, tl. 12,5 mm, bez izolace</t>
  </si>
  <si>
    <t>1439276232</t>
  </si>
  <si>
    <t>https://podminky.urs.cz/item/CS_URS_2024_02/763131451</t>
  </si>
  <si>
    <t>44,9+5,64+6,17+6,11+13,68+2,9+4,35+4,55+31,015</t>
  </si>
  <si>
    <t>53</t>
  </si>
  <si>
    <t>763135101</t>
  </si>
  <si>
    <t>Montáž sádrokartonového podhledu kazetového demontovatelného včetně zavěšené nosné konstrukce velikosti kazet 600x600 mm viditelné</t>
  </si>
  <si>
    <t>-1257234760</t>
  </si>
  <si>
    <t>https://podminky.urs.cz/item/CS_URS_2024_02/763135101</t>
  </si>
  <si>
    <t>34,299+11,125+252,297+21,69+12,82+86,18+16,425+10,5+16,20+6,26+18,18</t>
  </si>
  <si>
    <t>54</t>
  </si>
  <si>
    <t>59030570</t>
  </si>
  <si>
    <t>podhled kazetový bez děrování viditelný rastr tl 10mm 600x600mm</t>
  </si>
  <si>
    <t>-600746847</t>
  </si>
  <si>
    <t>485,976*1,05 'Přepočtené koeficientem množství</t>
  </si>
  <si>
    <t>55</t>
  </si>
  <si>
    <t>763135811</t>
  </si>
  <si>
    <t>Demontáž podhledu sádrokartonového kazetového na zavěšeném na roštu viditelném</t>
  </si>
  <si>
    <t>-1317773758</t>
  </si>
  <si>
    <t>https://podminky.urs.cz/item/CS_URS_2024_02/763135811</t>
  </si>
  <si>
    <t>Plocha stropů</t>
  </si>
  <si>
    <t>119,315+485,976</t>
  </si>
  <si>
    <t>56</t>
  </si>
  <si>
    <t>763172325</t>
  </si>
  <si>
    <t>Montáž dvířek pro konstrukce ze sádrokartonových desek revizních jednoplášťových pro příčky a předsazené stěny velikost (šxv) 600 x 600 mm</t>
  </si>
  <si>
    <t>-694385375</t>
  </si>
  <si>
    <t>https://podminky.urs.cz/item/CS_URS_2024_02/763172325</t>
  </si>
  <si>
    <t>57</t>
  </si>
  <si>
    <t>RGS.KB510326</t>
  </si>
  <si>
    <t>Revizní dvířka 600x600 univerzální*</t>
  </si>
  <si>
    <t>322129757</t>
  </si>
  <si>
    <t>Poznámka k položce:
1 ks/1 ks</t>
  </si>
  <si>
    <t>58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</si>
  <si>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</si>
  <si>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</si>
  <si>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-207625762</t>
  </si>
  <si>
    <t>https://podminky.urs.cz/item/CS_URS_2024_02/998763302</t>
  </si>
  <si>
    <t>766</t>
  </si>
  <si>
    <t>Konstrukce truhlářské</t>
  </si>
  <si>
    <t>59</t>
  </si>
  <si>
    <t>766622116</t>
  </si>
  <si>
    <t>Montáž oken plastových včetně montáže rámu plochy přes 1 m2 pevných do zdiva, výšky přes 1,5 do 2,5 m</t>
  </si>
  <si>
    <t>280956725</t>
  </si>
  <si>
    <t>https://podminky.urs.cz/item/CS_URS_2024_02/766622116</t>
  </si>
  <si>
    <t>0,5*2,1+5,76*2,1+2,09*1,0</t>
  </si>
  <si>
    <t>60</t>
  </si>
  <si>
    <t>61140045</t>
  </si>
  <si>
    <t>okno plastové s fixním zasklením dvojsklo přes plochu 1m2 v 1,5-2,5m</t>
  </si>
  <si>
    <t>1055936624</t>
  </si>
  <si>
    <t>61</t>
  </si>
  <si>
    <t>766641131</t>
  </si>
  <si>
    <t>Montáž balkónových dveří dřevěných nebo plastových včetně rámu zdvojených do zdiva jednokřídlových bez nadsvětlíku</t>
  </si>
  <si>
    <t>911705273</t>
  </si>
  <si>
    <t>https://podminky.urs.cz/item/CS_URS_2024_02/766641131</t>
  </si>
  <si>
    <t>62</t>
  </si>
  <si>
    <t>61140057</t>
  </si>
  <si>
    <t>dveře plastové balkonové jednokřídlové dvojsklo</t>
  </si>
  <si>
    <t>-1925841972</t>
  </si>
  <si>
    <t>1*1,8 'Přepočtené koeficientem množství</t>
  </si>
  <si>
    <t>63</t>
  </si>
  <si>
    <t>766641141</t>
  </si>
  <si>
    <t>Montáž balkónových dveří dřevěných nebo plastových včetně rámu zdvojených do zdiva jednokřídlových s pevně zasklenými bočními díly, bez nadsvětlíku</t>
  </si>
  <si>
    <t>-976835715</t>
  </si>
  <si>
    <t>https://podminky.urs.cz/item/CS_URS_2024_02/766641141</t>
  </si>
  <si>
    <t>64</t>
  </si>
  <si>
    <t>61140063</t>
  </si>
  <si>
    <t>dveře plastové balkonové jednokřídlové s bočním pevným dílem a nadsvětlíkem dvojsklo</t>
  </si>
  <si>
    <t>-609861347</t>
  </si>
  <si>
    <t>1*4,18 'Přepočtené koeficientem množství</t>
  </si>
  <si>
    <t>65</t>
  </si>
  <si>
    <t>766660001</t>
  </si>
  <si>
    <t>Montáž dveřních křídel dřevěných nebo plastových otevíravých do ocelové zárubně povrchově upravených jednokřídlových, šířky do 800 mm</t>
  </si>
  <si>
    <t>2001091633</t>
  </si>
  <si>
    <t>https://podminky.urs.cz/item/CS_URS_2024_02/766660001</t>
  </si>
  <si>
    <t>66</t>
  </si>
  <si>
    <t>61164005</t>
  </si>
  <si>
    <t>dveře jednokřídlé voštinové profilované povrch lakovaný plné 800x1970-2100mm</t>
  </si>
  <si>
    <t>1755544831</t>
  </si>
  <si>
    <t>67</t>
  </si>
  <si>
    <t>766660002</t>
  </si>
  <si>
    <t>Montáž dveřních křídel dřevěných nebo plastových otevíravých do ocelové zárubně povrchově upravených jednokřídlových, šířky přes 800 mm</t>
  </si>
  <si>
    <t>-1463494854</t>
  </si>
  <si>
    <t>https://podminky.urs.cz/item/CS_URS_2024_02/766660002</t>
  </si>
  <si>
    <t>68</t>
  </si>
  <si>
    <t>61164073</t>
  </si>
  <si>
    <t>dveře jednokřídlé voštinové profilované povrch lakovaný plné 900x1970-2100mm</t>
  </si>
  <si>
    <t>-461251718</t>
  </si>
  <si>
    <t>69</t>
  </si>
  <si>
    <t>61162081.R</t>
  </si>
  <si>
    <t>dveře jednokřídlé plastové 1000x1970-2100mm</t>
  </si>
  <si>
    <t>1652552240</t>
  </si>
  <si>
    <t>70</t>
  </si>
  <si>
    <t>61164073.R</t>
  </si>
  <si>
    <t>dveře jednokřídlé voštinové profilované povrch lakovaný plné 1100x1970-2100mm</t>
  </si>
  <si>
    <t>622521627</t>
  </si>
  <si>
    <t>71</t>
  </si>
  <si>
    <t>766660351</t>
  </si>
  <si>
    <t>Montáž dveřních křídel dřevěných nebo plastových posuvných dveří do pojezdu na stěnu výšky do 2,5 m jednokřídlových, průchozí šířky do 800 mm</t>
  </si>
  <si>
    <t>-1719105552</t>
  </si>
  <si>
    <t>https://podminky.urs.cz/item/CS_URS_2024_02/766660351</t>
  </si>
  <si>
    <t>72</t>
  </si>
  <si>
    <t>61164005.R</t>
  </si>
  <si>
    <t>dveře jednokřídlé posuvné voštinové profilované povrch lakovaný plné 800x1970-2100mm</t>
  </si>
  <si>
    <t>-1280312021</t>
  </si>
  <si>
    <t>73</t>
  </si>
  <si>
    <t>766660352</t>
  </si>
  <si>
    <t>Montáž dveřních křídel dřevěných nebo plastových posuvných dveří do pojezdu na stěnu výšky do 2,5 m jednokřídlových, průchozí šířky přes 800 do 1200 mm</t>
  </si>
  <si>
    <t>857395768</t>
  </si>
  <si>
    <t>https://podminky.urs.cz/item/CS_URS_2024_02/766660352</t>
  </si>
  <si>
    <t>74</t>
  </si>
  <si>
    <t>61164073.R1</t>
  </si>
  <si>
    <t>dveře jednokřídlé posuvné voštinové profilované povrch lakovaný plné 1100x1970-2100mm</t>
  </si>
  <si>
    <t>872333794</t>
  </si>
  <si>
    <t>75</t>
  </si>
  <si>
    <t>61164073.R3</t>
  </si>
  <si>
    <t>dveře jednokřídlé posuvné plastové plné 1100x1970-2100mm</t>
  </si>
  <si>
    <t>-1820424975</t>
  </si>
  <si>
    <t>76</t>
  </si>
  <si>
    <t>61164073.R2</t>
  </si>
  <si>
    <t>dveře jednokřídlé posuvné voštinové profilované povrch lakovaný plné 1000x1970-2100mm</t>
  </si>
  <si>
    <t>-1344130758</t>
  </si>
  <si>
    <t>77</t>
  </si>
  <si>
    <t>61164073.R4</t>
  </si>
  <si>
    <t>dveře jednokřídlé posuvné plastové plné 1000x1970-2100mm</t>
  </si>
  <si>
    <t>1182553677</t>
  </si>
  <si>
    <t>78</t>
  </si>
  <si>
    <t>766660356</t>
  </si>
  <si>
    <t>Montáž dveřních křídel dřevěných nebo plastových posuvných dveří do pojezdu na stěnu výšky do 2,5 m dvoukřídlových, průchozí šířky přes 800 do 1200 mm</t>
  </si>
  <si>
    <t>-1009561065</t>
  </si>
  <si>
    <t>https://podminky.urs.cz/item/CS_URS_2024_02/766660356</t>
  </si>
  <si>
    <t>79</t>
  </si>
  <si>
    <t>61164073.R6</t>
  </si>
  <si>
    <t>dveře dvoukřídlé posuvné plastové plné 1200x1970-2100mm</t>
  </si>
  <si>
    <t>1007614911</t>
  </si>
  <si>
    <t>80</t>
  </si>
  <si>
    <t>766660357</t>
  </si>
  <si>
    <t>Montáž dveřních křídel dřevěných nebo plastových posuvných dveří do pojezdu na stěnu výšky do 2,5 m dvoukřídlových, průchozí šířky přes 1200 do 1650 mm</t>
  </si>
  <si>
    <t>-1306438920</t>
  </si>
  <si>
    <t>https://podminky.urs.cz/item/CS_URS_2024_02/766660357</t>
  </si>
  <si>
    <t>81</t>
  </si>
  <si>
    <t>61164073.R5</t>
  </si>
  <si>
    <t>dveře dvoukřídlé posuvné plastové plné 1250x1970-2100mm</t>
  </si>
  <si>
    <t>1408441426</t>
  </si>
  <si>
    <t>82</t>
  </si>
  <si>
    <t>766660451</t>
  </si>
  <si>
    <t>Montáž vchodových dveří včetně rámu do zdiva dvoukřídlových bez nadsvětlíku</t>
  </si>
  <si>
    <t>-1721657446</t>
  </si>
  <si>
    <t>https://podminky.urs.cz/item/CS_URS_2024_02/766660451</t>
  </si>
  <si>
    <t>Dvěře 2.NP</t>
  </si>
  <si>
    <t>1,0</t>
  </si>
  <si>
    <t>83</t>
  </si>
  <si>
    <t>61140506</t>
  </si>
  <si>
    <t>dveře dvoukřídlé plastové bílé plné max rozměru otvoru 4,84m2 bezpečnostní třídy RC2</t>
  </si>
  <si>
    <t>-904445135</t>
  </si>
  <si>
    <t>Poznámka k položce:
rám/zárubeň, kování a zámek v ceně</t>
  </si>
  <si>
    <t>1*4,531 'Přepočtené koeficientem množství</t>
  </si>
  <si>
    <t>84</t>
  </si>
  <si>
    <t>766660729</t>
  </si>
  <si>
    <t>Montáž dveřních doplňků dveřního kování interiérového štítku s klikou</t>
  </si>
  <si>
    <t>-312088159</t>
  </si>
  <si>
    <t>https://podminky.urs.cz/item/CS_URS_2024_02/766660729</t>
  </si>
  <si>
    <t>85</t>
  </si>
  <si>
    <t>54914123</t>
  </si>
  <si>
    <t>kování rozetové klika/klika</t>
  </si>
  <si>
    <t>2038932136</t>
  </si>
  <si>
    <t>86</t>
  </si>
  <si>
    <t>998766102</t>
  </si>
  <si>
    <t>Přesun hmot pro konstrukce truhlářské stanovený z hmotnosti přesunovaného materiálu vodorovná dopravní vzdálenost do 50 m základní v objektech výšky přes 6 do 12 m</t>
  </si>
  <si>
    <t>1444357006</t>
  </si>
  <si>
    <t>https://podminky.urs.cz/item/CS_URS_2024_02/998766102</t>
  </si>
  <si>
    <t>767</t>
  </si>
  <si>
    <t>Konstrukce zámečnické</t>
  </si>
  <si>
    <t>87</t>
  </si>
  <si>
    <t>767995114</t>
  </si>
  <si>
    <t>Montáž ostatních atypických zámečnických konstrukcí hmotnosti přes 20 do 50 kg</t>
  </si>
  <si>
    <t>kg</t>
  </si>
  <si>
    <t>1109302307</t>
  </si>
  <si>
    <t>https://podminky.urs.cz/item/CS_URS_2024_02/767995114</t>
  </si>
  <si>
    <t>Nová ocelová konstrukce rampa</t>
  </si>
  <si>
    <t>MSH 80x50x4.0</t>
  </si>
  <si>
    <t>(3,75*6,0+3,11*2,0+2,65*3+1,0+2,11)*7,4</t>
  </si>
  <si>
    <t>IPE 120</t>
  </si>
  <si>
    <t>(2,975*8,0+0,992)*10,6</t>
  </si>
  <si>
    <t>IPE 100</t>
  </si>
  <si>
    <t>(3,0+3,035*3,0+1,487+1,488*3,0+3,0*6,0+0,992)*8,1</t>
  </si>
  <si>
    <t>T40/0.5</t>
  </si>
  <si>
    <t>(3,035*2,0+3,0)*1,6*6,13</t>
  </si>
  <si>
    <t>TK 44.5x2,5</t>
  </si>
  <si>
    <t>(2,975*2,0+3,0)*3,43</t>
  </si>
  <si>
    <t>88</t>
  </si>
  <si>
    <t>STJ.TPE401064050</t>
  </si>
  <si>
    <t>Trapézový plech T40, PE25 tl. plechu 0,5 mm</t>
  </si>
  <si>
    <t>612373321</t>
  </si>
  <si>
    <t>(3,035*2,0+3,0)*1,6</t>
  </si>
  <si>
    <t>89</t>
  </si>
  <si>
    <t>13010744</t>
  </si>
  <si>
    <t>ocel profilová jakost S235JR (11 375) průřez IPE 120</t>
  </si>
  <si>
    <t>1611573731</t>
  </si>
  <si>
    <t>Poznámka k položce:
Hmotnost: 10,60 kg/m</t>
  </si>
  <si>
    <t>(2,975*8,0+0,992)*0,0106</t>
  </si>
  <si>
    <t>90</t>
  </si>
  <si>
    <t>13010742</t>
  </si>
  <si>
    <t>ocel profilová jakost S235JR (11 375) průřez IPE 100</t>
  </si>
  <si>
    <t>1944772002</t>
  </si>
  <si>
    <t>Poznámka k položce:
Hmotnost: 8,10 kg/m</t>
  </si>
  <si>
    <t>(3,0+3,035*3,0+1,487+1,488*3,0+3,0*6,0+0,992)*0,0081</t>
  </si>
  <si>
    <t>91</t>
  </si>
  <si>
    <t>14550338</t>
  </si>
  <si>
    <t>profil ocelový svařovaný jakost S235 průřez obdelníkový 80x50x4mm</t>
  </si>
  <si>
    <t>1164422516</t>
  </si>
  <si>
    <t>Poznámka k položce:
Hmotnost: 7,2 kg/m</t>
  </si>
  <si>
    <t>(3,75*6,0+3,11*2,0+2,65*3+1,0+2,11)*0,0074</t>
  </si>
  <si>
    <t>92</t>
  </si>
  <si>
    <t>14011020</t>
  </si>
  <si>
    <t>trubka ocelová bezešvá hladká jakost 11 353 44,5x3,2mm</t>
  </si>
  <si>
    <t>513213381</t>
  </si>
  <si>
    <t>2,975*2,0+3,0</t>
  </si>
  <si>
    <t>93</t>
  </si>
  <si>
    <t>767995116</t>
  </si>
  <si>
    <t>Montáž ostatních atypických zámečnických konstrukcí hmotnosti přes 100 do 250 kg</t>
  </si>
  <si>
    <t>-1114989231</t>
  </si>
  <si>
    <t>https://podminky.urs.cz/item/CS_URS_2024_02/767995116</t>
  </si>
  <si>
    <t>Montáž nové podlahové váhy</t>
  </si>
  <si>
    <t>120,0</t>
  </si>
  <si>
    <t>94</t>
  </si>
  <si>
    <t>767996702</t>
  </si>
  <si>
    <t>Demontáž ostatních zámečnických konstrukcí řezáním o hmotnosti jednotlivých dílů přes 50 do 100 kg</t>
  </si>
  <si>
    <t>-759320330</t>
  </si>
  <si>
    <t>https://podminky.urs.cz/item/CS_URS_2024_02/767996702</t>
  </si>
  <si>
    <t>Demontáž stávající ocelové konstrukce nad rampou</t>
  </si>
  <si>
    <t>450,0</t>
  </si>
  <si>
    <t>95</t>
  </si>
  <si>
    <t>767996703</t>
  </si>
  <si>
    <t>Demontáž ostatních zámečnických konstrukcí řezáním o hmotnosti jednotlivých dílů přes 100 do 250 kg</t>
  </si>
  <si>
    <t>1885496501</t>
  </si>
  <si>
    <t>https://podminky.urs.cz/item/CS_URS_2024_02/767996703</t>
  </si>
  <si>
    <t>96</t>
  </si>
  <si>
    <t>7670001.R</t>
  </si>
  <si>
    <t>Oprava Stávající rampy</t>
  </si>
  <si>
    <t>kpl</t>
  </si>
  <si>
    <t>-528798982</t>
  </si>
  <si>
    <t>97</t>
  </si>
  <si>
    <t>998767101</t>
  </si>
  <si>
    <t>Přesun hmot pro zámečnické konstrukce stanovený z hmotnosti přesunovaného materiálu vodorovná dopravní vzdálenost do 50 m základní v objektech výšky do 6 m</t>
  </si>
  <si>
    <t>550973356</t>
  </si>
  <si>
    <t>https://podminky.urs.cz/item/CS_URS_2024_02/998767101</t>
  </si>
  <si>
    <t>771</t>
  </si>
  <si>
    <t>Podlahy z dlaždic</t>
  </si>
  <si>
    <t>98</t>
  </si>
  <si>
    <t>771111011</t>
  </si>
  <si>
    <t>Příprava podkladu před provedením dlažby vysátí podlah</t>
  </si>
  <si>
    <t>-1009052122</t>
  </si>
  <si>
    <t>https://podminky.urs.cz/item/CS_URS_2024_02/771111011</t>
  </si>
  <si>
    <t xml:space="preserve">Podlahová plocha </t>
  </si>
  <si>
    <t>587,718</t>
  </si>
  <si>
    <t>99</t>
  </si>
  <si>
    <t>771121011</t>
  </si>
  <si>
    <t>Příprava podkladu před provedením dlažby nátěr penetrační na podlahu</t>
  </si>
  <si>
    <t>1541534909</t>
  </si>
  <si>
    <t>https://podminky.urs.cz/item/CS_URS_2024_02/771121011</t>
  </si>
  <si>
    <t>100</t>
  </si>
  <si>
    <t>771151021</t>
  </si>
  <si>
    <t>Příprava podkladu před provedením dlažby samonivelační stěrka min. pevnosti 30 MPa, tloušťky do 3 mm</t>
  </si>
  <si>
    <t>802514493</t>
  </si>
  <si>
    <t>https://podminky.urs.cz/item/CS_URS_2024_02/771151021</t>
  </si>
  <si>
    <t>101</t>
  </si>
  <si>
    <t>771574415</t>
  </si>
  <si>
    <t>Montáž podlah z dlaždic keramických lepených cementovým flexibilním lepidlem hladkých, tloušťky do 10 mm přes 6 do 9 ks/m2</t>
  </si>
  <si>
    <t>1967074467</t>
  </si>
  <si>
    <t>https://podminky.urs.cz/item/CS_URS_2024_02/771574415</t>
  </si>
  <si>
    <t>102</t>
  </si>
  <si>
    <t>59761137</t>
  </si>
  <si>
    <t>dlažba keramická slinutá mrazuvzdorná povrch hladký/matný tl do 10mm přes 6 do 9ks/m2</t>
  </si>
  <si>
    <t>331147029</t>
  </si>
  <si>
    <t>587,718*1,1 'Přepočtené koeficientem množství</t>
  </si>
  <si>
    <t>103</t>
  </si>
  <si>
    <t>771591112</t>
  </si>
  <si>
    <t>Izolace podlahy pod dlažbu nátěrem nebo stěrkou ve dvou vrstvách</t>
  </si>
  <si>
    <t>-130853148</t>
  </si>
  <si>
    <t>https://podminky.urs.cz/item/CS_URS_2024_02/771591112</t>
  </si>
  <si>
    <t>104</t>
  </si>
  <si>
    <t>771573810</t>
  </si>
  <si>
    <t>Demontáž podlah z dlaždic keramických lepených</t>
  </si>
  <si>
    <t>1947371522</t>
  </si>
  <si>
    <t>https://podminky.urs.cz/item/CS_URS_2024_02/771573810</t>
  </si>
  <si>
    <t>Dle tabulky místností</t>
  </si>
  <si>
    <t>105</t>
  </si>
  <si>
    <t>998771101</t>
  </si>
  <si>
    <t>Přesun hmot pro podlahy z dlaždic stanovený z hmotnosti přesunovaného materiálu vodorovná dopravní vzdálenost do 50 m základní v objektech výšky do 6 m</t>
  </si>
  <si>
    <t>-661300895</t>
  </si>
  <si>
    <t>https://podminky.urs.cz/item/CS_URS_2024_02/998771101</t>
  </si>
  <si>
    <t>781</t>
  </si>
  <si>
    <t>Dokončovací práce - obklady</t>
  </si>
  <si>
    <t>106</t>
  </si>
  <si>
    <t>781111011</t>
  </si>
  <si>
    <t>Příprava podkladu před provedením obkladu oprášení (ometení) stěny</t>
  </si>
  <si>
    <t>72148991</t>
  </si>
  <si>
    <t>https://podminky.urs.cz/item/CS_URS_2024_02/781111011</t>
  </si>
  <si>
    <t>213,793*2,0</t>
  </si>
  <si>
    <t>107</t>
  </si>
  <si>
    <t>781121011</t>
  </si>
  <si>
    <t>Příprava podkladu před provedením obkladu nátěr penetrační na stěnu</t>
  </si>
  <si>
    <t>1339207767</t>
  </si>
  <si>
    <t>https://podminky.urs.cz/item/CS_URS_2024_02/781121011</t>
  </si>
  <si>
    <t>108</t>
  </si>
  <si>
    <t>781131112</t>
  </si>
  <si>
    <t>Izolace stěny pod obklad izolace nátěrem nebo stěrkou ve dvou vrstvách</t>
  </si>
  <si>
    <t>465923999</t>
  </si>
  <si>
    <t>https://podminky.urs.cz/item/CS_URS_2024_02/781131112</t>
  </si>
  <si>
    <t>109</t>
  </si>
  <si>
    <t>781151012</t>
  </si>
  <si>
    <t>Příprava podkladu před provedením obkladu lokální vyrovnání podkladu stěrkou, tloušťky do 3 mm, plochy přes 0,1 do 0,25 m2</t>
  </si>
  <si>
    <t>-546398300</t>
  </si>
  <si>
    <t>https://podminky.urs.cz/item/CS_URS_2024_02/781151012</t>
  </si>
  <si>
    <t>Odhad</t>
  </si>
  <si>
    <t>100,0</t>
  </si>
  <si>
    <t>110</t>
  </si>
  <si>
    <t>781472215</t>
  </si>
  <si>
    <t>Montáž keramických obkladů stěn lepených cementovým flexibilním lepidlem hladkých přes 6 do 9 ks/m2</t>
  </si>
  <si>
    <t>1171563759</t>
  </si>
  <si>
    <t>https://podminky.urs.cz/item/CS_URS_2024_02/781472215</t>
  </si>
  <si>
    <t>111</t>
  </si>
  <si>
    <t>59761718</t>
  </si>
  <si>
    <t>obklad keramický nemrazuvzdorný povrch hladký/matný tl do 10mm přes 6 do 9ks/m2</t>
  </si>
  <si>
    <t>-2127153853</t>
  </si>
  <si>
    <t>427,586*1,1 'Přepočtené koeficientem množství</t>
  </si>
  <si>
    <t>112</t>
  </si>
  <si>
    <t>781473810</t>
  </si>
  <si>
    <t>Demontáž obkladů z dlaždic keramických lepených</t>
  </si>
  <si>
    <t>-426113680</t>
  </si>
  <si>
    <t>https://podminky.urs.cz/item/CS_URS_2024_02/781473810</t>
  </si>
  <si>
    <t>113</t>
  </si>
  <si>
    <t>781492251</t>
  </si>
  <si>
    <t>Obklad - dokončující práce montáž profilu lepeného flexibilním cementovým lepidlem ukončovacího</t>
  </si>
  <si>
    <t>-156422787</t>
  </si>
  <si>
    <t>https://podminky.urs.cz/item/CS_URS_2024_02/781492251</t>
  </si>
  <si>
    <t>62,163</t>
  </si>
  <si>
    <t>114</t>
  </si>
  <si>
    <t>19416013</t>
  </si>
  <si>
    <t>lišta ukončovací nerezová 12,5mm</t>
  </si>
  <si>
    <t>1563638618</t>
  </si>
  <si>
    <t>62,163*1,05 'Přepočtené koeficientem množství</t>
  </si>
  <si>
    <t>115</t>
  </si>
  <si>
    <t>998781101</t>
  </si>
  <si>
    <t>Přesun hmot pro obklady keramické stanovený z hmotnosti přesunovaného materiálu vodorovná dopravní vzdálenost do 50 m základní v objektech výšky do 6 m</t>
  </si>
  <si>
    <t>225560244</t>
  </si>
  <si>
    <t>https://podminky.urs.cz/item/CS_URS_2024_02/998781101</t>
  </si>
  <si>
    <t>783</t>
  </si>
  <si>
    <t>Dokončovací práce - nátěry</t>
  </si>
  <si>
    <t>116</t>
  </si>
  <si>
    <t>783927151</t>
  </si>
  <si>
    <t>Krycí (uzavírací) nátěr betonových podlah jednonásobný akrylátový</t>
  </si>
  <si>
    <t>585653151</t>
  </si>
  <si>
    <t>https://podminky.urs.cz/item/CS_URS_2024_02/783927151</t>
  </si>
  <si>
    <t>Oprava místnost 2.30</t>
  </si>
  <si>
    <t>784</t>
  </si>
  <si>
    <t>Dokončovací práce - malby a tapety</t>
  </si>
  <si>
    <t>117</t>
  </si>
  <si>
    <t>784111001</t>
  </si>
  <si>
    <t>Oprášení (ometení) podkladu v místnostech výšky do 3,80 m</t>
  </si>
  <si>
    <t>503491032</t>
  </si>
  <si>
    <t>https://podminky.urs.cz/item/CS_URS_2024_02/784111001</t>
  </si>
  <si>
    <t>79,9+126,777</t>
  </si>
  <si>
    <t>1.27, 1.28, 1.29</t>
  </si>
  <si>
    <t>155,847</t>
  </si>
  <si>
    <t xml:space="preserve">Část nad obkladem </t>
  </si>
  <si>
    <t>213,793*1,0</t>
  </si>
  <si>
    <t>SDk podhled</t>
  </si>
  <si>
    <t>119,315+17,5</t>
  </si>
  <si>
    <t>118</t>
  </si>
  <si>
    <t>784181101</t>
  </si>
  <si>
    <t>Penetrace podkladu jednonásobná základní akrylátová bezbarvá v místnostech výšky do 3,80 m</t>
  </si>
  <si>
    <t>1955794356</t>
  </si>
  <si>
    <t>https://podminky.urs.cz/item/CS_URS_2024_02/784181101</t>
  </si>
  <si>
    <t>119</t>
  </si>
  <si>
    <t>784211101</t>
  </si>
  <si>
    <t>Malby z malířských směsí oděruvzdorných za mokra dvojnásobné, bílé za mokra oděruvzdorné výborně v místnostech výšky do 3,80 m</t>
  </si>
  <si>
    <t>1140096424</t>
  </si>
  <si>
    <t>https://podminky.urs.cz/item/CS_URS_2024_02/784211101</t>
  </si>
  <si>
    <t>02 - Stavební část - Neuznatelné</t>
  </si>
  <si>
    <t xml:space="preserve">    776 - Podlahy povlakové</t>
  </si>
  <si>
    <t>317142442</t>
  </si>
  <si>
    <t>Překlady nenosné z pórobetonu osazené do tenkého maltového lože, výšky do 250 mm, šířky překladu 150 mm, délky překladu přes 1000 do 1250 mm</t>
  </si>
  <si>
    <t>5369567</t>
  </si>
  <si>
    <t>https://podminky.urs.cz/item/CS_URS_2024_02/317142442</t>
  </si>
  <si>
    <t>29511835</t>
  </si>
  <si>
    <t>Místnost 1.41</t>
  </si>
  <si>
    <t>2,2*3,5-0,9*2,2</t>
  </si>
  <si>
    <t>1687443327</t>
  </si>
  <si>
    <t>2,0*3,5</t>
  </si>
  <si>
    <t>265057198</t>
  </si>
  <si>
    <t>5,72*2,0</t>
  </si>
  <si>
    <t>-1039259282</t>
  </si>
  <si>
    <t>1043936389</t>
  </si>
  <si>
    <t>2097708885</t>
  </si>
  <si>
    <t>-75708581</t>
  </si>
  <si>
    <t>-1767725626</t>
  </si>
  <si>
    <t>1798263509</t>
  </si>
  <si>
    <t>-1578245968</t>
  </si>
  <si>
    <t>1832042030</t>
  </si>
  <si>
    <t>767210163</t>
  </si>
  <si>
    <t>Montáž schodišťových stupňů z oceli rovných nebo vřetenových svařováním</t>
  </si>
  <si>
    <t>-749345963</t>
  </si>
  <si>
    <t>https://podminky.urs.cz/item/CS_URS_2024_02/767210163</t>
  </si>
  <si>
    <t>55347133</t>
  </si>
  <si>
    <t>stupeň schodišťový svařovaný žárově zinkovaný velikost 30/3mm 1000x270mm</t>
  </si>
  <si>
    <t>-1562037845</t>
  </si>
  <si>
    <t>767211801</t>
  </si>
  <si>
    <t>Demontáž výrobků z kompozitů schodišťových stupňů</t>
  </si>
  <si>
    <t>1253932274</t>
  </si>
  <si>
    <t>https://podminky.urs.cz/item/CS_URS_2024_02/767211801</t>
  </si>
  <si>
    <t>-1547984769</t>
  </si>
  <si>
    <t>776</t>
  </si>
  <si>
    <t>Podlahy povlakové</t>
  </si>
  <si>
    <t>776111311</t>
  </si>
  <si>
    <t>Příprava podkladu povlakových podlah a stěn vysátí podlah</t>
  </si>
  <si>
    <t>1043824235</t>
  </si>
  <si>
    <t>https://podminky.urs.cz/item/CS_URS_2024_02/776111311</t>
  </si>
  <si>
    <t>61,7</t>
  </si>
  <si>
    <t>776121112</t>
  </si>
  <si>
    <t>Příprava podkladu povlakových podlah a stěn penetrace vodou ředitelná podlah</t>
  </si>
  <si>
    <t>-1427709096</t>
  </si>
  <si>
    <t>https://podminky.urs.cz/item/CS_URS_2024_02/776121112</t>
  </si>
  <si>
    <t>776141122</t>
  </si>
  <si>
    <t>Příprava podkladu povlakových podlah a stěn vyrovnání samonivelační stěrkou podlah min.pevnosti 30 MPa, tloušťky přes 3 do 5 mm</t>
  </si>
  <si>
    <t>-1073038544</t>
  </si>
  <si>
    <t>https://podminky.urs.cz/item/CS_URS_2024_02/776141122</t>
  </si>
  <si>
    <t>776201811</t>
  </si>
  <si>
    <t>Demontáž povlakových podlahovin lepených ručně bez podložky</t>
  </si>
  <si>
    <t>-1200329387</t>
  </si>
  <si>
    <t>https://podminky.urs.cz/item/CS_URS_2024_02/776201811</t>
  </si>
  <si>
    <t>776231111</t>
  </si>
  <si>
    <t>Montáž podlahovin z vinylu lepením lamel nebo čtverců standardním lepidlem</t>
  </si>
  <si>
    <t>4664546</t>
  </si>
  <si>
    <t>https://podminky.urs.cz/item/CS_URS_2024_02/776231111</t>
  </si>
  <si>
    <t>28411052</t>
  </si>
  <si>
    <t>dílce vinylové tl 3,0mm, nášlapná vrstva 0,70mm, úprava PUR, třída zátěže 23/34/43, otlak 0,05mm, R10, třída otěru T, hořlavost Bfl S1, bez ftalátů</t>
  </si>
  <si>
    <t>-1284948583</t>
  </si>
  <si>
    <t>61,7*1,1 'Přepočtené koeficientem množství</t>
  </si>
  <si>
    <t>776421111</t>
  </si>
  <si>
    <t>Montáž lišt obvodových lepených</t>
  </si>
  <si>
    <t>-2054543218</t>
  </si>
  <si>
    <t>https://podminky.urs.cz/item/CS_URS_2024_02/776421111</t>
  </si>
  <si>
    <t>54,36</t>
  </si>
  <si>
    <t>61418155</t>
  </si>
  <si>
    <t>lišta soklová dřevěná š 15.0 mm, h 60.0 mm</t>
  </si>
  <si>
    <t>340269839</t>
  </si>
  <si>
    <t>54,36*1,02 'Přepočtené koeficientem množství</t>
  </si>
  <si>
    <t>998776111</t>
  </si>
  <si>
    <t>Přesun hmot pro podlahy povlakové stanovený z hmotnosti přesunovaného materiálu vodorovná dopravní vzdálenost do 50 m s omezením mechanizace v objektech výšky do 6 m</t>
  </si>
  <si>
    <t>1173952164</t>
  </si>
  <si>
    <t>https://podminky.urs.cz/item/CS_URS_2024_02/998776111</t>
  </si>
  <si>
    <t>783301313</t>
  </si>
  <si>
    <t>Příprava podkladu zámečnických konstrukcí před provedením nátěru odmaštění odmašťovačem ředidlovým</t>
  </si>
  <si>
    <t>338759084</t>
  </si>
  <si>
    <t>https://podminky.urs.cz/item/CS_URS_2024_02/783301313</t>
  </si>
  <si>
    <t>Schodiště</t>
  </si>
  <si>
    <t>13,697</t>
  </si>
  <si>
    <t>783301401</t>
  </si>
  <si>
    <t>Příprava podkladu zámečnických konstrukcí před provedením nátěru ometení</t>
  </si>
  <si>
    <t>-574111399</t>
  </si>
  <si>
    <t>https://podminky.urs.cz/item/CS_URS_2024_02/783301401</t>
  </si>
  <si>
    <t>783306801</t>
  </si>
  <si>
    <t>Odstranění nátěrů ze zámečnických konstrukcí obroušením</t>
  </si>
  <si>
    <t>-1678834657</t>
  </si>
  <si>
    <t>https://podminky.urs.cz/item/CS_URS_2024_02/783306801</t>
  </si>
  <si>
    <t>783344201</t>
  </si>
  <si>
    <t>Základní antikorozní nátěr zámečnických konstrukcí jednonásobný polyuretanový</t>
  </si>
  <si>
    <t>-2013590567</t>
  </si>
  <si>
    <t>https://podminky.urs.cz/item/CS_URS_2024_02/783344201</t>
  </si>
  <si>
    <t>783347101</t>
  </si>
  <si>
    <t>Krycí nátěr (email) zámečnických konstrukcí jednonásobný polyuretanový</t>
  </si>
  <si>
    <t>1938374132</t>
  </si>
  <si>
    <t>https://podminky.urs.cz/item/CS_URS_2024_02/783347101</t>
  </si>
  <si>
    <t>-829141419</t>
  </si>
  <si>
    <t>11,44</t>
  </si>
  <si>
    <t>-1696760374</t>
  </si>
  <si>
    <t>1736461772</t>
  </si>
  <si>
    <t>03 - Příčky</t>
  </si>
  <si>
    <t>1671127864</t>
  </si>
  <si>
    <t>Příčky v prostoru varny</t>
  </si>
  <si>
    <t>(2,15+1,38+13,1+3,54+8,42+23,68+5,0*2,0+4,5+3,85+3,35*2,0+12,3+8,5+21,5+1,5+0,9+7,3+6,5+2,95)*3,0</t>
  </si>
  <si>
    <t>Odpočet otvorů</t>
  </si>
  <si>
    <t>(0,8*4,0+0,9*2,0+1,0*5,0+1,1*5,0+1,2*5,0+1,25*1,0)*2,0*-1</t>
  </si>
  <si>
    <t>-480983410</t>
  </si>
  <si>
    <t>-1657660015</t>
  </si>
  <si>
    <t>-1676110373</t>
  </si>
  <si>
    <t>51,913*20 'Přepočtené koeficientem množství</t>
  </si>
  <si>
    <t>583973795</t>
  </si>
  <si>
    <t>51,913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</si>
  <si>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</si>
  <si>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</si>
  <si>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-1008296646</t>
  </si>
  <si>
    <t>https://podminky.urs.cz/item/CS_URS_2024_02/763111437</t>
  </si>
  <si>
    <t>763181421</t>
  </si>
  <si>
    <t>Výplně otvorů konstrukcí ze sádrokartonových desek ztužující výplň otvoru pro dveře s UA a UW profilem, výšky příčky přes 2,80 do 3,25 m</t>
  </si>
  <si>
    <t>-848176337</t>
  </si>
  <si>
    <t>https://podminky.urs.cz/item/CS_URS_2024_02/763181421</t>
  </si>
  <si>
    <t>4,0+2,0+5,0+5,0+5,0+1,0</t>
  </si>
  <si>
    <t>998763321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</si>
  <si>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</si>
  <si>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759552554</t>
  </si>
  <si>
    <t>https://podminky.urs.cz/item/CS_URS_2024_02/998763321</t>
  </si>
  <si>
    <t>04 - Elektro</t>
  </si>
  <si>
    <t>PSV - PSV</t>
  </si>
  <si>
    <t xml:space="preserve">    C21M - Elektromontáže</t>
  </si>
  <si>
    <t xml:space="preserve">    C22M - Sdělovací, signal. a zabezpečovací zařízení</t>
  </si>
  <si>
    <t xml:space="preserve">    C801-3 - Stavební práce - výseky, kapsy, rýhy</t>
  </si>
  <si>
    <t xml:space="preserve">    RE - Rozvaděče - jednoznačné položky</t>
  </si>
  <si>
    <t xml:space="preserve">    RP - Ručně přidané</t>
  </si>
  <si>
    <t xml:space="preserve">    MT - Materiály</t>
  </si>
  <si>
    <t>VRN - Vedlejší rozpočtové náklady</t>
  </si>
  <si>
    <t>C21M</t>
  </si>
  <si>
    <t>Elektromontáže</t>
  </si>
  <si>
    <t>210200008</t>
  </si>
  <si>
    <t>211 15 03 - 100+10W svítidlo žárovkové stropní,nouzové</t>
  </si>
  <si>
    <t>ks</t>
  </si>
  <si>
    <t>1788527837</t>
  </si>
  <si>
    <t>-2038336222</t>
  </si>
  <si>
    <t>329188566</t>
  </si>
  <si>
    <t>210200059</t>
  </si>
  <si>
    <t>311 06 01 - 100W svítidlo žárovkové průmyslové stropní</t>
  </si>
  <si>
    <t>-548691109</t>
  </si>
  <si>
    <t>1896977478</t>
  </si>
  <si>
    <t>210200062</t>
  </si>
  <si>
    <t>311 08 01 - 100W svítidlo žárovkové průmyslové stropní</t>
  </si>
  <si>
    <t>1519723618</t>
  </si>
  <si>
    <t>-1741426096</t>
  </si>
  <si>
    <t>210802692</t>
  </si>
  <si>
    <t>CGTG 5Cx2.5mm2 (H07RN-F 5G2.5) (PU)</t>
  </si>
  <si>
    <t>-768034964</t>
  </si>
  <si>
    <t>210802693</t>
  </si>
  <si>
    <t>CGTG 5Cx4mm2 (H07RN-F 5G4) (PU)</t>
  </si>
  <si>
    <t>-1034696250</t>
  </si>
  <si>
    <t>210802775</t>
  </si>
  <si>
    <t>CGTU 5Cx10mm2 (H07RN-F 5G10) (PU)</t>
  </si>
  <si>
    <t>-600571028</t>
  </si>
  <si>
    <t>210802735</t>
  </si>
  <si>
    <t>CGTU 5Cx16mm2 (H07RN-F 5G16) (VU)</t>
  </si>
  <si>
    <t>-922188966</t>
  </si>
  <si>
    <t>210800548</t>
  </si>
  <si>
    <t>CY 10mm2 (H07V-U) zelenožlutý (PU)</t>
  </si>
  <si>
    <t>1809459313</t>
  </si>
  <si>
    <t>210800549</t>
  </si>
  <si>
    <t>CY 16mm2 (H07V-U) zelenožlutý (PU)</t>
  </si>
  <si>
    <t>-337201701</t>
  </si>
  <si>
    <t>210800547</t>
  </si>
  <si>
    <t>CY 6mm2 (H07V-U) zelenožlutý (PU)</t>
  </si>
  <si>
    <t>-1536602885</t>
  </si>
  <si>
    <t>210800105</t>
  </si>
  <si>
    <t>CYKY 3Ax1.5mm2 (CYKY 3O1.5) 750V (PO)</t>
  </si>
  <si>
    <t>-1187206803</t>
  </si>
  <si>
    <t>210800106</t>
  </si>
  <si>
    <t>CYKY 3Ax2.5mm2 (CYKY 3O2.5) 750V (PO)</t>
  </si>
  <si>
    <t>68956594</t>
  </si>
  <si>
    <t>210800105.1</t>
  </si>
  <si>
    <t>CYKY 3Cx1.5mm2 (CYKY 3J1.5) 750V (PO)</t>
  </si>
  <si>
    <t>-665197191</t>
  </si>
  <si>
    <t>210800112</t>
  </si>
  <si>
    <t>CYKY 45x6mm2 (CYKY 5O6) 750V (PO)</t>
  </si>
  <si>
    <t>283309796</t>
  </si>
  <si>
    <t>210800115</t>
  </si>
  <si>
    <t>CYKY 5Cx1.5mm2 (CYKY 5J1.5) 750V (PO)</t>
  </si>
  <si>
    <t>-1817157156</t>
  </si>
  <si>
    <t>216800116</t>
  </si>
  <si>
    <t>CYKY 5Cx10mm2 (CYKY 5J10) 750V (PO)</t>
  </si>
  <si>
    <t>1072942187</t>
  </si>
  <si>
    <t>216800117</t>
  </si>
  <si>
    <t>CYKY 5Cx16mm2 (CYKY 5J16) 750V (PO)</t>
  </si>
  <si>
    <t>-86728827</t>
  </si>
  <si>
    <t>210800116</t>
  </si>
  <si>
    <t>CYKY 5Cx2.5mm2 (CYKY 5J2.5) 750V (PO)</t>
  </si>
  <si>
    <t>-1737517585</t>
  </si>
  <si>
    <t>210810377</t>
  </si>
  <si>
    <t>CYKYDY 5Cx4mm2 (CYKYDY 5J4) 750V (PU)</t>
  </si>
  <si>
    <t>-963538322</t>
  </si>
  <si>
    <t>215121150</t>
  </si>
  <si>
    <t>jistič 1-pól. nn /25A ve skříni</t>
  </si>
  <si>
    <t>164758109</t>
  </si>
  <si>
    <t>210120469</t>
  </si>
  <si>
    <t>jistič 3-pólový ve skříni do 63A</t>
  </si>
  <si>
    <t>1077489528</t>
  </si>
  <si>
    <t>210120551</t>
  </si>
  <si>
    <t>jistič AR vzduchový nebo elektromag. pohon do 1000A</t>
  </si>
  <si>
    <t>1650815695</t>
  </si>
  <si>
    <t>210110005</t>
  </si>
  <si>
    <t>křížový přepínač nástěnný prostředí obyčejné řazení 7</t>
  </si>
  <si>
    <t>-114769961</t>
  </si>
  <si>
    <t>210110005.1</t>
  </si>
  <si>
    <t>křížový přepínač nástěnný prostředí vlhké řazení 7</t>
  </si>
  <si>
    <t>940143661</t>
  </si>
  <si>
    <t>210190053</t>
  </si>
  <si>
    <t>montáž rozvaděčů skříňových panelových za 1 pole do 400kg</t>
  </si>
  <si>
    <t>-1578132547</t>
  </si>
  <si>
    <t>210192562</t>
  </si>
  <si>
    <t>ochranná svorkovnice vč. zapojení typ 6236-30-63A</t>
  </si>
  <si>
    <t>-325070031</t>
  </si>
  <si>
    <t>210121123</t>
  </si>
  <si>
    <t>proudový chránič čtyřpólový nn do 80A ve skříni</t>
  </si>
  <si>
    <t>-1291893648</t>
  </si>
  <si>
    <t>210121013</t>
  </si>
  <si>
    <t>proudový chránič dvoupólový nn do 25A ve skříni</t>
  </si>
  <si>
    <t>1294368597</t>
  </si>
  <si>
    <t>210191001</t>
  </si>
  <si>
    <t>rozvaděč manipulační vyzbrojený</t>
  </si>
  <si>
    <t>-42480644</t>
  </si>
  <si>
    <t>216110001</t>
  </si>
  <si>
    <t>spínač nástěnný prostředí obyčejné 1-pólový řazení 1 TANGO</t>
  </si>
  <si>
    <t>1113543967</t>
  </si>
  <si>
    <t>210110001</t>
  </si>
  <si>
    <t>spínač nástěnný prostředí vlhké 1-pólový řazení 1</t>
  </si>
  <si>
    <t>-1952988554</t>
  </si>
  <si>
    <t>-334896892</t>
  </si>
  <si>
    <t>210110004</t>
  </si>
  <si>
    <t>střídavý přepínač nástěnný prostředí obyčejné řazení 6</t>
  </si>
  <si>
    <t>465658644</t>
  </si>
  <si>
    <t>210110004.1</t>
  </si>
  <si>
    <t>střídavý přepínač nástěnný prostředí vlhké řazení 6</t>
  </si>
  <si>
    <t>-694846399</t>
  </si>
  <si>
    <t>210110043</t>
  </si>
  <si>
    <t>střídavý sériový přepínač zapuštěný - řazení 5/5A</t>
  </si>
  <si>
    <t>1647445055</t>
  </si>
  <si>
    <t>216800425</t>
  </si>
  <si>
    <t>UTP CAT6</t>
  </si>
  <si>
    <t>1640009918</t>
  </si>
  <si>
    <t>210112031</t>
  </si>
  <si>
    <t>vypínače kloubové 1 a 2-pólové VK11/12/21/22 100/200A</t>
  </si>
  <si>
    <t>-1627210078</t>
  </si>
  <si>
    <t>210111062</t>
  </si>
  <si>
    <t>zásuvka nástěnná 16A 380V 3P+N+Z</t>
  </si>
  <si>
    <t>-478921398</t>
  </si>
  <si>
    <t>210111021</t>
  </si>
  <si>
    <t>zásuvka v krabici prostředí obyčejné 10/16A 250V 2P+Z</t>
  </si>
  <si>
    <t>-1299335183</t>
  </si>
  <si>
    <t>210111021.1</t>
  </si>
  <si>
    <t>zásuvka v krabici prostředí vlhké 10/16A 250V 2P+Z</t>
  </si>
  <si>
    <t>1731411573</t>
  </si>
  <si>
    <t>0002.R</t>
  </si>
  <si>
    <t>Podíl přidružených výkonů 4,80% z C21M a navázaného materiálu</t>
  </si>
  <si>
    <t>%</t>
  </si>
  <si>
    <t>-465945559</t>
  </si>
  <si>
    <t>C22M</t>
  </si>
  <si>
    <t>Sdělovací, signal. a zabezpečovací zařízení</t>
  </si>
  <si>
    <t>220521042</t>
  </si>
  <si>
    <t>kabelový žlab na závěs</t>
  </si>
  <si>
    <t>-1830177992</t>
  </si>
  <si>
    <t>220260021</t>
  </si>
  <si>
    <t>krabice KO 68 pod omítku + vysekání</t>
  </si>
  <si>
    <t>1827342584</t>
  </si>
  <si>
    <t>220321421</t>
  </si>
  <si>
    <t>piezoelektrické čidlo MAM 403</t>
  </si>
  <si>
    <t>-908415841</t>
  </si>
  <si>
    <t>220330101</t>
  </si>
  <si>
    <t>tlačítkový hlásič na omítku</t>
  </si>
  <si>
    <t>1775677570</t>
  </si>
  <si>
    <t>0003.R</t>
  </si>
  <si>
    <t>Podíl přidružených výkonů 4,80% z C22M a navázaného materiálu</t>
  </si>
  <si>
    <t>-1552277019</t>
  </si>
  <si>
    <t>C801-3</t>
  </si>
  <si>
    <t>Stavební práce - výseky, kapsy, rýhy</t>
  </si>
  <si>
    <t>97403-1124</t>
  </si>
  <si>
    <t>vysek.rýh cihla do hl.30mm š.do 150mm</t>
  </si>
  <si>
    <t>-2062205483</t>
  </si>
  <si>
    <t>97403-1121</t>
  </si>
  <si>
    <t>vysek.rýh cihla do hl.30mm š.do 30mm</t>
  </si>
  <si>
    <t>-806765674</t>
  </si>
  <si>
    <t>97403-1122</t>
  </si>
  <si>
    <t>vysek.rýh cihla do hl.30mm š.do 70mm</t>
  </si>
  <si>
    <t>1136030781</t>
  </si>
  <si>
    <t>RE</t>
  </si>
  <si>
    <t>Rozvaděče - jednoznačné položky</t>
  </si>
  <si>
    <t>R-7424-0</t>
  </si>
  <si>
    <t>ochranný rámeček</t>
  </si>
  <si>
    <t>1940597234</t>
  </si>
  <si>
    <t>157484544</t>
  </si>
  <si>
    <t>911573823</t>
  </si>
  <si>
    <t>H-5411-1</t>
  </si>
  <si>
    <t>relé V11S1, V32, VG21, V22KO podpěť. i nadpěť.</t>
  </si>
  <si>
    <t>1022956056</t>
  </si>
  <si>
    <t>D-0020-1</t>
  </si>
  <si>
    <t>zásuvka slaboproudá 2 pólová FK 28 200</t>
  </si>
  <si>
    <t>-167347676</t>
  </si>
  <si>
    <t>RP</t>
  </si>
  <si>
    <t>Ručně přidané</t>
  </si>
  <si>
    <t>Pol1</t>
  </si>
  <si>
    <t>Demontáž stávající elektroinstalace</t>
  </si>
  <si>
    <t>-153822054</t>
  </si>
  <si>
    <t>Pol2</t>
  </si>
  <si>
    <t>Měření osvětlení</t>
  </si>
  <si>
    <t>166242284</t>
  </si>
  <si>
    <t>Pol3</t>
  </si>
  <si>
    <t>Přesun stávajícího osvětlení v 2NP</t>
  </si>
  <si>
    <t>602777077</t>
  </si>
  <si>
    <t>Pol4</t>
  </si>
  <si>
    <t>Revize elektro</t>
  </si>
  <si>
    <t>-1255451309</t>
  </si>
  <si>
    <t>Pol5</t>
  </si>
  <si>
    <t>Skutečený stav</t>
  </si>
  <si>
    <t>-576159670</t>
  </si>
  <si>
    <t>Pol6</t>
  </si>
  <si>
    <t>Systém řízení energetických špiček</t>
  </si>
  <si>
    <t>1922973049</t>
  </si>
  <si>
    <t>MT</t>
  </si>
  <si>
    <t>Materiály</t>
  </si>
  <si>
    <t>10.072.355</t>
  </si>
  <si>
    <t>ABB Dvojrámeček TANGO 3901A-B20 B</t>
  </si>
  <si>
    <t>KS</t>
  </si>
  <si>
    <t>-361273040</t>
  </si>
  <si>
    <t>10.071.430</t>
  </si>
  <si>
    <t>ABB Kryt vypínače, ovladač TANGO 3558A-A651 B</t>
  </si>
  <si>
    <t>730619252</t>
  </si>
  <si>
    <t>10.081.305</t>
  </si>
  <si>
    <t>ABB nosná maska pro Tango, pro 2 komunikační zásuvky, 5014A-B1018 (1764-0-0182)</t>
  </si>
  <si>
    <t>744146005</t>
  </si>
  <si>
    <t>10.071.439</t>
  </si>
  <si>
    <t>ABB Rámeček TANGO 3901A-B10 B</t>
  </si>
  <si>
    <t>105317404</t>
  </si>
  <si>
    <t>1027331020</t>
  </si>
  <si>
    <t>11.263.187</t>
  </si>
  <si>
    <t>ABB Spínač VARIANT 3559N-C01510 B IP54</t>
  </si>
  <si>
    <t>-459944527</t>
  </si>
  <si>
    <t>10.081.221</t>
  </si>
  <si>
    <t>ABB Tango kryt komunikační zásuvky 5014A-A100 B</t>
  </si>
  <si>
    <t>-1004740503</t>
  </si>
  <si>
    <t>10.070.410</t>
  </si>
  <si>
    <t>ABB Tělo 3559-A01345 vypínače č.1, bezšroubové</t>
  </si>
  <si>
    <t>2109342619</t>
  </si>
  <si>
    <t>10.070.412</t>
  </si>
  <si>
    <t>ABB Tělo 3559-A05345 vypínače č.5, bezšroubové</t>
  </si>
  <si>
    <t>1250347250</t>
  </si>
  <si>
    <t>10.070.413</t>
  </si>
  <si>
    <t>ABB Tělo 3559-A06345 vypínače č.6, bezšroubové</t>
  </si>
  <si>
    <t>-1496091856</t>
  </si>
  <si>
    <t>10.070.414</t>
  </si>
  <si>
    <t>ABB Tělo 3559-A07345 vypínače č.7, bezšroubové</t>
  </si>
  <si>
    <t>276323609</t>
  </si>
  <si>
    <t>10.069.957</t>
  </si>
  <si>
    <t>ABB Vypínač PRAKTIK 3553-01929 B IP44</t>
  </si>
  <si>
    <t>-2093167329</t>
  </si>
  <si>
    <t>10.069.961</t>
  </si>
  <si>
    <t>ABB Vypínač PRAKTIK 3553-06929 B IP44</t>
  </si>
  <si>
    <t>-109535639</t>
  </si>
  <si>
    <t>10.069.965</t>
  </si>
  <si>
    <t>ABB Vypínač PRAKTIK 3553-07929 B IP44</t>
  </si>
  <si>
    <t>-1935612178</t>
  </si>
  <si>
    <t>10.079.558</t>
  </si>
  <si>
    <t>ABB Zásuvka Tango 5519A-A02357 B, jednonásobná, chráněná s clonkami, bezšroubová, bílá</t>
  </si>
  <si>
    <t>-1768938186</t>
  </si>
  <si>
    <t>11.412.540</t>
  </si>
  <si>
    <t>ABB Zásuvka TANGO 5519A-A02997 B 16A IP44</t>
  </si>
  <si>
    <t>1188864118</t>
  </si>
  <si>
    <t>Pol7</t>
  </si>
  <si>
    <t>Alarmové boxy vč. tlačítek a oživení</t>
  </si>
  <si>
    <t>-1596773468</t>
  </si>
  <si>
    <t>10.051.448</t>
  </si>
  <si>
    <t>CYKY-J 3x1,5 (3Cx 1,5)</t>
  </si>
  <si>
    <t>1764386648</t>
  </si>
  <si>
    <t>10.048.482</t>
  </si>
  <si>
    <t>CYKY-J 3x2,5 (3Cx 2,5)</t>
  </si>
  <si>
    <t>-1493112730</t>
  </si>
  <si>
    <t>10.048.243</t>
  </si>
  <si>
    <t>CYKY-J 5x1,5 (5Cx1,5)</t>
  </si>
  <si>
    <t>1631722586</t>
  </si>
  <si>
    <t>10.051.282</t>
  </si>
  <si>
    <t>CYKY-J 5x10 (5Cx10)</t>
  </si>
  <si>
    <t>-705380941</t>
  </si>
  <si>
    <t>10.049.436</t>
  </si>
  <si>
    <t>CYKY-J 5x16 (5Cx16)</t>
  </si>
  <si>
    <t>1237016778</t>
  </si>
  <si>
    <t>10.048.403</t>
  </si>
  <si>
    <t>CYKY-J 5x2,5 (5Cx2,5)</t>
  </si>
  <si>
    <t>360297493</t>
  </si>
  <si>
    <t>10.048.984</t>
  </si>
  <si>
    <t>CYKY-J 5x4 (5Cx4)</t>
  </si>
  <si>
    <t>482333184</t>
  </si>
  <si>
    <t>10.049.643</t>
  </si>
  <si>
    <t>CYKY-J 5x6 (5Cx6)</t>
  </si>
  <si>
    <t>-113747147</t>
  </si>
  <si>
    <t>10.048.466</t>
  </si>
  <si>
    <t>CYKY-J 7x1,5 (7Cx1,5)</t>
  </si>
  <si>
    <t>-582235527</t>
  </si>
  <si>
    <t>10.048.186</t>
  </si>
  <si>
    <t>CYKY-O 3x1,5 (3Ax1,5)</t>
  </si>
  <si>
    <t>-1625202944</t>
  </si>
  <si>
    <t>Pol8</t>
  </si>
  <si>
    <t>Drobný materiál - příchytky, pásky, sádra, spojovací materiál</t>
  </si>
  <si>
    <t>-872820241</t>
  </si>
  <si>
    <t>10.051.815</t>
  </si>
  <si>
    <t>GEWISS Skříň GW 42201 alarm</t>
  </si>
  <si>
    <t>995054777</t>
  </si>
  <si>
    <t>10.049.416</t>
  </si>
  <si>
    <t>H07RN-F 5G10 (CGTG)</t>
  </si>
  <si>
    <t>906883910</t>
  </si>
  <si>
    <t>10.049.118</t>
  </si>
  <si>
    <t>H07RN-F 5G16 (CGTG)</t>
  </si>
  <si>
    <t>1155430879</t>
  </si>
  <si>
    <t>10.048.595</t>
  </si>
  <si>
    <t>H07RN-F 5G2,5 (CGTG)</t>
  </si>
  <si>
    <t>278616667</t>
  </si>
  <si>
    <t>10.048.596</t>
  </si>
  <si>
    <t>H07RN-F 5G4 (CGTG)</t>
  </si>
  <si>
    <t>1239474424</t>
  </si>
  <si>
    <t>10.048.451</t>
  </si>
  <si>
    <t>Kabel H07V-U 10 zž (CY)</t>
  </si>
  <si>
    <t>-822704493</t>
  </si>
  <si>
    <t>10.048.827</t>
  </si>
  <si>
    <t>Kabel H07V-U 16 zž (CY)</t>
  </si>
  <si>
    <t>-1176067618</t>
  </si>
  <si>
    <t>10.048.546</t>
  </si>
  <si>
    <t>Kabel H07V-U 6 zž (CY)</t>
  </si>
  <si>
    <t>-1929536581</t>
  </si>
  <si>
    <t>10.652.870</t>
  </si>
  <si>
    <t>KOPOS Kotva KKZ 10 ZNCR zatloukací</t>
  </si>
  <si>
    <t>-1570760822</t>
  </si>
  <si>
    <t>11.509.383</t>
  </si>
  <si>
    <t>KOPOS Krabice KU 68-45 univerzální</t>
  </si>
  <si>
    <t>1475559453</t>
  </si>
  <si>
    <t>10.712.701</t>
  </si>
  <si>
    <t>KOPOS Matice MN 10 ZNCR nýtovací</t>
  </si>
  <si>
    <t>852021491</t>
  </si>
  <si>
    <t>10.034.379</t>
  </si>
  <si>
    <t>KOPOS Matice MZ 8 XX</t>
  </si>
  <si>
    <t>165816125</t>
  </si>
  <si>
    <t>10.034.582</t>
  </si>
  <si>
    <t>KOPOS Podložka pro šroub průměr 10 zinkochromát</t>
  </si>
  <si>
    <t>-916064604</t>
  </si>
  <si>
    <t>10.152.379</t>
  </si>
  <si>
    <t>KOPOS Podložka PD8 Electroly</t>
  </si>
  <si>
    <t>790912030</t>
  </si>
  <si>
    <t>10.152.048</t>
  </si>
  <si>
    <t>KOPOS Profil NP 100 pozink</t>
  </si>
  <si>
    <t>1714299247</t>
  </si>
  <si>
    <t>11.247.944</t>
  </si>
  <si>
    <t>KOPOS Profil NP 30X15X1.20 pozink nosný, délka 2m</t>
  </si>
  <si>
    <t>-1325469593</t>
  </si>
  <si>
    <t>10.153.380</t>
  </si>
  <si>
    <t>KOPOS Profil NP 550 pozink</t>
  </si>
  <si>
    <t>1256754557</t>
  </si>
  <si>
    <t>10.034.377</t>
  </si>
  <si>
    <t>KOPOS Svorka US 1, upevňovací, pozink</t>
  </si>
  <si>
    <t>2005544662</t>
  </si>
  <si>
    <t>10.153.552</t>
  </si>
  <si>
    <t>KOPOS Svorka US 2 pozink</t>
  </si>
  <si>
    <t>1922402291</t>
  </si>
  <si>
    <t>10.530.232</t>
  </si>
  <si>
    <t>KOPOS Šroub DZSU/B upevňovací, 1 ks</t>
  </si>
  <si>
    <t>572121158</t>
  </si>
  <si>
    <t>10.152.687</t>
  </si>
  <si>
    <t>KOPOS Tyč ZT 8 ZNCR závitová, délka 2m</t>
  </si>
  <si>
    <t>896356457</t>
  </si>
  <si>
    <t>10.151.824</t>
  </si>
  <si>
    <t>KOPOS Tyč ZT 10 ZNCR závitová, délka 2m</t>
  </si>
  <si>
    <t>299278712</t>
  </si>
  <si>
    <t>11.126.887</t>
  </si>
  <si>
    <t>KOPOS Žlab DZI 110X200 drátěný BZNCR se spojkou, délka 3m</t>
  </si>
  <si>
    <t>106406467</t>
  </si>
  <si>
    <t>11.126.888</t>
  </si>
  <si>
    <t>KOPOS Žlab DZI 110X300_BZNCR, drátěný s integrovanou spojkou, délka 3m</t>
  </si>
  <si>
    <t>-1642948864</t>
  </si>
  <si>
    <t>Pol9</t>
  </si>
  <si>
    <t>KOPOS Žlab DZI 110X500_BZNCR, drátěný s integrovanou spojkou, délka 3m</t>
  </si>
  <si>
    <t>-994866135</t>
  </si>
  <si>
    <t>11.126.880</t>
  </si>
  <si>
    <t>KOPOS Žlab DZI 60X60 drátěný BZNCR, délka 3m</t>
  </si>
  <si>
    <t>1525992752</t>
  </si>
  <si>
    <t>11.509.194</t>
  </si>
  <si>
    <t>LEGRAND Keystone (zásuvka) RJ45 UTP CAT5E samořezný</t>
  </si>
  <si>
    <t>1786271899</t>
  </si>
  <si>
    <t>120</t>
  </si>
  <si>
    <t>10.038.866</t>
  </si>
  <si>
    <t>PCE Zásuvka 16A/400V 5-pólová nástěnná kombi IP44</t>
  </si>
  <si>
    <t>1016585724</t>
  </si>
  <si>
    <t>121</t>
  </si>
  <si>
    <t>Pol10</t>
  </si>
  <si>
    <t>Požární ucpávky EI45</t>
  </si>
  <si>
    <t>-1749409001</t>
  </si>
  <si>
    <t>122</t>
  </si>
  <si>
    <t>10.342.116</t>
  </si>
  <si>
    <t>Přípojnice DEHN 563020 ekvipotenciální</t>
  </si>
  <si>
    <t>161400052</t>
  </si>
  <si>
    <t>123</t>
  </si>
  <si>
    <t>Pol11</t>
  </si>
  <si>
    <t>Rozvaděč HR2 - přesný soupis materiálu viz. příloha</t>
  </si>
  <si>
    <t>-551234300</t>
  </si>
  <si>
    <t>124</t>
  </si>
  <si>
    <t>10.049.249</t>
  </si>
  <si>
    <t>SOLARIX Kabel UTP 4x2x0,5 CAT5E PVC (balení 305m/box)</t>
  </si>
  <si>
    <t>-23818009</t>
  </si>
  <si>
    <t>125</t>
  </si>
  <si>
    <t>Pol12</t>
  </si>
  <si>
    <t>Svítidlo 1 - EGE LIGHT STEEL, 50W, 4000 K, min. IP54</t>
  </si>
  <si>
    <t>681834031</t>
  </si>
  <si>
    <t>126</t>
  </si>
  <si>
    <t>Pol13</t>
  </si>
  <si>
    <t>Svítidlo 2 - EGE BACKLIGHT LED, 40W, 600x600, 4000 K, min. IP54</t>
  </si>
  <si>
    <t>-1701153866</t>
  </si>
  <si>
    <t>127</t>
  </si>
  <si>
    <t>Pol14</t>
  </si>
  <si>
    <t>Svítidlo 3 - EGE BACKLIGHT LED UGR19, 36W, 600x600, 4000 K, min. IP54</t>
  </si>
  <si>
    <t>-674542046</t>
  </si>
  <si>
    <t>128</t>
  </si>
  <si>
    <t>Pol15</t>
  </si>
  <si>
    <t>Svítidlo 4 - EGE LED ROUND 24W, 4000 K, min. IP54</t>
  </si>
  <si>
    <t>1761902358</t>
  </si>
  <si>
    <t>129</t>
  </si>
  <si>
    <t>Pol16</t>
  </si>
  <si>
    <t>Svítidlo NO1 - GREENLUX GATRION SM corridor LED Emergency 3H, 1W CW - GXNO064</t>
  </si>
  <si>
    <t>687422984</t>
  </si>
  <si>
    <t>130</t>
  </si>
  <si>
    <t>Pol17</t>
  </si>
  <si>
    <t>Svítidlo NO2 - GREENLUX GATRION SM open area LED Emergency 3H, 1W CW - GXNO065</t>
  </si>
  <si>
    <t>1238122505</t>
  </si>
  <si>
    <t>131</t>
  </si>
  <si>
    <t>Pol18</t>
  </si>
  <si>
    <t>Svítidlo NO3 - GREENLUX GXNO055 LAROS LED Emergency 3H</t>
  </si>
  <si>
    <t>-661074427</t>
  </si>
  <si>
    <t>132</t>
  </si>
  <si>
    <t>11.321.631</t>
  </si>
  <si>
    <t>THEBEN Čidlo TG MD 360AP WH stropní IP40</t>
  </si>
  <si>
    <t>-1048416980</t>
  </si>
  <si>
    <t>133</t>
  </si>
  <si>
    <t>11.347.302</t>
  </si>
  <si>
    <t>Vypínač 197362 3-pól 63A IP65 hlavní</t>
  </si>
  <si>
    <t>185131924</t>
  </si>
  <si>
    <t>134</t>
  </si>
  <si>
    <t>0004.R</t>
  </si>
  <si>
    <t>Prořez</t>
  </si>
  <si>
    <t>1087706766</t>
  </si>
  <si>
    <t>135</t>
  </si>
  <si>
    <t>0001.R</t>
  </si>
  <si>
    <t xml:space="preserve">Podružný materiál </t>
  </si>
  <si>
    <t>1646618871</t>
  </si>
  <si>
    <t>VRN</t>
  </si>
  <si>
    <t>Vedlejší rozpočtové náklady</t>
  </si>
  <si>
    <t>136</t>
  </si>
  <si>
    <t>GZS 2,50% z C21M a navázaného materiálu</t>
  </si>
  <si>
    <t>soubor</t>
  </si>
  <si>
    <t>1572688434</t>
  </si>
  <si>
    <t>137</t>
  </si>
  <si>
    <t>GZS 2,50% z C22M a navázaného materiálu</t>
  </si>
  <si>
    <t>317236438</t>
  </si>
  <si>
    <t>05 - Chlazení</t>
  </si>
  <si>
    <t>D1 - CHBB1 1.13</t>
  </si>
  <si>
    <t>D10 - CHBB10 1.29</t>
  </si>
  <si>
    <t>D11 - CHBB11 1.34</t>
  </si>
  <si>
    <t>D12 - DCHLM 12 1.13.2</t>
  </si>
  <si>
    <t>D13 - DCHLM 13 1.09</t>
  </si>
  <si>
    <t>D14 - DCHLM 14 1.18.2</t>
  </si>
  <si>
    <t>D15 - CHLADÍCÍ JEDNOTKA</t>
  </si>
  <si>
    <t>D16 - Společně</t>
  </si>
  <si>
    <t>D17 - Chlazení</t>
  </si>
  <si>
    <t>D18 - Mražení</t>
  </si>
  <si>
    <t>D2 - CHBB2 1.17</t>
  </si>
  <si>
    <t>D3 - CHBB3 1.18</t>
  </si>
  <si>
    <t>D4 - CHBB4 1.19</t>
  </si>
  <si>
    <t>D5 - MRBA5 1.20</t>
  </si>
  <si>
    <t>D6 - MRBA6 1.21</t>
  </si>
  <si>
    <t>D7 - CHBB7 1.22</t>
  </si>
  <si>
    <t>D8 - MRBA8 1.27</t>
  </si>
  <si>
    <t>D9 - CHBB9 1.28</t>
  </si>
  <si>
    <t>D1</t>
  </si>
  <si>
    <t>CHBB1 1.13</t>
  </si>
  <si>
    <t>Chladicí box - chladící box bez podlahy, opláštění izolační panel PUR ISO 60; hmotnost 11,6kg/m², ocelový zinkovaný plech 0,5mm, RAL 9002včetně olištování</t>
  </si>
  <si>
    <t>-783430890</t>
  </si>
  <si>
    <t>Uzavírací ventil - Letovací připojení 6010/2_připojení ⌀6mm</t>
  </si>
  <si>
    <t>1869420759</t>
  </si>
  <si>
    <t>Uzavírací ventil - Letovací připojení 6420/M12_připojení ⌀12mm</t>
  </si>
  <si>
    <t>-1655235771</t>
  </si>
  <si>
    <t>Osvětlení - Stropní světlo s pohybovým snímačem</t>
  </si>
  <si>
    <t>1042282250</t>
  </si>
  <si>
    <t>Spojovací a kotevní materiál -</t>
  </si>
  <si>
    <t>-1064495035</t>
  </si>
  <si>
    <t>Přívod el. proudu - 1f - Jednofáze</t>
  </si>
  <si>
    <t>-1632591114</t>
  </si>
  <si>
    <t>Odpadní potrubí - DN32</t>
  </si>
  <si>
    <t>-422874399</t>
  </si>
  <si>
    <t>MTH Chladírenské dveře KŘÍDLOVÉ 500 TN - MTH Chladírenské dveře křídlové se zárubní 60mm, síla křídla 68 mm model 500TN, levé</t>
  </si>
  <si>
    <t>1029753999</t>
  </si>
  <si>
    <t>Výparník - Výparník REFTECO REA 0252 D6E4S 2x Ventilátor plastové šrouby M8x100, podložky, matice 4x Úroveň hlučnosti v 5m 45 dB Akustický výkon 70 dB</t>
  </si>
  <si>
    <t>-1859276991</t>
  </si>
  <si>
    <t>Topná tyč - příkon 1000W</t>
  </si>
  <si>
    <t>949877946</t>
  </si>
  <si>
    <t>Termostatický expanzní ventil - Danfoss T2 - tryska 01</t>
  </si>
  <si>
    <t>-648349100</t>
  </si>
  <si>
    <t>Regulátor - PEGO Rozvaděč ECP 202 EEXPERT Rozměry ŠxVxH - 262x168x97mm</t>
  </si>
  <si>
    <t>809215651</t>
  </si>
  <si>
    <t>Solenoid - Solenoid letovací 1028/A6_připojení ⌀6mm</t>
  </si>
  <si>
    <t>1510648284</t>
  </si>
  <si>
    <t>Průhledítko - 3940/2 s indikátorem vlhkosti_připojení ⌀6mm</t>
  </si>
  <si>
    <t>-1288526060</t>
  </si>
  <si>
    <t>Filtrdehydrátor - Filtrdehydrátor letovací 4308/2S_připojení ⌀6mm</t>
  </si>
  <si>
    <t>906607142</t>
  </si>
  <si>
    <t>D10</t>
  </si>
  <si>
    <t>CHBB10 1.29</t>
  </si>
  <si>
    <t>-955730009</t>
  </si>
  <si>
    <t>-1545297210</t>
  </si>
  <si>
    <t>-25313499</t>
  </si>
  <si>
    <t>87351244</t>
  </si>
  <si>
    <t>1421423464</t>
  </si>
  <si>
    <t>1330175553</t>
  </si>
  <si>
    <t>1180378791</t>
  </si>
  <si>
    <t>MTH Chladírenské dveře KŘÍDLOVÉ 500 TN - MTH Chladírenské dveře křídlové se zárubní 60mm, síla křídla 68 mm model 500TN, pravé</t>
  </si>
  <si>
    <t>1104304354</t>
  </si>
  <si>
    <t>-2082487074</t>
  </si>
  <si>
    <t>1045892061</t>
  </si>
  <si>
    <t>1026507030</t>
  </si>
  <si>
    <t>72168249</t>
  </si>
  <si>
    <t>-77218807</t>
  </si>
  <si>
    <t>-1786112161</t>
  </si>
  <si>
    <t>295176949</t>
  </si>
  <si>
    <t>D11</t>
  </si>
  <si>
    <t>CHBB11 1.34</t>
  </si>
  <si>
    <t>-1774288812</t>
  </si>
  <si>
    <t>-1796384690</t>
  </si>
  <si>
    <t>-985011526</t>
  </si>
  <si>
    <t>-552894692</t>
  </si>
  <si>
    <t>893930870</t>
  </si>
  <si>
    <t>2003086196</t>
  </si>
  <si>
    <t>-1735228359</t>
  </si>
  <si>
    <t>1566378411</t>
  </si>
  <si>
    <t>Pol33</t>
  </si>
  <si>
    <t>-70849136</t>
  </si>
  <si>
    <t>-60425907</t>
  </si>
  <si>
    <t>1355797408</t>
  </si>
  <si>
    <t>85625893</t>
  </si>
  <si>
    <t>-551829919</t>
  </si>
  <si>
    <t>1676589346</t>
  </si>
  <si>
    <t>-1306428186</t>
  </si>
  <si>
    <t>D12</t>
  </si>
  <si>
    <t>DCHLM 12 1.13.2</t>
  </si>
  <si>
    <t>-1960095315</t>
  </si>
  <si>
    <t>1177819646</t>
  </si>
  <si>
    <t>-2133769923</t>
  </si>
  <si>
    <t>Pol25</t>
  </si>
  <si>
    <t>Uzavírací ventil - Letovací připojení 6420/5_připojení ⌀16mm</t>
  </si>
  <si>
    <t>1364192032</t>
  </si>
  <si>
    <t>Pol34</t>
  </si>
  <si>
    <t>Výparník - Výparník REFTECO REDC 0231 F4E4S 1x Ventilátor plastové šrouby M8x100, podložky, matice 4x Úroveň hlučnosti v 5m 41 dB Akustický výkon 66 dB</t>
  </si>
  <si>
    <t>466902383</t>
  </si>
  <si>
    <t>Pol35</t>
  </si>
  <si>
    <t>Topná tyč - příkon 600W</t>
  </si>
  <si>
    <t>-1660329079</t>
  </si>
  <si>
    <t>Pol36</t>
  </si>
  <si>
    <t>Solenoid - Solenoid letovací 1068/M10A6_připojení ⌀10mm</t>
  </si>
  <si>
    <t>-1549852115</t>
  </si>
  <si>
    <t>Pol37</t>
  </si>
  <si>
    <t>Průhledítko - 3940/M10 s indikátorem vlhkosti_připojení ⌀10mm</t>
  </si>
  <si>
    <t>183938678</t>
  </si>
  <si>
    <t>Pol38</t>
  </si>
  <si>
    <t>Filtrdehydrátor - Filtrdehydrátor letovací 4308/M10S_připojení ⌀10mm</t>
  </si>
  <si>
    <t>1852188364</t>
  </si>
  <si>
    <t>Pol39</t>
  </si>
  <si>
    <t>Uzavírací ventil - Letovací připojení 6420/M10_připojení ⌀10mm</t>
  </si>
  <si>
    <t>-1742882911</t>
  </si>
  <si>
    <t>Pol40</t>
  </si>
  <si>
    <t>Regulátor vypařovacího tlaku - Danfoss KVP 15</t>
  </si>
  <si>
    <t>-1256779955</t>
  </si>
  <si>
    <t>312635790</t>
  </si>
  <si>
    <t>1884816420</t>
  </si>
  <si>
    <t>D13</t>
  </si>
  <si>
    <t>DCHLM 13 1.09</t>
  </si>
  <si>
    <t>-183444689</t>
  </si>
  <si>
    <t>-928937633</t>
  </si>
  <si>
    <t>1369584797</t>
  </si>
  <si>
    <t>1528605223</t>
  </si>
  <si>
    <t>268931366</t>
  </si>
  <si>
    <t>-820996865</t>
  </si>
  <si>
    <t>1261525696</t>
  </si>
  <si>
    <t>1335663543</t>
  </si>
  <si>
    <t>-814093691</t>
  </si>
  <si>
    <t>-312899674</t>
  </si>
  <si>
    <t>-2009412079</t>
  </si>
  <si>
    <t>1419515748</t>
  </si>
  <si>
    <t>479169101</t>
  </si>
  <si>
    <t>D14</t>
  </si>
  <si>
    <t>DCHLM 14 1.18.2</t>
  </si>
  <si>
    <t>1321899055</t>
  </si>
  <si>
    <t>1277268846</t>
  </si>
  <si>
    <t>2118819744</t>
  </si>
  <si>
    <t>-170319987</t>
  </si>
  <si>
    <t>-1659576490</t>
  </si>
  <si>
    <t>25499681</t>
  </si>
  <si>
    <t>Pol41</t>
  </si>
  <si>
    <t>Výparník - Výparník REFTECO REA 0251 D6E4S 1x Ventilátor plastové šrouby M8x100, podložky, matice 4x Úroveň hlučnosti v 5m 42 dB Akustický výkon 67 dB</t>
  </si>
  <si>
    <t>-849662819</t>
  </si>
  <si>
    <t>Pol42</t>
  </si>
  <si>
    <t>Topná tyč - příkon 500W</t>
  </si>
  <si>
    <t>508609811</t>
  </si>
  <si>
    <t>1509817658</t>
  </si>
  <si>
    <t>-1193556616</t>
  </si>
  <si>
    <t>-905469498</t>
  </si>
  <si>
    <t>-134255803</t>
  </si>
  <si>
    <t>-2046213138</t>
  </si>
  <si>
    <t>D15</t>
  </si>
  <si>
    <t>CHLADÍCÍ JEDNOTKA</t>
  </si>
  <si>
    <t>Pol43</t>
  </si>
  <si>
    <t>Chladící jednotka - CUS-A-2M-2CES-4Y-1L-4DES-5Y/FM Doporučená teplota ve strojovně do 30°C. Vysálané teplo od motorů jednotky viz. Příloha 7.1 Úroveň hlučnosti a Akustický výkon viz. Příloha 7.1</t>
  </si>
  <si>
    <t>1674769272</t>
  </si>
  <si>
    <t>Pol44</t>
  </si>
  <si>
    <t>Kondenzátor - RCS 0632 B6SV Úroveň hlučnosti v 10m - 44dB Akustický výkon - 76dB</t>
  </si>
  <si>
    <t>-2132424727</t>
  </si>
  <si>
    <t>Pol45</t>
  </si>
  <si>
    <t>Nosná konstrukce na stěnu - Konzole KU930 Nosná konstrukce venkovní jednotky; uchycení na stěnu; uložení venkovní jednotky přes prvky omezující přenos vibrac</t>
  </si>
  <si>
    <t>-775907205</t>
  </si>
  <si>
    <t>Pol46</t>
  </si>
  <si>
    <t>Nosná konstrukce na střechu - Blok montážní asfalt - 1000x95mm - S730 Nosná konstrukce venkovní jednotky; uchycení na střechu; uložení venkovní jednotky přes prvky omezující přenos vibrací</t>
  </si>
  <si>
    <t>614947635</t>
  </si>
  <si>
    <t>D16</t>
  </si>
  <si>
    <t>Společně</t>
  </si>
  <si>
    <t>Pol47</t>
  </si>
  <si>
    <t>Kabeláž - JYTY 4x0,75</t>
  </si>
  <si>
    <t>-1090880702</t>
  </si>
  <si>
    <t>Pol48</t>
  </si>
  <si>
    <t>CYKY 3X2,5</t>
  </si>
  <si>
    <t>-1799462302</t>
  </si>
  <si>
    <t>D17</t>
  </si>
  <si>
    <t>Pol49</t>
  </si>
  <si>
    <t>Potrubí Cu - Ø 35</t>
  </si>
  <si>
    <t>-89104637</t>
  </si>
  <si>
    <t>Pol50</t>
  </si>
  <si>
    <t>Potrubí Cu - Ø 28</t>
  </si>
  <si>
    <t>352810020</t>
  </si>
  <si>
    <t>Pol51</t>
  </si>
  <si>
    <t>Potrubí Cu - Ø 20</t>
  </si>
  <si>
    <t>-851891763</t>
  </si>
  <si>
    <t>Pol52</t>
  </si>
  <si>
    <t>Potrubí Cu - Ø 18</t>
  </si>
  <si>
    <t>1351204940</t>
  </si>
  <si>
    <t>Pol53</t>
  </si>
  <si>
    <t>Potrubí Cu - Ø 16</t>
  </si>
  <si>
    <t>1400363812</t>
  </si>
  <si>
    <t>Pol54</t>
  </si>
  <si>
    <t>Potrubí Cu - Ø 15</t>
  </si>
  <si>
    <t>160436665</t>
  </si>
  <si>
    <t>Pol55</t>
  </si>
  <si>
    <t>Potrubí Cu - Ø 12</t>
  </si>
  <si>
    <t>-1437023650</t>
  </si>
  <si>
    <t>Pol56</t>
  </si>
  <si>
    <t>Potrubí Cu - Ø 10</t>
  </si>
  <si>
    <t>1451388989</t>
  </si>
  <si>
    <t>Pol57</t>
  </si>
  <si>
    <t>Potrubí Cu - Ø 6</t>
  </si>
  <si>
    <t>785568314</t>
  </si>
  <si>
    <t>Pol58</t>
  </si>
  <si>
    <t>měděné fitynky</t>
  </si>
  <si>
    <t>1664445535</t>
  </si>
  <si>
    <t>D18</t>
  </si>
  <si>
    <t>Mražení</t>
  </si>
  <si>
    <t>1939810121</t>
  </si>
  <si>
    <t>-163172241</t>
  </si>
  <si>
    <t>-163898259</t>
  </si>
  <si>
    <t>Pol59</t>
  </si>
  <si>
    <t>Potrubí Cu - Ø 22</t>
  </si>
  <si>
    <t>399921311</t>
  </si>
  <si>
    <t>Pol60</t>
  </si>
  <si>
    <t>1851926854</t>
  </si>
  <si>
    <t>Pol61</t>
  </si>
  <si>
    <t>Kaučuková izolace tl. 13mm - Ø 35</t>
  </si>
  <si>
    <t>-2008923269</t>
  </si>
  <si>
    <t>Pol62</t>
  </si>
  <si>
    <t>Kaučuková izolace tl. 13mm - Ø 28</t>
  </si>
  <si>
    <t>-293569152</t>
  </si>
  <si>
    <t>Pol63</t>
  </si>
  <si>
    <t>Kaučuková izolace tl. 13mm - Ø20</t>
  </si>
  <si>
    <t>-2127828066</t>
  </si>
  <si>
    <t>Pol64</t>
  </si>
  <si>
    <t>Kaučuková izolace tl. 13mm - Ø18</t>
  </si>
  <si>
    <t>1463931819</t>
  </si>
  <si>
    <t>Pol65</t>
  </si>
  <si>
    <t>Kaučuková izolace tl. 13mm - Ø16</t>
  </si>
  <si>
    <t>863107741</t>
  </si>
  <si>
    <t>Pol66</t>
  </si>
  <si>
    <t>Kaučuková izolace tl. 13mm - Ø15</t>
  </si>
  <si>
    <t>-1926984300</t>
  </si>
  <si>
    <t>Pol67</t>
  </si>
  <si>
    <t>Kaučuková izolace tl. 13mm - Ø12</t>
  </si>
  <si>
    <t>1994150081</t>
  </si>
  <si>
    <t>Pol68</t>
  </si>
  <si>
    <t>Kaučuková izolace tl. 13mm - Ø10</t>
  </si>
  <si>
    <t>1344020526</t>
  </si>
  <si>
    <t>Pol69</t>
  </si>
  <si>
    <t>Kaučuková izolace tl. 13mm - Ø6</t>
  </si>
  <si>
    <t>-1052481112</t>
  </si>
  <si>
    <t>Pol70</t>
  </si>
  <si>
    <t>Kaučuková izolace tl. 19mm - Ø22</t>
  </si>
  <si>
    <t>338746088</t>
  </si>
  <si>
    <t>Pol71</t>
  </si>
  <si>
    <t>Kaučuková izolace tl. 19mm - Ø16</t>
  </si>
  <si>
    <t>-2042027343</t>
  </si>
  <si>
    <t>Pol72</t>
  </si>
  <si>
    <t>Kaučuková izolace tl. 19mm - Ø10</t>
  </si>
  <si>
    <t>-1614154887</t>
  </si>
  <si>
    <t>Pol73</t>
  </si>
  <si>
    <t>Kaučuková izolace tl. 19mm - Ø6</t>
  </si>
  <si>
    <t>-1430988539</t>
  </si>
  <si>
    <t>Pol74</t>
  </si>
  <si>
    <t>izolační páska</t>
  </si>
  <si>
    <t>2105037630</t>
  </si>
  <si>
    <t>Pol75</t>
  </si>
  <si>
    <t>lepidlo Armaflex 520</t>
  </si>
  <si>
    <t>137165918</t>
  </si>
  <si>
    <t>Pol76</t>
  </si>
  <si>
    <t>Pájka - Supersan 15 L-Ag15P</t>
  </si>
  <si>
    <t>-593350941</t>
  </si>
  <si>
    <t>Pol77</t>
  </si>
  <si>
    <t>Pájka - Stříbrná obalená L-Ag45SN</t>
  </si>
  <si>
    <t>-107914369</t>
  </si>
  <si>
    <t>Pol78</t>
  </si>
  <si>
    <t>Monitoring HACCP - Regulátor - XWEB 300D EVO/18míst Rozměry 175 x 110 x 50 mm Interface XJ 485 CX Kabelov propojení pro monitorovací systém Elektropříslušenství pro monitoring Uvedení monitoringu do provozu</t>
  </si>
  <si>
    <t>1484813701</t>
  </si>
  <si>
    <t>Pol79</t>
  </si>
  <si>
    <t>Chladivo - R449A</t>
  </si>
  <si>
    <t>-592193814</t>
  </si>
  <si>
    <t>Pol80</t>
  </si>
  <si>
    <t>1711427836</t>
  </si>
  <si>
    <t>Pol81</t>
  </si>
  <si>
    <t>Revize regulovaných látek</t>
  </si>
  <si>
    <t>-469025598</t>
  </si>
  <si>
    <t>Pol82</t>
  </si>
  <si>
    <t>Revize tlakových nádob</t>
  </si>
  <si>
    <t>-1233666825</t>
  </si>
  <si>
    <t>Pol83</t>
  </si>
  <si>
    <t>Montáž rozvodů</t>
  </si>
  <si>
    <t>-68982074</t>
  </si>
  <si>
    <t>D2</t>
  </si>
  <si>
    <t>CHBB2 1.17</t>
  </si>
  <si>
    <t>-2085234662</t>
  </si>
  <si>
    <t>1505842263</t>
  </si>
  <si>
    <t>2119027452</t>
  </si>
  <si>
    <t>-1483871738</t>
  </si>
  <si>
    <t>98024249</t>
  </si>
  <si>
    <t>-1479627386</t>
  </si>
  <si>
    <t>549950562</t>
  </si>
  <si>
    <t>-164189920</t>
  </si>
  <si>
    <t>-953465202</t>
  </si>
  <si>
    <t>138</t>
  </si>
  <si>
    <t>92521962</t>
  </si>
  <si>
    <t>139</t>
  </si>
  <si>
    <t>-104920872</t>
  </si>
  <si>
    <t>140</t>
  </si>
  <si>
    <t>-88763174</t>
  </si>
  <si>
    <t>141</t>
  </si>
  <si>
    <t>1377621492</t>
  </si>
  <si>
    <t>142</t>
  </si>
  <si>
    <t>1983362268</t>
  </si>
  <si>
    <t>143</t>
  </si>
  <si>
    <t>1223819990</t>
  </si>
  <si>
    <t>D3</t>
  </si>
  <si>
    <t>CHBB3 1.18</t>
  </si>
  <si>
    <t>144</t>
  </si>
  <si>
    <t>661963025</t>
  </si>
  <si>
    <t>145</t>
  </si>
  <si>
    <t>-1806362211</t>
  </si>
  <si>
    <t>146</t>
  </si>
  <si>
    <t>-1752175759</t>
  </si>
  <si>
    <t>147</t>
  </si>
  <si>
    <t>-1327285750</t>
  </si>
  <si>
    <t>148</t>
  </si>
  <si>
    <t>1603800945</t>
  </si>
  <si>
    <t>149</t>
  </si>
  <si>
    <t>15367937</t>
  </si>
  <si>
    <t>150</t>
  </si>
  <si>
    <t>1352818394</t>
  </si>
  <si>
    <t>151</t>
  </si>
  <si>
    <t>988981017</t>
  </si>
  <si>
    <t>152</t>
  </si>
  <si>
    <t>61934438</t>
  </si>
  <si>
    <t>153</t>
  </si>
  <si>
    <t>934111584</t>
  </si>
  <si>
    <t>154</t>
  </si>
  <si>
    <t>213579801</t>
  </si>
  <si>
    <t>155</t>
  </si>
  <si>
    <t>1356183840</t>
  </si>
  <si>
    <t>156</t>
  </si>
  <si>
    <t>1515763731</t>
  </si>
  <si>
    <t>157</t>
  </si>
  <si>
    <t>1687190940</t>
  </si>
  <si>
    <t>158</t>
  </si>
  <si>
    <t>-395001453</t>
  </si>
  <si>
    <t>D4</t>
  </si>
  <si>
    <t>CHBB4 1.19</t>
  </si>
  <si>
    <t>159</t>
  </si>
  <si>
    <t>-1842485933</t>
  </si>
  <si>
    <t>160</t>
  </si>
  <si>
    <t>-1091274029</t>
  </si>
  <si>
    <t>161</t>
  </si>
  <si>
    <t>288028727</t>
  </si>
  <si>
    <t>162</t>
  </si>
  <si>
    <t>-1414410465</t>
  </si>
  <si>
    <t>163</t>
  </si>
  <si>
    <t>-1526623544</t>
  </si>
  <si>
    <t>164</t>
  </si>
  <si>
    <t>-348420005</t>
  </si>
  <si>
    <t>165</t>
  </si>
  <si>
    <t>-1410855580</t>
  </si>
  <si>
    <t>166</t>
  </si>
  <si>
    <t>Pol19</t>
  </si>
  <si>
    <t>-1738255056</t>
  </si>
  <si>
    <t>167</t>
  </si>
  <si>
    <t>905473605</t>
  </si>
  <si>
    <t>168</t>
  </si>
  <si>
    <t>-992497686</t>
  </si>
  <si>
    <t>169</t>
  </si>
  <si>
    <t>-887505957</t>
  </si>
  <si>
    <t>170</t>
  </si>
  <si>
    <t>1630674454</t>
  </si>
  <si>
    <t>171</t>
  </si>
  <si>
    <t>458307118</t>
  </si>
  <si>
    <t>172</t>
  </si>
  <si>
    <t>1322905426</t>
  </si>
  <si>
    <t>173</t>
  </si>
  <si>
    <t>131254140</t>
  </si>
  <si>
    <t>D5</t>
  </si>
  <si>
    <t>MRBA5 1.20</t>
  </si>
  <si>
    <t>174</t>
  </si>
  <si>
    <t>-748234369</t>
  </si>
  <si>
    <t>175</t>
  </si>
  <si>
    <t>582749595</t>
  </si>
  <si>
    <t>176</t>
  </si>
  <si>
    <t>1317729302</t>
  </si>
  <si>
    <t>177</t>
  </si>
  <si>
    <t>-1511523307</t>
  </si>
  <si>
    <t>178</t>
  </si>
  <si>
    <t>Pol20</t>
  </si>
  <si>
    <t>Mrazící box - Mrazící box bez podlahy, opláštění izolační panel PUR ISO 100; hmotnost 13,2kg/m², ocelový zinkovaný plech 0,5mm, RAL 9002včetně olištování</t>
  </si>
  <si>
    <t>-1149425750</t>
  </si>
  <si>
    <t>179</t>
  </si>
  <si>
    <t>Pol21</t>
  </si>
  <si>
    <t>Mrazící box - podlaha</t>
  </si>
  <si>
    <t>-1220420439</t>
  </si>
  <si>
    <t>180</t>
  </si>
  <si>
    <t>Pol22</t>
  </si>
  <si>
    <t>MTH Mrazírenské dveře KŘÍDLOVÉ 603LWT - MTH Mrazírenské dveře se zárubní 100mm, síla křídla 90 mm model 603 LWT, levé</t>
  </si>
  <si>
    <t>591936181</t>
  </si>
  <si>
    <t>181</t>
  </si>
  <si>
    <t>Pol23</t>
  </si>
  <si>
    <t>Výparník - Výparník REFTECO REA 0252 D8E4S 2x Ventilátor plastové šrouby M8x100, podložky, matice 4x Úroveň hlučnosti v 5m 45 dB Akustický výkon 70 dB</t>
  </si>
  <si>
    <t>-538274949</t>
  </si>
  <si>
    <t>182</t>
  </si>
  <si>
    <t>Pol24</t>
  </si>
  <si>
    <t>Termostatický expanzní ventil - Danfoss TE2 - tryska 01</t>
  </si>
  <si>
    <t>815554699</t>
  </si>
  <si>
    <t>183</t>
  </si>
  <si>
    <t>-1578478272</t>
  </si>
  <si>
    <t>184</t>
  </si>
  <si>
    <t>Pol26</t>
  </si>
  <si>
    <t>Topný kabel - Silikonový, vhodný do odpadu, 2m</t>
  </si>
  <si>
    <t>-1198437234</t>
  </si>
  <si>
    <t>185</t>
  </si>
  <si>
    <t>Pol27</t>
  </si>
  <si>
    <t>Topný kabel - Opletený, vhodný do podlahy 10m</t>
  </si>
  <si>
    <t>-412185703</t>
  </si>
  <si>
    <t>186</t>
  </si>
  <si>
    <t>Pol28</t>
  </si>
  <si>
    <t>Alarm - Akustická a zvuková signalizace ´´osoba v boxu´´</t>
  </si>
  <si>
    <t>1505142094</t>
  </si>
  <si>
    <t>187</t>
  </si>
  <si>
    <t>Pol29</t>
  </si>
  <si>
    <t>Vyrovnávací klapka k boxu 230v - Typ MTH</t>
  </si>
  <si>
    <t>549762266</t>
  </si>
  <si>
    <t>188</t>
  </si>
  <si>
    <t>Pol30</t>
  </si>
  <si>
    <t>Odpadní potrubí - DN32 - Nutno vsadit sifon už do připravené trasy pro odvod kondenzátu</t>
  </si>
  <si>
    <t>-571712409</t>
  </si>
  <si>
    <t>189</t>
  </si>
  <si>
    <t>-2105170123</t>
  </si>
  <si>
    <t>190</t>
  </si>
  <si>
    <t>665065089</t>
  </si>
  <si>
    <t>191</t>
  </si>
  <si>
    <t>-1294779388</t>
  </si>
  <si>
    <t>192</t>
  </si>
  <si>
    <t>532960902</t>
  </si>
  <si>
    <t>193</t>
  </si>
  <si>
    <t>-882476895</t>
  </si>
  <si>
    <t>D6</t>
  </si>
  <si>
    <t>MRBA6 1.21</t>
  </si>
  <si>
    <t>194</t>
  </si>
  <si>
    <t>1874438505</t>
  </si>
  <si>
    <t>195</t>
  </si>
  <si>
    <t>-1948222084</t>
  </si>
  <si>
    <t>196</t>
  </si>
  <si>
    <t>-1079246548</t>
  </si>
  <si>
    <t>197</t>
  </si>
  <si>
    <t>1621688626</t>
  </si>
  <si>
    <t>198</t>
  </si>
  <si>
    <t>-1661006904</t>
  </si>
  <si>
    <t>199</t>
  </si>
  <si>
    <t>-1297975602</t>
  </si>
  <si>
    <t>200</t>
  </si>
  <si>
    <t>299839120</t>
  </si>
  <si>
    <t>201</t>
  </si>
  <si>
    <t>-949253324</t>
  </si>
  <si>
    <t>202</t>
  </si>
  <si>
    <t>-1783558892</t>
  </si>
  <si>
    <t>203</t>
  </si>
  <si>
    <t>-1441754328</t>
  </si>
  <si>
    <t>204</t>
  </si>
  <si>
    <t>889628926</t>
  </si>
  <si>
    <t>205</t>
  </si>
  <si>
    <t>-577792403</t>
  </si>
  <si>
    <t>206</t>
  </si>
  <si>
    <t>-320829874</t>
  </si>
  <si>
    <t>207</t>
  </si>
  <si>
    <t>334447961</t>
  </si>
  <si>
    <t>208</t>
  </si>
  <si>
    <t>1110977265</t>
  </si>
  <si>
    <t>209</t>
  </si>
  <si>
    <t>-1663340478</t>
  </si>
  <si>
    <t>210</t>
  </si>
  <si>
    <t>-1153568216</t>
  </si>
  <si>
    <t>211</t>
  </si>
  <si>
    <t>1963130444</t>
  </si>
  <si>
    <t>212</t>
  </si>
  <si>
    <t>1523897378</t>
  </si>
  <si>
    <t>213</t>
  </si>
  <si>
    <t>-94207052</t>
  </si>
  <si>
    <t>D7</t>
  </si>
  <si>
    <t>CHBB7 1.22</t>
  </si>
  <si>
    <t>214</t>
  </si>
  <si>
    <t>1403381958</t>
  </si>
  <si>
    <t>215</t>
  </si>
  <si>
    <t>-2042624574</t>
  </si>
  <si>
    <t>216</t>
  </si>
  <si>
    <t>-735876873</t>
  </si>
  <si>
    <t>217</t>
  </si>
  <si>
    <t>-1582893029</t>
  </si>
  <si>
    <t>218</t>
  </si>
  <si>
    <t>706042045</t>
  </si>
  <si>
    <t>219</t>
  </si>
  <si>
    <t>-615776027</t>
  </si>
  <si>
    <t>220</t>
  </si>
  <si>
    <t>836885331</t>
  </si>
  <si>
    <t>221</t>
  </si>
  <si>
    <t>-1609266949</t>
  </si>
  <si>
    <t>222</t>
  </si>
  <si>
    <t>-1874673001</t>
  </si>
  <si>
    <t>223</t>
  </si>
  <si>
    <t>1659900899</t>
  </si>
  <si>
    <t>224</t>
  </si>
  <si>
    <t>1293887578</t>
  </si>
  <si>
    <t>225</t>
  </si>
  <si>
    <t>-2012988239</t>
  </si>
  <si>
    <t>226</t>
  </si>
  <si>
    <t>94792472</t>
  </si>
  <si>
    <t>227</t>
  </si>
  <si>
    <t>1698365777</t>
  </si>
  <si>
    <t>228</t>
  </si>
  <si>
    <t>-1742563950</t>
  </si>
  <si>
    <t>D8</t>
  </si>
  <si>
    <t>MRBA8 1.27</t>
  </si>
  <si>
    <t>229</t>
  </si>
  <si>
    <t>-1487139712</t>
  </si>
  <si>
    <t>230</t>
  </si>
  <si>
    <t>1164265190</t>
  </si>
  <si>
    <t>231</t>
  </si>
  <si>
    <t>-339778506</t>
  </si>
  <si>
    <t>232</t>
  </si>
  <si>
    <t>1904945652</t>
  </si>
  <si>
    <t>233</t>
  </si>
  <si>
    <t>215806817</t>
  </si>
  <si>
    <t>234</t>
  </si>
  <si>
    <t>372495170</t>
  </si>
  <si>
    <t>235</t>
  </si>
  <si>
    <t>-1103310906</t>
  </si>
  <si>
    <t>236</t>
  </si>
  <si>
    <t>-482156173</t>
  </si>
  <si>
    <t>237</t>
  </si>
  <si>
    <t>1114059929</t>
  </si>
  <si>
    <t>238</t>
  </si>
  <si>
    <t>-373712215</t>
  </si>
  <si>
    <t>239</t>
  </si>
  <si>
    <t>1311760585</t>
  </si>
  <si>
    <t>240</t>
  </si>
  <si>
    <t>223509943</t>
  </si>
  <si>
    <t>241</t>
  </si>
  <si>
    <t>1754721565</t>
  </si>
  <si>
    <t>242</t>
  </si>
  <si>
    <t>285402149</t>
  </si>
  <si>
    <t>243</t>
  </si>
  <si>
    <t>Pol31</t>
  </si>
  <si>
    <t>MTH Mrazírenské dveře KŘÍDLOVÉ 603LWT - MTH Mrazírenské dveře se zárubní 100mm, síla křídla 90 mm model 603 LWT, pravé</t>
  </si>
  <si>
    <t>1642854346</t>
  </si>
  <si>
    <t>244</t>
  </si>
  <si>
    <t>1820822409</t>
  </si>
  <si>
    <t>245</t>
  </si>
  <si>
    <t>-2088285969</t>
  </si>
  <si>
    <t>246</t>
  </si>
  <si>
    <t>1029529259</t>
  </si>
  <si>
    <t>247</t>
  </si>
  <si>
    <t>-1295517616</t>
  </si>
  <si>
    <t>248</t>
  </si>
  <si>
    <t>-1019828703</t>
  </si>
  <si>
    <t>D9</t>
  </si>
  <si>
    <t>CHBB9 1.28</t>
  </si>
  <si>
    <t>249</t>
  </si>
  <si>
    <t>-684323001</t>
  </si>
  <si>
    <t>250</t>
  </si>
  <si>
    <t>-1184800397</t>
  </si>
  <si>
    <t>251</t>
  </si>
  <si>
    <t>-1580307759</t>
  </si>
  <si>
    <t>252</t>
  </si>
  <si>
    <t>-1300893440</t>
  </si>
  <si>
    <t>253</t>
  </si>
  <si>
    <t>840226184</t>
  </si>
  <si>
    <t>254</t>
  </si>
  <si>
    <t>866133621</t>
  </si>
  <si>
    <t>255</t>
  </si>
  <si>
    <t>-1252529402</t>
  </si>
  <si>
    <t>256</t>
  </si>
  <si>
    <t>696122515</t>
  </si>
  <si>
    <t>257</t>
  </si>
  <si>
    <t>Pol32</t>
  </si>
  <si>
    <t>1337941609</t>
  </si>
  <si>
    <t>258</t>
  </si>
  <si>
    <t>-989576212</t>
  </si>
  <si>
    <t>259</t>
  </si>
  <si>
    <t>-1572662153</t>
  </si>
  <si>
    <t>260</t>
  </si>
  <si>
    <t>-1643605248</t>
  </si>
  <si>
    <t>261</t>
  </si>
  <si>
    <t>-2058715258</t>
  </si>
  <si>
    <t>262</t>
  </si>
  <si>
    <t>-1096908004</t>
  </si>
  <si>
    <t>263</t>
  </si>
  <si>
    <t>-1489246209</t>
  </si>
  <si>
    <t>06 - MaR</t>
  </si>
  <si>
    <t xml:space="preserve">    742 - MaR - rozvaděče</t>
  </si>
  <si>
    <t xml:space="preserve">    742.1 - MaR - Centrální stanice</t>
  </si>
  <si>
    <t xml:space="preserve">    743 - MaR - přístroje a zařízení</t>
  </si>
  <si>
    <t xml:space="preserve">    744 - Elektromontáže - rozvody vodičů měděných</t>
  </si>
  <si>
    <t xml:space="preserve">    749 - Ostatní a vedlejší náklady</t>
  </si>
  <si>
    <t>742</t>
  </si>
  <si>
    <t>MaR - rozvaděče</t>
  </si>
  <si>
    <t>742221110</t>
  </si>
  <si>
    <t>Montáž rozváděčů litinových, hliníkových nebo plastových sestava do 75 kg</t>
  </si>
  <si>
    <t>-1493758188</t>
  </si>
  <si>
    <t>742221333</t>
  </si>
  <si>
    <t>Rozvaděč MaR-1 vybavený</t>
  </si>
  <si>
    <t>-1853729044</t>
  </si>
  <si>
    <t>742221334</t>
  </si>
  <si>
    <t>Rozvaděč MaR-2 vybavený</t>
  </si>
  <si>
    <t>158214202</t>
  </si>
  <si>
    <t>742.1</t>
  </si>
  <si>
    <t>MaR - Centrální stanice</t>
  </si>
  <si>
    <t>742145668R</t>
  </si>
  <si>
    <t>Regulátor - 17AI, 6DI, 18DO, 11AO, 2xETH, 1xUSB, 1x SD slot pro SD kartu. Napájení 24 V AC/DC.</t>
  </si>
  <si>
    <t>-1815041184</t>
  </si>
  <si>
    <t>742145670R</t>
  </si>
  <si>
    <t>Instalace a zprovoznění centrální stanice</t>
  </si>
  <si>
    <t>hod</t>
  </si>
  <si>
    <t>920280616</t>
  </si>
  <si>
    <t>743</t>
  </si>
  <si>
    <t>MaR - přístroje a zařízení</t>
  </si>
  <si>
    <t>743222333R.1</t>
  </si>
  <si>
    <t>Servopohon VZT klapky, 3-stavový, 24V DC, havarijní funkce</t>
  </si>
  <si>
    <t>-603434219</t>
  </si>
  <si>
    <t>743222334R</t>
  </si>
  <si>
    <t>Servopohon VZT klapky, napájení 24V DC, řízení 0-10V DC</t>
  </si>
  <si>
    <t>-21181827</t>
  </si>
  <si>
    <t>743222335R</t>
  </si>
  <si>
    <t>Servopohon VZT klapky, 3-stavový, 24V DC</t>
  </si>
  <si>
    <t>-1205278849</t>
  </si>
  <si>
    <t>743222336R</t>
  </si>
  <si>
    <t>Servopohon MIXu, napájení 24V DC, řízení 0-10V DC</t>
  </si>
  <si>
    <t>1649644307</t>
  </si>
  <si>
    <t>743222337R</t>
  </si>
  <si>
    <t>Regulátor DP do VZT kanálu, vč. příslušenství, 20-300 Pa</t>
  </si>
  <si>
    <t>512417068</t>
  </si>
  <si>
    <t>743222338R</t>
  </si>
  <si>
    <t>Diferenční tlakové snímače DPA</t>
  </si>
  <si>
    <t>1391640136</t>
  </si>
  <si>
    <t>743222339R</t>
  </si>
  <si>
    <t>Kapilárový termostat protimrazové ochrany registru TV</t>
  </si>
  <si>
    <t>-1042825308</t>
  </si>
  <si>
    <t>743222340R</t>
  </si>
  <si>
    <t>Jímkový snímač teploty, Pt1000</t>
  </si>
  <si>
    <t>1119346334</t>
  </si>
  <si>
    <t>743222341R</t>
  </si>
  <si>
    <t>Přepínač režimů VZT</t>
  </si>
  <si>
    <t>-1761639557</t>
  </si>
  <si>
    <t>743222342R</t>
  </si>
  <si>
    <t>Kanálový snímač teploty, Pt1000</t>
  </si>
  <si>
    <t>1497181706</t>
  </si>
  <si>
    <t>743222344R</t>
  </si>
  <si>
    <t>Snímač venkovní teploty, Pt1000</t>
  </si>
  <si>
    <t>184006263</t>
  </si>
  <si>
    <t>743222345R</t>
  </si>
  <si>
    <t>Příložný snímač teploty, Pt1000</t>
  </si>
  <si>
    <t>1218269346</t>
  </si>
  <si>
    <t>744</t>
  </si>
  <si>
    <t>Elektromontáže - rozvody vodičů měděných</t>
  </si>
  <si>
    <t>744211111R</t>
  </si>
  <si>
    <t>Kabel JY(S)TY 2x2x0,8</t>
  </si>
  <si>
    <t>228815514</t>
  </si>
  <si>
    <t>744211114R</t>
  </si>
  <si>
    <t>Kabel CYKY-J 3x1,5</t>
  </si>
  <si>
    <t>1617291704</t>
  </si>
  <si>
    <t>744211115R</t>
  </si>
  <si>
    <t>Kabel CYKY-J 3x2,5</t>
  </si>
  <si>
    <t>-1536726535</t>
  </si>
  <si>
    <t>744211120R</t>
  </si>
  <si>
    <t>Vodič CY 6 mm2  ochranného pospojení, vč. příslušenství</t>
  </si>
  <si>
    <t>354995543</t>
  </si>
  <si>
    <t>744211121R</t>
  </si>
  <si>
    <t>Kabelový žlab 62/50, vč. nosných konstrukcí a příslušenství</t>
  </si>
  <si>
    <t>439231134</t>
  </si>
  <si>
    <t>744211124R</t>
  </si>
  <si>
    <t>Instalační trubka pevná 16 mm, vč. příslušenství pro upevnění</t>
  </si>
  <si>
    <t>145528137</t>
  </si>
  <si>
    <t>744211125R</t>
  </si>
  <si>
    <t>Instalační trubka pevná 25 mm, vč. příslušenství pro upevnění</t>
  </si>
  <si>
    <t>-1319945479</t>
  </si>
  <si>
    <t>744211127R</t>
  </si>
  <si>
    <t>Instalační trubka ohebná 16 mm, včetně přísl. pro upevnění</t>
  </si>
  <si>
    <t>1047954605</t>
  </si>
  <si>
    <t>744211128R</t>
  </si>
  <si>
    <t>Instalační trubka ohebná 20 mm, včetně přísl pro upevnění</t>
  </si>
  <si>
    <t>-2101548213</t>
  </si>
  <si>
    <t>744211130R.1</t>
  </si>
  <si>
    <t>Ostatní elektromont. materiál (krabice, nosné konstrukce, atd.)</t>
  </si>
  <si>
    <t>soub</t>
  </si>
  <si>
    <t>-218174547</t>
  </si>
  <si>
    <t>744211131R</t>
  </si>
  <si>
    <t>Montážní práce</t>
  </si>
  <si>
    <t>1751827690</t>
  </si>
  <si>
    <t>744211133R</t>
  </si>
  <si>
    <t>Stavební přípomoce (prostupy, drážky, atd.)</t>
  </si>
  <si>
    <t>1544677826</t>
  </si>
  <si>
    <t>749</t>
  </si>
  <si>
    <t>Ostatní a vedlejší náklady</t>
  </si>
  <si>
    <t>749211110R</t>
  </si>
  <si>
    <t>Výrobní dokumentace vč. svorkových scémat rozvaděčů</t>
  </si>
  <si>
    <t>2096334734</t>
  </si>
  <si>
    <t>749211110R.1</t>
  </si>
  <si>
    <t>Projektová dokumentace skutečného provedení</t>
  </si>
  <si>
    <t>1820221537</t>
  </si>
  <si>
    <t>749211110R.2</t>
  </si>
  <si>
    <t>Příprava aplikačního SW řídicího systému vč. zprovoznění</t>
  </si>
  <si>
    <t>-1363664100</t>
  </si>
  <si>
    <t>749211110R.3</t>
  </si>
  <si>
    <t>Příprava SW grafického zobrazení řízené technologie</t>
  </si>
  <si>
    <t>2092993208</t>
  </si>
  <si>
    <t>749211110R.4</t>
  </si>
  <si>
    <t>Výchozí revize elektroinstalace MaR</t>
  </si>
  <si>
    <t>-292437329</t>
  </si>
  <si>
    <t>749211110R.5</t>
  </si>
  <si>
    <t>Zprovoznění a odzkoušení funkce systému a technologií</t>
  </si>
  <si>
    <t>1847641519</t>
  </si>
  <si>
    <t>749211110R.6</t>
  </si>
  <si>
    <t>Zaškolení obsluhy vč. zpracování návodu k obsluze a údržbě</t>
  </si>
  <si>
    <t>1391873520</t>
  </si>
  <si>
    <t>07 - Plyn</t>
  </si>
  <si>
    <t>100 - PLYNOMĚRNA</t>
  </si>
  <si>
    <t>1 - Rozvodné potrubí</t>
  </si>
  <si>
    <t>2 - Ochranná trubka - prostup stěnou</t>
  </si>
  <si>
    <t>3 - Armatury</t>
  </si>
  <si>
    <t>4 - Ostatní práce a přípomoce</t>
  </si>
  <si>
    <t>PLYNOMĚRNA</t>
  </si>
  <si>
    <t>Demontáž stávajícího plynoměru</t>
  </si>
  <si>
    <t>-682899837</t>
  </si>
  <si>
    <t>Plynoměr G25 (max. průtok 40 m3/hod.), pracovní tlak do 1 bar - rozteč 335 mm - včetně šroubení připojení G 2 1/2" matka, týda 2"</t>
  </si>
  <si>
    <t>2133445543</t>
  </si>
  <si>
    <t>Snímač s převodníkem Cyble M Bus pro dálkový odečet</t>
  </si>
  <si>
    <t>990162544</t>
  </si>
  <si>
    <t>Cyble senzot s impulsním výstupem pro dálkový odečet</t>
  </si>
  <si>
    <t>-1239964470</t>
  </si>
  <si>
    <t>Pomocný a spojovací materiál</t>
  </si>
  <si>
    <t>262434103</t>
  </si>
  <si>
    <t>Tlaková zkouška</t>
  </si>
  <si>
    <t>-1630356294</t>
  </si>
  <si>
    <t>Revize plynovodu</t>
  </si>
  <si>
    <t>-176719676</t>
  </si>
  <si>
    <t>Rozvodné potrubí</t>
  </si>
  <si>
    <t>Potrubí ocelové ČSN 425715 - DN65</t>
  </si>
  <si>
    <t>bm</t>
  </si>
  <si>
    <t>839241977</t>
  </si>
  <si>
    <t>Potrubí ocelové ČSN 425715 - DN50</t>
  </si>
  <si>
    <t>1213303755</t>
  </si>
  <si>
    <t>Potrubí ocelové ČSN 425715 - DN40</t>
  </si>
  <si>
    <t>1515731596</t>
  </si>
  <si>
    <t>Potrubí ocelové ČSN 425715 - DN32</t>
  </si>
  <si>
    <t>1006530507</t>
  </si>
  <si>
    <t>Potrubí ocelové ČSN 425715 - DN25</t>
  </si>
  <si>
    <t>2127614133</t>
  </si>
  <si>
    <t>Potrubí ocelové ČSN 425715 - DN20</t>
  </si>
  <si>
    <t>724812210</t>
  </si>
  <si>
    <t>Ochranná trubka - prostup stěnou</t>
  </si>
  <si>
    <t>1656650842</t>
  </si>
  <si>
    <t>Potrubí ocelové ČSN 425715 - DN80</t>
  </si>
  <si>
    <t>-2116797043</t>
  </si>
  <si>
    <t>Armatury</t>
  </si>
  <si>
    <t>Kulový kohout KK-1/2"</t>
  </si>
  <si>
    <t>-1945316930</t>
  </si>
  <si>
    <t>Kulový kohout KK-2"</t>
  </si>
  <si>
    <t>-1290530144</t>
  </si>
  <si>
    <t>Nástavec - DN20</t>
  </si>
  <si>
    <t>-1358133549</t>
  </si>
  <si>
    <t>Zátka - DN20</t>
  </si>
  <si>
    <t>-341596340</t>
  </si>
  <si>
    <t>Manometr 160, TČ 0.0 - 6 kPa + připojovací sada</t>
  </si>
  <si>
    <t>-518763207</t>
  </si>
  <si>
    <t>Elektromagnetický automatický dvoucestný uzavírací ventil - DN50 - čidlo</t>
  </si>
  <si>
    <t>-986916697</t>
  </si>
  <si>
    <t>Odvzdušnění plynového potrubí</t>
  </si>
  <si>
    <t>-1469486590</t>
  </si>
  <si>
    <t>Ostatní práce a přípomoce</t>
  </si>
  <si>
    <t>Nátěr potrubí do DN50, barva syntetická základní antikorozní</t>
  </si>
  <si>
    <t>1677246704</t>
  </si>
  <si>
    <t>Nátěr potrubí nad DN50, barva syntetická základní antikorozní</t>
  </si>
  <si>
    <t>1042764471</t>
  </si>
  <si>
    <t>Nátěr potrubí do DN50, barva syntetická konečná antikorozní - odstín žlutá</t>
  </si>
  <si>
    <t>36724877</t>
  </si>
  <si>
    <t>Nátěr potrubí nad DN50, barva syntetická konečná antikorozní - odstín žlutá</t>
  </si>
  <si>
    <t>810404365</t>
  </si>
  <si>
    <t>Napojení na stávající NTL rozvod plynu - ocel</t>
  </si>
  <si>
    <t>-694462530</t>
  </si>
  <si>
    <t>Kotvení</t>
  </si>
  <si>
    <t>-1237918889</t>
  </si>
  <si>
    <t>Kolena, příruby, těsnění, pomocný a spojovací materiá</t>
  </si>
  <si>
    <t>-1862893514</t>
  </si>
  <si>
    <t>Stavební přípomoc (prostupy, drážky, výklenky)</t>
  </si>
  <si>
    <t>863513936</t>
  </si>
  <si>
    <t>Tlaková zkouška a revize plynového potrubí</t>
  </si>
  <si>
    <t>1411355505</t>
  </si>
  <si>
    <t>08 - VZT</t>
  </si>
  <si>
    <t>D1 - ZAŘÍZENÍ Č.1 – VĚTRÁNÍ KUCHYNĚ - VARNÁ ČÁST</t>
  </si>
  <si>
    <t>D2 - ZAŘÍZENÍ Č.2 – VĚTRÁNÍ KUCHYNĚ - MYCÍ ČÁST</t>
  </si>
  <si>
    <t>D3 - VRN</t>
  </si>
  <si>
    <t>ZAŘÍZENÍ Č.1 – VĚTRÁNÍ KUCHYNĚ - VARNÁ ČÁST</t>
  </si>
  <si>
    <t>Vzduchotechnická / rekuperační jednotka pro přívod / odvod vzduchu, splňující požadavky nařízení č.1253/2014 (Ekodesign 2018), vnitřní provedení, Vp=14970m3/h / dp=600Pa, Vo=14970m3/h / dp=600Pa, deskový / křížový rekuperátor s účinností 73% (suchá), včetně bypassové klapky, teplovodní ohřívač vzduchu Qt=85kW (včetně kompletního SMU a armatur), přímý chladič R32 s možností reverzního chodu (topení) - tříokruhový (poměr 1:1:1) - Qch/Qt=3x 26kW, eliminátor kapek, filtrační komora - přívod s třídou filtrace F7 (ePM2.5 65%), odtah s třídou filtrace G3 (tukový předfiltr Coarse 40%) a M5 (ePM10 60%), 4x pružná manžeta 2040x1040, 2x uzavírací klapka 2040x1040, 2x ventilátorová komora s EC motory 2x 2x5kW/3x400V, parametry pláště dle EN1886: L1(M), L2(R) @ -400Pa, D1(M), T2(M), TB3(M), &lt;0,5%(F9), odvod kondenzátu včetně sifonů, podstavný rám 150mm, celkové rozměry 4690x2140x2470 (včetně rámu), hmotnost 2170kg, konfigurace hrdel viz.grafická část projektu</t>
  </si>
  <si>
    <t>-1187583510</t>
  </si>
  <si>
    <t>MaR - kompletní systém měření a regulace pro zařízení č. 1 - digitální regulace, externí rozvaděč ve vnitřním provedení, řízení otáček ventilátorů (EC motory), řízení otáček ventilátorů na základě konstantního tlaku v potrubní síti, regulace TVO (kompletní SMU), regulace přímého chlazení / topení, kompletní sada teplotních čidel, manostaty přívodní / odvodní filtr, servopohony regulačních / uzavíracích a bypassových klapek (2x uzavírací klapka, 1x bypassová klapka), komunikační kabeláž, software, integrovaný web-server (BMS komunikační protokol nutno upřesnit)</t>
  </si>
  <si>
    <t>-181187537</t>
  </si>
  <si>
    <t>Dálkový ovladač s displayem pro 1.01 + komunikační kabeláž pro ovladač CAT6e/ stíněný v délce cca 150m, příslušenství</t>
  </si>
  <si>
    <t>-841146059</t>
  </si>
  <si>
    <t>Venkovní kondenzační jednotka systému přímého chlazení / topení, invertorová technologie, nominální chladící / topný výkon = 22.5/22.5kW (chladící rozsah 4.6-27.0kW), chladivo R32, nominální elektrický příkon 11.87kW, napájení 3x400V, rozměry jednotky 1010x370x1550mm/142kg, včetně AHU-KITu pro ovládání výkonu 0-10V, dálkový ovladač pro nastavení parametrů, silent-bloky</t>
  </si>
  <si>
    <t>-1834655900</t>
  </si>
  <si>
    <t>Izolované Cu potrubí chladiva R32 (kapalina/plyn), chladivo R32, komunikační kabeláž, kompletní příslušenství chladícího okruhu (filtr dehydrátor, vstřikovací ventil, uzavírací ventily apod.)</t>
  </si>
  <si>
    <t>-230665708</t>
  </si>
  <si>
    <t>Instalační žlab pro vedení Cu potrubí + kabeláže v exteriéru, provedení pozink, celokrytový</t>
  </si>
  <si>
    <t>1681653848</t>
  </si>
  <si>
    <t>Tlumič hluku do 4-hranného potrubí 1600x1000, délka 2000, včetně pláště, jádrový - 8x jádro 400/500/2000, s náběhovou hranou, útlum v pásmu 250Hz = 38.9, akustický výkon tlumiče v pásmu 250Hz = 12.9, tlaková ztráta tlumiče = 10Pa (14970m3/h)</t>
  </si>
  <si>
    <t>-647818976</t>
  </si>
  <si>
    <t>Tlumič hluku do 4-hranného potrubí 1600x1000, délka 1500, včetně pláště, jádrový - 8x jádro 400/500/1500, s náběhovou hranou, útlum v pásmu 250Hz = 28.9, akustický výkon tlumiče v pásmu 250Hz = 12.9, tlaková ztráta tlumiče = 9Pa (14970m3/h)</t>
  </si>
  <si>
    <t>-1325695994</t>
  </si>
  <si>
    <t>Koncový prvek pro sání vzduchu - protidešťová žaluzie 1600x1400, se sítem proti ptactvu, barevné provedení RAL nutno upřesnit při montáži</t>
  </si>
  <si>
    <t>1178225566</t>
  </si>
  <si>
    <t>Koncový prvek pro sání vzduchu - protidešťová žaluzie 800x1300, se sítem proti ptactvu, barevné provedení RAL nutno upřesnit při montáži</t>
  </si>
  <si>
    <t>940655441</t>
  </si>
  <si>
    <t>Regulátor variabilního průtoku vzduchu, velikosti 500x400, napájení 24V AC/DC, dvě polohy (otevřeno/zavřeno resp. 1800/0m3/h), trafo 230/24V (včetně kabeláže), protihlukový kryt pro snížení hlučnosti proudění, příslušenství</t>
  </si>
  <si>
    <t>2124583408</t>
  </si>
  <si>
    <t>Regulátor variabilního průtoku vzduchu, velikosti 300x350, napájení 24V AC/DC, dvě polohy (otevřeno/zavřeno resp. 1800/0m3/h), trafo 230/24V (včetně kabeláže), protihlukový kryt pro snížení hlučnosti proudění, příslušenství</t>
  </si>
  <si>
    <t>-957366445</t>
  </si>
  <si>
    <t>1905644425</t>
  </si>
  <si>
    <t>Regulátor variabilního průtoku vzduchu, velikosti 250x250, napájení 24V AC/DC, dvě polohy (otevřeno/zavřeno resp. 1000/0m3/h), trafo 230/24V (včetně kabeláže), protihlukový kryt pro snížení hlučnosti proudění, příslušenství</t>
  </si>
  <si>
    <t>2022193755</t>
  </si>
  <si>
    <t>Regulátor variabilního průtoku vzduchu, velikosti 200x250, napájení 24V AC/DC, dvě polohy (otevřeno/zavřeno resp. 800/0m3/h), trafo 230/24V (včetně kabeláže), protihlukový kryt pro snížení hlučnosti proudění, příslušenství</t>
  </si>
  <si>
    <t>-1181388743</t>
  </si>
  <si>
    <t>Nástěnný ovladač (přepínač-2 polohy) pro RVPV (5x), beznapěťový kontakt, komunikační kabeláž pro ovladač (přepínač) v délce cca 250m, příslušenství, designové provedení ovladače nutno upřesnit při montáži dle požadavku investora (s ohledem na ostatní instalované prvky profese EI)</t>
  </si>
  <si>
    <t>-286163307</t>
  </si>
  <si>
    <t>Regulátor konstantního průtoku vzduchu, velikosti 600x400 (průtok vzduchu 4000m3/h), protihlukový kryt pro snížení hlučnosti proudění</t>
  </si>
  <si>
    <t>-149298975</t>
  </si>
  <si>
    <t>Regulátor konstantního průtoku vzduchu, velikosti 600x400 (průtok vzduchu 3800m3/h), protihlukový kryt pro snížení hlučnosti proudění</t>
  </si>
  <si>
    <t>8715174</t>
  </si>
  <si>
    <t>Regulátor konstantního průtoku vzduchu, velikosti 400x400 (průtok vzduchu 2500m3/h), protihlukový kryt pro snížení hlučnosti proudění</t>
  </si>
  <si>
    <t>-154617296</t>
  </si>
  <si>
    <t>Regulátor konstantního průtoku vzduchu, velikosti 300x400 (průtok vzduchu 2350m3/h), protihlukový kryt pro snížení hlučnosti proudění</t>
  </si>
  <si>
    <t>200496388</t>
  </si>
  <si>
    <t>Regulátor konstantního průtoku vzduchu, velikosti 280x280 (průtok vzduchu 1400m3/h), protihlukový kryt pro snížení hlučnosti proudění</t>
  </si>
  <si>
    <t>-114132727</t>
  </si>
  <si>
    <t>Regulátor konstantního průtoku vzduchu, velikosti DN250 (průtok vzduchu 850m3/h), protihlukový kryt pro snížení hlučnosti proudění</t>
  </si>
  <si>
    <t>1794399435</t>
  </si>
  <si>
    <t>Regulátor konstantního průtoku vzduchu, velikosti DN250 (průtok vzduchu 700m3/h), protihlukový kryt pro snížení hlučnosti proudění</t>
  </si>
  <si>
    <t>728045579</t>
  </si>
  <si>
    <t>Regulátor konstantního průtoku vzduchu, velikosti DN250 (průtok vzduchu 650m3/h), protihlukový kryt pro snížení hlučnosti proudění</t>
  </si>
  <si>
    <t>-1402438843</t>
  </si>
  <si>
    <t>Regulátor konstantního průtoku vzduchu, velikosti DN250 (průtok vzduchu 600m3/h), protihlukový kryt pro snížení hlučnosti proudění</t>
  </si>
  <si>
    <t>-188797420</t>
  </si>
  <si>
    <t>Regulátor konstantního průtoku vzduchu, velikosti DN250 (průtok vzduchu 580m3/h), protihlukový kryt pro snížení hlučnosti proudění</t>
  </si>
  <si>
    <t>-119865236</t>
  </si>
  <si>
    <t>Regulátor konstantního průtoku vzduchu, velikosti DN200 (průtok vzduchu 200m3/h), protihlukový kryt pro snížení hlučnosti proudění</t>
  </si>
  <si>
    <t>-643681611</t>
  </si>
  <si>
    <t>Regulátor konstantního průtoku vzduchu, velikosti DN200 (průtok vzduchu 180m3/h), protihlukový kryt pro snížení hlučnosti proudění</t>
  </si>
  <si>
    <t>-1966602579</t>
  </si>
  <si>
    <t>Regulátor konstantního průtoku vzduchu, velikosti DN100 (průtok vzduchu 50m3/h), protihlukový kryt pro snížení hlučnosti proudění</t>
  </si>
  <si>
    <t>1804753083</t>
  </si>
  <si>
    <t>Anemostat lamelový / čtvercový velikosti 600, pro přívod vzduchu, čelní deska 4-hranná velikosti 600x600, včetně připojovací skříně (plenumboxu) s roznášecím prvkem, vodorovné napojení - připojovací hrdlo DN250 s regulací průtoku vzduchu, čelní deska RAL9010</t>
  </si>
  <si>
    <t>-1727222959</t>
  </si>
  <si>
    <t>Vyúsť s vířivým výtokem vzduchu, čelní deska 4-hranná velikosti 600x600, pro přívod vzduchu, 48x stavitelná lamela, včetně připojovací skříně (plenumboxu) s roznášecím prvkem, vodorovné napojení - připojovací hrdlo DN250 s regulací průtoku vzduchu, čelní deska RAL9010</t>
  </si>
  <si>
    <t>812881547</t>
  </si>
  <si>
    <t>Vyúsť s vířivým výtokem vzduchu, čelní deska 4-hranná velikosti 600x600, pro odvod vzduchu, 48x stavitelná lamela, včetně připojovací skříně (plenumboxu) s roznášecím prvkem, vodorovné napojení - připojovací hrdlo DN250 s regulací průtoku vzduchu, čelní deska RAL9010</t>
  </si>
  <si>
    <t>-1826547904</t>
  </si>
  <si>
    <t>Vyúsť s vířivým výtokem vzduchu, čelní deska 4-hranná velikosti 600x600, pro přívod vzduchu, 16x stavitelná lamela, včetně připojovací skříně (plenumboxu) s roznášecím prvkem, vodorovné napojení - připojovací hrdlo DN200 s regulací průtoku vzduchu, čelní deska RAL9010</t>
  </si>
  <si>
    <t>1216570522</t>
  </si>
  <si>
    <t>Vyúsť s vířivým výtokem vzduchu, čelní deska 4-hranná velikosti 600x600, pro odvod vzduchu, 16x stavitelná lamela, včetně připojovací skříně (plenumboxu) s roznášecím prvkem, vodorovné napojení - připojovací hrdlo DN200 s regulací průtoku vzduchu, čelní deska RAL9010</t>
  </si>
  <si>
    <t>-1832123709</t>
  </si>
  <si>
    <t>Velkoplošná digestoř velikosti 3000x1200x450, nástěnná, 2-odtahová, 2x hrdlo 250x250 včetně regulační klapky 250x250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</si>
  <si>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2057745710</t>
  </si>
  <si>
    <t>Velkoplošná digestoř velikosti 2700x1200x450, nástěnná, 2-odtahová, 2x hrdlo 250x250 včetně regulační klapky 250x250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</si>
  <si>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-886386460</t>
  </si>
  <si>
    <t>Velkoplošná digestoř velikosti 3800x1200x450, nástěnná, 3-odtahová, 3x hrdlo 250x200 včetně regulační klapky 250x200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</si>
  <si>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-346747933</t>
  </si>
  <si>
    <t>Velkoplošná digestoř velikosti 2000x1200x450, nástěnná, 1-odtahová, 1x hrdlo 280x280 včetně regulační klapky 280x280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</si>
  <si>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1634113347</t>
  </si>
  <si>
    <t>Velkoplošná digestoř velikosti 1500x900x450, nástěnná, 1-odtahová, 1x hrdlo 250x200 včetně regulační klapky 250x200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</si>
  <si>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-1610007366</t>
  </si>
  <si>
    <t>Velkoplošná digestoř velikosti 1400x1300x450, nástěnná, 1-odtahová, 1x hrdlo 250x250 včetně regulační klapky 250x250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</si>
  <si>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231997863</t>
  </si>
  <si>
    <t>Talířový ventil DN200, kovový, včetně zděře, barevné provedení ventilu RAL9010</t>
  </si>
  <si>
    <t>-1090066877</t>
  </si>
  <si>
    <t>Regulační klapka do 4-hranného potrubí 280x280, ruční ovládání</t>
  </si>
  <si>
    <t>12088054</t>
  </si>
  <si>
    <t>Regulační klapka do 4-hranného potrubí 200x250, ruční ovládání</t>
  </si>
  <si>
    <t>684712819</t>
  </si>
  <si>
    <t>Regulační klapka dokruhového potrubí DN250, ruční ovládání</t>
  </si>
  <si>
    <t>-365036541</t>
  </si>
  <si>
    <t>Regulační klapka dokruhového potrubí DN160, ruční ovládání</t>
  </si>
  <si>
    <t>-1208660487</t>
  </si>
  <si>
    <t>Čtyřhranné potrubí, do obvodu 6000mm, včetně tvarovek 60%, pozink. provedení, třída těsnosti C dle EN1507</t>
  </si>
  <si>
    <t>-657855980</t>
  </si>
  <si>
    <t>Kruhové potrubí, do DN250mm, včetně tvarovek 70%, s těsněním, pozink. provedení, třída těsnosti D dle EN12237</t>
  </si>
  <si>
    <t>-1121064149</t>
  </si>
  <si>
    <t>Potrubí flexibilní, s termoakustickou izolací, s parozábranou, do průměru DN250</t>
  </si>
  <si>
    <t>642836102</t>
  </si>
  <si>
    <t>Termoakustická izolace do vnitřního prostředí - syntetický kaučuk tl. 32mm, samolep, Al povrchová úprava</t>
  </si>
  <si>
    <t>688018871</t>
  </si>
  <si>
    <t>Termoakustická izolace do vnitřního prostředí - syntetický kaučuk tl. 19mm, samolep, Al povrchová úprava</t>
  </si>
  <si>
    <t>-1322434093</t>
  </si>
  <si>
    <t>Termoakustická izolace do venkovního prostředí - minerální vata tl. 80mm + oplechování</t>
  </si>
  <si>
    <t>339757579</t>
  </si>
  <si>
    <t>Montážní, kotvící a spojovací materiál</t>
  </si>
  <si>
    <t>-1670706070</t>
  </si>
  <si>
    <t>ZAŘÍZENÍ Č.2 – VĚTRÁNÍ KUCHYNĚ - MYCÍ ČÁST</t>
  </si>
  <si>
    <t>Vzduchotechnická / rekuperační jednotka pro přívod / odvod vzduchu, splňující požadavky nařízení č.1253/2014 (Ekodesign 2018), vnitřní / podstropní provedení, Vp=3250m3/h / dp=400Pa, Vo=3250m3/h / dp=400Pa, protiproudý rekuperátor s účinností 82% (suchá), včetně bypassové klapky, elektrický ohřívač vzduchu Qt=7.2kW/3x400V, přímý chladič R32 s možností reverzního chodu (topení) - Qch/Qt=14kW, eliminátor kapek, 2x filtrační komora - přívod s třídou filtrace F7 (ePM1 55%), odtah s třídou filtrace M5 (ePM10 50%), 2x manžeta 710x500, 2x pružná manžeta 400x400, 2x uzavírací klapka 400x400, 2x ventilátorová komora s EC motory 2.5kW/3x400V, plášť jednotky v sendvič. provedení s tepel. izolací, odvod kondenzátu včetně sifonů, celkové rozměry 2300x1600x775, hmotnost 430kg, konfigurace hrdel viz.grafická část projektu</t>
  </si>
  <si>
    <t>162294796</t>
  </si>
  <si>
    <t>MaR - kompletní systém měření a regulace pro zařízení č. 2 - digitální regulace, externí rozvaděč ve vnitřním provedení (délka kabelů 6m), řízení otáček ventilátorů (EC motory), regulace EI ohřívače, regulace přímého chlazení / topení, kompletní sada teplotních čidel, manostaty přívodní / odvodní filtr, servopohony regulačních / uzavíracích a bypassových klapek (2x uzavírací klapka, 1x bypassová klapka), komunikační kabeláž, software, integrovaný web-server (BMS komunikační protokol nutno upřesnit)</t>
  </si>
  <si>
    <t>1087350525</t>
  </si>
  <si>
    <t>Dálkový ovladač s displayem pro 2.01 + komunikační kabeláž pro ovladač CAT6e/ stíněný v délce cca 120m, příslušenství</t>
  </si>
  <si>
    <t>-439295037</t>
  </si>
  <si>
    <t>Venkovní kondenzační jednotka systému přímého chlazení / topení, invertorová technologie, nominální chladící / topný výkon = 14/14kW (chladící rozsah 2.6-16.0kW), chladivo R32, nominální elektrický příkon 6.5kW, napájení 3x400V, rozměry jednotky 900x320x1340mm/95kg, včetně AHU-KITu pro ovládání výkonu 0-10V, dálkový ovladač pro nastavení parametrů, silent-bloky</t>
  </si>
  <si>
    <t>1415497400</t>
  </si>
  <si>
    <t>-1028460489</t>
  </si>
  <si>
    <t>658450275</t>
  </si>
  <si>
    <t>Tlumič hluku do 4-hranného potrubí 700x500, délka 1500, včetně pláště, jádrový - 2x jádro 200/500/1500 + 1x jádro 300/500/1500, s náběhovou hranou, útlum v pásmu 250Hz = 26.3, akustický výkon tlumiče v pásmu 250Hz = 12.8, tlaková ztráta tlumiče = 13Pa (3250m3/h)</t>
  </si>
  <si>
    <t>765908100</t>
  </si>
  <si>
    <t>Koncový prvek pro sání / odfuk vzduchu - protidešťová žaluzie 1000x500, se sítem proti ptactvu, barevné provedení RAL nutno upřesnit při montáži</t>
  </si>
  <si>
    <t>2089345415</t>
  </si>
  <si>
    <t>1155872710</t>
  </si>
  <si>
    <t>-1605800896</t>
  </si>
  <si>
    <t>2130398899</t>
  </si>
  <si>
    <t>Velkoplošná digestoř velikosti 1600x1100x450, nástěnná, 1-odtahová, 1x hrdlo 400x200 včetně regulační klapky 400x200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</si>
  <si>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1042680476</t>
  </si>
  <si>
    <t>Velkoplošná digestoř velikosti 1500x1100x450, středová, 1-odtahová, 1x hrdlo 250x250 včetně regulační klapky 250x250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</si>
  <si>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638645352</t>
  </si>
  <si>
    <t>Velkoplošná digestoř velikosti 1100x1100x450, středová, 1-odtahová, 1x hrdlo 250x250 včetně regulační klapky 250x250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</si>
  <si>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2061877256</t>
  </si>
  <si>
    <t>Regulační klapka do 4-hranného potrubí 300x500, ruční ovládání</t>
  </si>
  <si>
    <t>-2122752486</t>
  </si>
  <si>
    <t>Regulační klapka do 4-hranného potrubí 200x400, ruční ovládání</t>
  </si>
  <si>
    <t>1590563445</t>
  </si>
  <si>
    <t>941818941</t>
  </si>
  <si>
    <t>Regulační klapka dokruhového potrubí DN200, ruční ovládání</t>
  </si>
  <si>
    <t>328890000</t>
  </si>
  <si>
    <t>Čtyřhranné potrubí, do obvodu 3000mm, včetně tvarovek 60%, pozink. provedení, třída těsnosti C dle EN1507</t>
  </si>
  <si>
    <t>24248166</t>
  </si>
  <si>
    <t>792252544</t>
  </si>
  <si>
    <t>1792069798</t>
  </si>
  <si>
    <t>1385271142</t>
  </si>
  <si>
    <t>-1758292751</t>
  </si>
  <si>
    <t>1463111509</t>
  </si>
  <si>
    <t>Doprava (zařízení / materiál / pracovníci apod.) - 3% z dodávky zařízení</t>
  </si>
  <si>
    <t>-993704591</t>
  </si>
  <si>
    <t>Přesun hmot (max. hmotnost břemene 840kg)</t>
  </si>
  <si>
    <t>1266768890</t>
  </si>
  <si>
    <t>Lešení a jeřábová technika</t>
  </si>
  <si>
    <t>-707847326</t>
  </si>
  <si>
    <t>Komplexní vyzkoušení zařízení, oživení a vyregulování zařízení</t>
  </si>
  <si>
    <t>-1849796839</t>
  </si>
  <si>
    <t>Vypracování protokolu o proměření a vyregulování</t>
  </si>
  <si>
    <t>766982749</t>
  </si>
  <si>
    <t>Zaškolení obsluhy</t>
  </si>
  <si>
    <t>-253761187</t>
  </si>
  <si>
    <t>Vypracování provozních předpisů</t>
  </si>
  <si>
    <t>279745084</t>
  </si>
  <si>
    <t>Projekt skutečného provedení</t>
  </si>
  <si>
    <t>2034052152</t>
  </si>
  <si>
    <t>09 - ZTI</t>
  </si>
  <si>
    <t>201 - Vnitřní rozvod vody</t>
  </si>
  <si>
    <t xml:space="preserve">    201.1 - PPR porubí pro rozvody pitné a teplé vody PN16 - 95C</t>
  </si>
  <si>
    <t xml:space="preserve">    201.2 - Závěsný a montážní materiál </t>
  </si>
  <si>
    <t xml:space="preserve">    201.3 - Jádrové vrtání  - prostup stropem a stěnou </t>
  </si>
  <si>
    <t xml:space="preserve">    201.4 - Kulové kohouty </t>
  </si>
  <si>
    <t xml:space="preserve">    201.5 - Ocelová trubka závitová</t>
  </si>
  <si>
    <t xml:space="preserve">    201.6 - Vypuštění stávajícho rozvodu vody</t>
  </si>
  <si>
    <t xml:space="preserve">    201.7 - Napojení na stávající rozvod vody</t>
  </si>
  <si>
    <t xml:space="preserve">    201.8 - VRN</t>
  </si>
  <si>
    <t>202 - Kanalizace vnitřní</t>
  </si>
  <si>
    <t xml:space="preserve">    202.1 - Kanalizační potrubí a tvarovky KG - systém</t>
  </si>
  <si>
    <t xml:space="preserve">    202.2 - Kanalizační potrubí a tvarovky KG - systém - vysoká teplota 110 C</t>
  </si>
  <si>
    <t xml:space="preserve">    202.3 - Kanalizační potrubí a tvarovky HT - systém</t>
  </si>
  <si>
    <t xml:space="preserve">    202.4 - Kanalizační potrubí a tvarovky HT - systém - vysoká teplota 110 C</t>
  </si>
  <si>
    <t xml:space="preserve">    202.5 - Podlahová vpusť</t>
  </si>
  <si>
    <t xml:space="preserve">    202.6 - Rýhy</t>
  </si>
  <si>
    <t xml:space="preserve">    202.7 - Závěsný a montážní materiál</t>
  </si>
  <si>
    <t xml:space="preserve">    202.8 - Doporučení po zátopové zkoušce</t>
  </si>
  <si>
    <t>Vnitřní rozvod vody</t>
  </si>
  <si>
    <t>201.1</t>
  </si>
  <si>
    <t>PPR porubí pro rozvody pitné a teplé vody PN16 - 95C</t>
  </si>
  <si>
    <t>Potrubí z PE, D 63 PN 16</t>
  </si>
  <si>
    <t>-1196272654</t>
  </si>
  <si>
    <t>Potrubí z PE, D 50 PN 16</t>
  </si>
  <si>
    <t>-1616489261</t>
  </si>
  <si>
    <t>Potrubí z PE, D 40 PN 16</t>
  </si>
  <si>
    <t>-827314605</t>
  </si>
  <si>
    <t>Potrubí z PE, D 32 PN 16</t>
  </si>
  <si>
    <t>-1540407532</t>
  </si>
  <si>
    <t>Potrubí z PE, D 25 PN 16</t>
  </si>
  <si>
    <t>-572437317</t>
  </si>
  <si>
    <t>Potrubí z PE, D 20 PN 16</t>
  </si>
  <si>
    <t>-1493298356</t>
  </si>
  <si>
    <t>201.2</t>
  </si>
  <si>
    <t xml:space="preserve">Závěsný a montážní materiál </t>
  </si>
  <si>
    <t>Závěsný a montážní materiál</t>
  </si>
  <si>
    <t>-891993612</t>
  </si>
  <si>
    <t>Izolační materiál se strukturou uzavřených buněk, tepelná vodivost při 10°C max.0,038 W.m-1.K-1. Izo</t>
  </si>
  <si>
    <t>553680594</t>
  </si>
  <si>
    <t>-536576452</t>
  </si>
  <si>
    <t>201.3</t>
  </si>
  <si>
    <t xml:space="preserve">Jádrové vrtání  - prostup stropem a stěnou </t>
  </si>
  <si>
    <t>Jádrové vrtání - prostup stropem a stěnou</t>
  </si>
  <si>
    <t>-896914684</t>
  </si>
  <si>
    <t>201.4</t>
  </si>
  <si>
    <t xml:space="preserve">Kulové kohouty </t>
  </si>
  <si>
    <t>KK-DN40</t>
  </si>
  <si>
    <t>1483971699</t>
  </si>
  <si>
    <t>KK-DN32</t>
  </si>
  <si>
    <t>1547273908</t>
  </si>
  <si>
    <t>KK-DN25</t>
  </si>
  <si>
    <t>396710096</t>
  </si>
  <si>
    <t>KK-DN20</t>
  </si>
  <si>
    <t>729502575</t>
  </si>
  <si>
    <t>KK-DN15</t>
  </si>
  <si>
    <t>-1958121049</t>
  </si>
  <si>
    <t>Roháček 3/8"</t>
  </si>
  <si>
    <t>1343728118</t>
  </si>
  <si>
    <t>Roháček 1/2"</t>
  </si>
  <si>
    <t>-1976970074</t>
  </si>
  <si>
    <t>Roháček 3/4"</t>
  </si>
  <si>
    <t>278527481</t>
  </si>
  <si>
    <t>Vypouštěcí kohout 1/2"</t>
  </si>
  <si>
    <t>1103538864</t>
  </si>
  <si>
    <t>Nástěnka pro výtokový ventil G 1/2 s jedním závitem</t>
  </si>
  <si>
    <t>-487043459</t>
  </si>
  <si>
    <t>Nástěnka pro baterii G 1/2 s jedním závitem</t>
  </si>
  <si>
    <t>pár</t>
  </si>
  <si>
    <t>258678479</t>
  </si>
  <si>
    <t>201.5</t>
  </si>
  <si>
    <t>Ocelová trubka závitová</t>
  </si>
  <si>
    <t>Ocelová trubka závitová ČSN 425710 - pozink 1"</t>
  </si>
  <si>
    <t>1593155835</t>
  </si>
  <si>
    <t>Ocelová trubka závitová ČSN 425710 - pozink 5/4"</t>
  </si>
  <si>
    <t>-158031728</t>
  </si>
  <si>
    <t>Ocelová trubka závitová ČSN 425710 - pozink 6/4"</t>
  </si>
  <si>
    <t>458329513</t>
  </si>
  <si>
    <t>Ocelová trubka závitová ČSN 425710 - pozink 2"</t>
  </si>
  <si>
    <t>454685567</t>
  </si>
  <si>
    <t>201.6</t>
  </si>
  <si>
    <t>Vypuštění stávajícho rozvodu vody</t>
  </si>
  <si>
    <t>-346885841</t>
  </si>
  <si>
    <t>Demontáž stávajícího vodoměru DN40</t>
  </si>
  <si>
    <t>-563034375</t>
  </si>
  <si>
    <t>Vodoměr přírubový T50, DN40, PN16, s integrovoanou radiokomunikací, montáž do horizontální i vertikální polohy</t>
  </si>
  <si>
    <t>235575231</t>
  </si>
  <si>
    <t>Komunkkační modul M Bus pro dálkový odečet</t>
  </si>
  <si>
    <t>-981458814</t>
  </si>
  <si>
    <t>201.7</t>
  </si>
  <si>
    <t>Napojení na stávající rozvod vody</t>
  </si>
  <si>
    <t>Napojení na stávající rozvod vody PP-R</t>
  </si>
  <si>
    <t>7996979</t>
  </si>
  <si>
    <t>Napojení na stávající rozvod vody ocel-pozink</t>
  </si>
  <si>
    <t>-364330362</t>
  </si>
  <si>
    <t>201.8</t>
  </si>
  <si>
    <t>Stavební přípomoc (prostupy, drážky, výklenky) vč. začištění + odvoz situ a uložení na skládku</t>
  </si>
  <si>
    <t>1245681780</t>
  </si>
  <si>
    <t>-1019568054</t>
  </si>
  <si>
    <t>Proplach, desinfekce</t>
  </si>
  <si>
    <t>-1340225104</t>
  </si>
  <si>
    <t>-424651441</t>
  </si>
  <si>
    <t>Kanalizace vnitřní</t>
  </si>
  <si>
    <t>202.1</t>
  </si>
  <si>
    <t>Kanalizační potrubí a tvarovky KG - systém</t>
  </si>
  <si>
    <t>1991203796</t>
  </si>
  <si>
    <t>-883005874</t>
  </si>
  <si>
    <t>-1426653418</t>
  </si>
  <si>
    <t>Poznámka k položce:
Kanalizační potrubí a tvarovky KG - systém - vysoká teplota 110 C</t>
  </si>
  <si>
    <t>202.2</t>
  </si>
  <si>
    <t>Kanalizační potrubí a tvarovky KG - systém - vysoká teplota 110 C</t>
  </si>
  <si>
    <t>-991478925</t>
  </si>
  <si>
    <t>1084490569</t>
  </si>
  <si>
    <t>-42431675</t>
  </si>
  <si>
    <t>Poznámka k položce:
Kanalizační potrubí a tvarovky HT - systém</t>
  </si>
  <si>
    <t>202.3</t>
  </si>
  <si>
    <t>Kanalizační potrubí a tvarovky HT - systém</t>
  </si>
  <si>
    <t>554128974</t>
  </si>
  <si>
    <t>1821378537</t>
  </si>
  <si>
    <t>-447979197</t>
  </si>
  <si>
    <t>1081978204</t>
  </si>
  <si>
    <t>183287449</t>
  </si>
  <si>
    <t>Poznámka k položce:
Kanalizační potrubí a tvarovky HT - systém - vysoká teplota 110 C</t>
  </si>
  <si>
    <t>202.4</t>
  </si>
  <si>
    <t>Kanalizační potrubí a tvarovky HT - systém - vysoká teplota 110 C</t>
  </si>
  <si>
    <t>83705211</t>
  </si>
  <si>
    <t>1813320639</t>
  </si>
  <si>
    <t>-1271775807</t>
  </si>
  <si>
    <t>777840790</t>
  </si>
  <si>
    <t>1350675620</t>
  </si>
  <si>
    <t>202.5</t>
  </si>
  <si>
    <t>Podlahová vpusť</t>
  </si>
  <si>
    <t>2.1</t>
  </si>
  <si>
    <t>Podlahová vpust DN100 se zápachovou uzávěrou, rám z nerez oceli, vtoková mřížka z nerezové oceli 138x138 mm, s asfaltovou manžetou, vysoká teplota 110 C</t>
  </si>
  <si>
    <t>-1241967693</t>
  </si>
  <si>
    <t>Podlahový žlab do prostoru, viditelná délka 800mm, šířka 300mm, 1x odpad d110mm včetně zápachové uzávěry, materiál nerez AISI 304, povrch matný - tryskáno balotinou, kryt roštu</t>
  </si>
  <si>
    <t>-897391577</t>
  </si>
  <si>
    <t>Podlahový žlab do prostoru, viditelná délka 4.400mm, šířka 300mm, 1x odpad d110mm včetně zápachové uzávěry, materiál nerez AISI 304, povrch matný - tryskáno balotinou, kryt roštu</t>
  </si>
  <si>
    <t>-139210660</t>
  </si>
  <si>
    <t>Podlahový žlab štěrbinový, viditelná délka 3.600mm, 1x odpad d110mm včetně zápachové uzávěry, materiál nerez AISI 304, povrch matný - tryskáno balotinou, kryt štěrbina</t>
  </si>
  <si>
    <t>175796750</t>
  </si>
  <si>
    <t>Podomítková zapachová uzávěra pro odvod kondenzátu s přídavnou machanickou zápachovou uzávěrou</t>
  </si>
  <si>
    <t>311188840</t>
  </si>
  <si>
    <t>202.6</t>
  </si>
  <si>
    <t>Rýhy</t>
  </si>
  <si>
    <t>3.1</t>
  </si>
  <si>
    <t>Hloubení nepažených rýh š. do 1500 mm</t>
  </si>
  <si>
    <t>-1682053939</t>
  </si>
  <si>
    <t>Nakládání výkopu na skládku (vytl. Kubatura) tř.3</t>
  </si>
  <si>
    <t>971473540</t>
  </si>
  <si>
    <t>Vodorovné přemístění výkopu do 5000 m</t>
  </si>
  <si>
    <t>1870256903</t>
  </si>
  <si>
    <t>Uložení výkopu na skládku + poplatek</t>
  </si>
  <si>
    <t>1362016224</t>
  </si>
  <si>
    <t>Zásyp jam se zhutnění</t>
  </si>
  <si>
    <t>-85699861</t>
  </si>
  <si>
    <t>Ložení a obsyp potrubí pískem</t>
  </si>
  <si>
    <t>1257716430</t>
  </si>
  <si>
    <t>202.7</t>
  </si>
  <si>
    <t>4.1</t>
  </si>
  <si>
    <t>Závěsný a montážní materiál (redujkce, drážky, odbočky)</t>
  </si>
  <si>
    <t>-671386197</t>
  </si>
  <si>
    <t>971405689</t>
  </si>
  <si>
    <t>Zkouška těsnosti</t>
  </si>
  <si>
    <t>606504784</t>
  </si>
  <si>
    <t>202.8</t>
  </si>
  <si>
    <t>Doporučení po zátopové zkoušce</t>
  </si>
  <si>
    <t>1389394606</t>
  </si>
  <si>
    <t>-23647461</t>
  </si>
  <si>
    <t>1530309283</t>
  </si>
  <si>
    <t>-1845592669</t>
  </si>
  <si>
    <t>Poznámka k položce:
Zemní práce</t>
  </si>
  <si>
    <t>1681057207</t>
  </si>
  <si>
    <t>Odlučovač škrobu FA15E - cca 0.8 m3 - vyčistit odlučovač škrobu - vyměnit rezaví kovový ráma + kovový rám provedení nerez ocel - vysanova t betonové stěny a napojení na plast , speciální sabační omítka pro kanalizaci - vyčistit přípojku mezi šachtami Š20-Š19</t>
  </si>
  <si>
    <t>632515413</t>
  </si>
  <si>
    <t>Odlučovač tuku DG08E včetně kalové jímky - cca 2.3 m3 - vyčistit odlučovač tuku - zkontrolovat napojení přítoku a odtoku - vysanova t betonové stěny a napojení na plast , speciální sabační omítka pro kanalizaci - v šachtě Š25 vyměnit rezavé stupačky a přidat ještě 2 ks</t>
  </si>
  <si>
    <t>2015133011</t>
  </si>
  <si>
    <t>Revizní kanalizační šachta plastová, průměr 600mm</t>
  </si>
  <si>
    <t>-1699755766</t>
  </si>
  <si>
    <t>Kruhový litinový poklop D40</t>
  </si>
  <si>
    <t>2011620494</t>
  </si>
  <si>
    <t>Sejmutí ornice s přemístěním na vzdálenost do 50m</t>
  </si>
  <si>
    <t>-759246144</t>
  </si>
  <si>
    <t>-49656204</t>
  </si>
  <si>
    <t>Ruční výkop jam, rýh a šachet, v hornině tř.2</t>
  </si>
  <si>
    <t>743844288</t>
  </si>
  <si>
    <t>Zřízení příložného pažení a rozpěrných rýh hl. do 2m + osdtrnění</t>
  </si>
  <si>
    <t>-1812481684</t>
  </si>
  <si>
    <t>Podkladní beton pod šachty a nádrž</t>
  </si>
  <si>
    <t>-1947143987</t>
  </si>
  <si>
    <t>Položení výstražné folie PE</t>
  </si>
  <si>
    <t>-1114896124</t>
  </si>
  <si>
    <t>Geodetické zaměření (el. DWG + 3. paré dokumentace)</t>
  </si>
  <si>
    <t>-227447834</t>
  </si>
  <si>
    <t>Vytýčení veškerých podzemních inž. Sítí</t>
  </si>
  <si>
    <t>-103112548</t>
  </si>
  <si>
    <t>Čerpání vodyna dopravní výšku do 10m, průměrný přítok do 1000 l/min.</t>
  </si>
  <si>
    <t>hod.</t>
  </si>
  <si>
    <t>692477315</t>
  </si>
  <si>
    <t>10 - Nouzové odvětrání</t>
  </si>
  <si>
    <t xml:space="preserve"> </t>
  </si>
  <si>
    <t xml:space="preserve">    D01 - Nouzové odvětrání</t>
  </si>
  <si>
    <t>D01</t>
  </si>
  <si>
    <t>ZAŘÍZENÍ Č.H.1 – HAVARIJNÍ VĚTRÁNÍ STROJOVNY VE 2.NP</t>
  </si>
  <si>
    <t>Přesun hmot (max. hmotnost břemene 20kg)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</si>
  <si>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</si>
  <si>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</si>
  <si>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</si>
  <si>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</si>
  <si>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</si>
  <si>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rPr>
        <sz val="8"/>
        <rFont val="Arial CE"/>
        <charset val="238"/>
      </rP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</si>
  <si>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</si>
  <si>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</si>
  <si>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8"/>
        <rFont val="Arial CE"/>
        <charset val="238"/>
      </rP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</si>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</sst>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  <charset val="1"/>
    </font>
    <font>
      <sz val="8"/>
      <color rgb="FFFFFFFF"/>
      <name val="Arial CE"/>
      <charset val="1"/>
    </font>
    <font>
      <b/>
      <sz val="14"/>
      <name val="Arial CE"/>
      <charset val="1"/>
    </font>
    <font>
      <sz val="8"/>
      <color rgb="FF3366FF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theme="10"/>
      <name val="Wingdings 2"/>
      <charset val="1"/>
    </font>
    <font>
      <u/>
      <sz val="11"/>
      <color theme="10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7"/>
      <color rgb="FF979797"/>
      <name val="Arial CE"/>
      <charset val="1"/>
    </font>
    <font>
      <i/>
      <u/>
      <sz val="7"/>
      <color rgb="FF979797"/>
      <name val="Calibri"/>
      <charset val="1"/>
    </font>
    <font>
      <sz val="8"/>
      <color rgb="FF800080"/>
      <name val="Arial CE"/>
      <charset val="1"/>
    </font>
    <font>
      <sz val="7"/>
      <color rgb="FF969696"/>
      <name val="Arial CE"/>
      <charset val="1"/>
    </font>
    <font>
      <sz val="8"/>
      <color rgb="FF505050"/>
      <name val="Arial CE"/>
      <charset val="1"/>
    </font>
    <font>
      <sz val="8"/>
      <color rgb="FFFF0000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i/>
      <sz val="7"/>
      <color rgb="FF969696"/>
      <name val="Arial CE"/>
      <charset val="1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8" fillId="0" borderId="0" applyBorder="0" applyProtection="0"/>
  </cellStyleXfs>
  <cellXfs count="276">
    <xf numFmtId="0" fontId="0" fillId="0" borderId="0" xfId="0"/>
    <xf numFmtId="165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11" fillId="3" borderId="8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" fontId="9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2" fillId="0" borderId="18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center"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15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Protection="1">
      <protection locked="0"/>
    </xf>
    <xf numFmtId="4" fontId="26" fillId="0" borderId="0" xfId="0" applyNumberFormat="1" applyFont="1"/>
    <xf numFmtId="0" fontId="30" fillId="0" borderId="18" xfId="0" applyFont="1" applyBorder="1"/>
    <xf numFmtId="166" fontId="30" fillId="0" borderId="0" xfId="0" applyNumberFormat="1" applyFont="1"/>
    <xf numFmtId="166" fontId="30" fillId="0" borderId="14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3" fillId="0" borderId="22" xfId="0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167" fontId="13" fillId="0" borderId="22" xfId="0" applyNumberFormat="1" applyFont="1" applyBorder="1" applyAlignment="1">
      <alignment vertical="center"/>
    </xf>
    <xf numFmtId="4" fontId="13" fillId="2" borderId="22" xfId="0" applyNumberFormat="1" applyFont="1" applyFill="1" applyBorder="1" applyAlignment="1" applyProtection="1">
      <alignment vertical="center"/>
      <protection locked="0"/>
    </xf>
    <xf numFmtId="4" fontId="13" fillId="0" borderId="22" xfId="0" applyNumberFormat="1" applyFont="1" applyBorder="1" applyAlignment="1">
      <alignment vertical="center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vertical="center"/>
      <protection locked="0"/>
    </xf>
    <xf numFmtId="0" fontId="33" fillId="0" borderId="18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8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18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8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67" fontId="13" fillId="2" borderId="22" xfId="0" applyNumberFormat="1" applyFont="1" applyFill="1" applyBorder="1" applyAlignment="1" applyProtection="1">
      <alignment vertical="center"/>
      <protection locked="0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center" vertical="center"/>
    </xf>
    <xf numFmtId="166" fontId="14" fillId="0" borderId="20" xfId="0" applyNumberFormat="1" applyFont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1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3" xfId="0" applyFont="1" applyBorder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40" fillId="0" borderId="24" xfId="0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4" fillId="0" borderId="3" xfId="0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0" fillId="0" borderId="9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0" fillId="0" borderId="0" xfId="0" applyFont="1" applyAlignment="1">
      <alignment vertical="top"/>
    </xf>
    <xf numFmtId="0" fontId="40" fillId="0" borderId="1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8" fillId="0" borderId="3" xfId="0" applyFont="1" applyBorder="1" applyAlignment="1">
      <alignment horizontal="left" vertical="center"/>
    </xf>
    <xf numFmtId="0" fontId="48" fillId="0" borderId="24" xfId="0" applyFont="1" applyBorder="1" applyAlignment="1">
      <alignment horizontal="left" vertical="center"/>
    </xf>
    <xf numFmtId="0" fontId="44" fillId="0" borderId="24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3" fillId="0" borderId="0" xfId="0" applyFont="1" applyAlignment="1">
      <alignment horizontal="left" vertical="top"/>
    </xf>
    <xf numFmtId="0" fontId="43" fillId="0" borderId="0" xfId="0" applyFont="1" applyAlignment="1">
      <alignment horizontal="center" vertical="top"/>
    </xf>
    <xf numFmtId="0" fontId="4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8" fillId="0" borderId="10" xfId="0" applyFont="1" applyBorder="1" applyAlignment="1">
      <alignment vertical="center"/>
    </xf>
    <xf numFmtId="0" fontId="42" fillId="0" borderId="10" xfId="0" applyFont="1" applyBorder="1" applyAlignment="1">
      <alignment vertical="center"/>
    </xf>
    <xf numFmtId="0" fontId="43" fillId="0" borderId="0" xfId="0" applyFont="1" applyAlignment="1">
      <alignment vertical="top"/>
    </xf>
    <xf numFmtId="49" fontId="43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top"/>
    </xf>
    <xf numFmtId="0" fontId="42" fillId="0" borderId="10" xfId="0" applyFont="1" applyBorder="1" applyAlignment="1">
      <alignment horizontal="left"/>
    </xf>
    <xf numFmtId="0" fontId="48" fillId="0" borderId="10" xfId="0" applyFont="1" applyBorder="1"/>
    <xf numFmtId="0" fontId="40" fillId="0" borderId="3" xfId="0" applyFont="1" applyBorder="1" applyAlignment="1">
      <alignment vertical="top"/>
    </xf>
    <xf numFmtId="0" fontId="40" fillId="0" borderId="24" xfId="0" applyFont="1" applyBorder="1" applyAlignment="1">
      <alignment vertical="top"/>
    </xf>
    <xf numFmtId="0" fontId="40" fillId="0" borderId="9" xfId="0" applyFont="1" applyBorder="1" applyAlignment="1">
      <alignment vertical="top"/>
    </xf>
    <xf numFmtId="0" fontId="40" fillId="0" borderId="10" xfId="0" applyFont="1" applyBorder="1" applyAlignment="1">
      <alignment vertical="top"/>
    </xf>
    <xf numFmtId="0" fontId="40" fillId="0" borderId="25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 wrapText="1"/>
    </xf>
    <xf numFmtId="0" fontId="42" fillId="0" borderId="10" xfId="0" applyFont="1" applyBorder="1" applyAlignment="1">
      <alignment horizontal="left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49" fontId="43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left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979797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5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6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8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9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10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mpd="sng" algn="ctr">
          <a:prstDash val="solid"/>
        </a:ln>
        <a:ln w="25400" cmpd="sng" algn="ctr">
          <a:prstDash val="solid"/>
        </a:ln>
        <a:ln w="38100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977151123" TargetMode="External"/><Relationship Id="rId21" Type="http://schemas.openxmlformats.org/officeDocument/2006/relationships/hyperlink" Target="https://podminky.urs.cz/item/CS_URS_2024_02/968082016" TargetMode="External"/><Relationship Id="rId42" Type="http://schemas.openxmlformats.org/officeDocument/2006/relationships/hyperlink" Target="https://podminky.urs.cz/item/CS_URS_2024_02/763135811" TargetMode="External"/><Relationship Id="rId47" Type="http://schemas.openxmlformats.org/officeDocument/2006/relationships/hyperlink" Target="https://podminky.urs.cz/item/CS_URS_2024_02/766641141" TargetMode="External"/><Relationship Id="rId63" Type="http://schemas.openxmlformats.org/officeDocument/2006/relationships/hyperlink" Target="https://podminky.urs.cz/item/CS_URS_2024_02/771121011" TargetMode="External"/><Relationship Id="rId68" Type="http://schemas.openxmlformats.org/officeDocument/2006/relationships/hyperlink" Target="https://podminky.urs.cz/item/CS_URS_2024_02/998771101" TargetMode="External"/><Relationship Id="rId16" Type="http://schemas.openxmlformats.org/officeDocument/2006/relationships/hyperlink" Target="https://podminky.urs.cz/item/CS_URS_2024_02/642942111" TargetMode="External"/><Relationship Id="rId11" Type="http://schemas.openxmlformats.org/officeDocument/2006/relationships/hyperlink" Target="https://podminky.urs.cz/item/CS_URS_2024_02/612325301" TargetMode="External"/><Relationship Id="rId32" Type="http://schemas.openxmlformats.org/officeDocument/2006/relationships/hyperlink" Target="https://podminky.urs.cz/item/CS_URS_2024_02/997013609" TargetMode="External"/><Relationship Id="rId37" Type="http://schemas.openxmlformats.org/officeDocument/2006/relationships/hyperlink" Target="https://podminky.urs.cz/item/CS_URS_2024_02/998711101" TargetMode="External"/><Relationship Id="rId53" Type="http://schemas.openxmlformats.org/officeDocument/2006/relationships/hyperlink" Target="https://podminky.urs.cz/item/CS_URS_2024_02/766660357" TargetMode="External"/><Relationship Id="rId58" Type="http://schemas.openxmlformats.org/officeDocument/2006/relationships/hyperlink" Target="https://podminky.urs.cz/item/CS_URS_2024_02/767995116" TargetMode="External"/><Relationship Id="rId74" Type="http://schemas.openxmlformats.org/officeDocument/2006/relationships/hyperlink" Target="https://podminky.urs.cz/item/CS_URS_2024_02/781473810" TargetMode="External"/><Relationship Id="rId79" Type="http://schemas.openxmlformats.org/officeDocument/2006/relationships/hyperlink" Target="https://podminky.urs.cz/item/CS_URS_2024_02/784181101" TargetMode="External"/><Relationship Id="rId5" Type="http://schemas.openxmlformats.org/officeDocument/2006/relationships/hyperlink" Target="https://podminky.urs.cz/item/CS_URS_2024_02/317234410" TargetMode="External"/><Relationship Id="rId61" Type="http://schemas.openxmlformats.org/officeDocument/2006/relationships/hyperlink" Target="https://podminky.urs.cz/item/CS_URS_2024_02/998767101" TargetMode="External"/><Relationship Id="rId19" Type="http://schemas.openxmlformats.org/officeDocument/2006/relationships/hyperlink" Target="https://podminky.urs.cz/item/CS_URS_2024_02/965042241" TargetMode="External"/><Relationship Id="rId14" Type="http://schemas.openxmlformats.org/officeDocument/2006/relationships/hyperlink" Target="https://podminky.urs.cz/item/CS_URS_2024_02/631319203" TargetMode="External"/><Relationship Id="rId22" Type="http://schemas.openxmlformats.org/officeDocument/2006/relationships/hyperlink" Target="https://podminky.urs.cz/item/CS_URS_2024_02/968072245" TargetMode="External"/><Relationship Id="rId27" Type="http://schemas.openxmlformats.org/officeDocument/2006/relationships/hyperlink" Target="https://podminky.urs.cz/item/CS_URS_2024_02/977151125" TargetMode="External"/><Relationship Id="rId30" Type="http://schemas.openxmlformats.org/officeDocument/2006/relationships/hyperlink" Target="https://podminky.urs.cz/item/CS_URS_2024_02/997013501" TargetMode="External"/><Relationship Id="rId35" Type="http://schemas.openxmlformats.org/officeDocument/2006/relationships/hyperlink" Target="https://podminky.urs.cz/item/CS_URS_2024_02/711111001" TargetMode="External"/><Relationship Id="rId43" Type="http://schemas.openxmlformats.org/officeDocument/2006/relationships/hyperlink" Target="https://podminky.urs.cz/item/CS_URS_2024_02/763172325" TargetMode="External"/><Relationship Id="rId48" Type="http://schemas.openxmlformats.org/officeDocument/2006/relationships/hyperlink" Target="https://podminky.urs.cz/item/CS_URS_2024_02/766660001" TargetMode="External"/><Relationship Id="rId56" Type="http://schemas.openxmlformats.org/officeDocument/2006/relationships/hyperlink" Target="https://podminky.urs.cz/item/CS_URS_2024_02/998766102" TargetMode="External"/><Relationship Id="rId64" Type="http://schemas.openxmlformats.org/officeDocument/2006/relationships/hyperlink" Target="https://podminky.urs.cz/item/CS_URS_2024_02/771151021" TargetMode="External"/><Relationship Id="rId69" Type="http://schemas.openxmlformats.org/officeDocument/2006/relationships/hyperlink" Target="https://podminky.urs.cz/item/CS_URS_2024_02/781111011" TargetMode="External"/><Relationship Id="rId77" Type="http://schemas.openxmlformats.org/officeDocument/2006/relationships/hyperlink" Target="https://podminky.urs.cz/item/CS_URS_2024_02/783927151" TargetMode="External"/><Relationship Id="rId8" Type="http://schemas.openxmlformats.org/officeDocument/2006/relationships/hyperlink" Target="https://podminky.urs.cz/item/CS_URS_2024_02/346272256" TargetMode="External"/><Relationship Id="rId51" Type="http://schemas.openxmlformats.org/officeDocument/2006/relationships/hyperlink" Target="https://podminky.urs.cz/item/CS_URS_2024_02/766660352" TargetMode="External"/><Relationship Id="rId72" Type="http://schemas.openxmlformats.org/officeDocument/2006/relationships/hyperlink" Target="https://podminky.urs.cz/item/CS_URS_2024_02/781151012" TargetMode="External"/><Relationship Id="rId80" Type="http://schemas.openxmlformats.org/officeDocument/2006/relationships/hyperlink" Target="https://podminky.urs.cz/item/CS_URS_2024_02/784211101" TargetMode="External"/><Relationship Id="rId3" Type="http://schemas.openxmlformats.org/officeDocument/2006/relationships/hyperlink" Target="https://podminky.urs.cz/item/CS_URS_2024_02/317168012" TargetMode="External"/><Relationship Id="rId12" Type="http://schemas.openxmlformats.org/officeDocument/2006/relationships/hyperlink" Target="https://podminky.urs.cz/item/CS_URS_2024_02/612325412" TargetMode="External"/><Relationship Id="rId17" Type="http://schemas.openxmlformats.org/officeDocument/2006/relationships/hyperlink" Target="https://podminky.urs.cz/item/CS_URS_2024_02/949101111" TargetMode="External"/><Relationship Id="rId25" Type="http://schemas.openxmlformats.org/officeDocument/2006/relationships/hyperlink" Target="https://podminky.urs.cz/item/CS_URS_2024_02/977151119" TargetMode="External"/><Relationship Id="rId33" Type="http://schemas.openxmlformats.org/officeDocument/2006/relationships/hyperlink" Target="https://podminky.urs.cz/item/CS_URS_2024_02/997013631" TargetMode="External"/><Relationship Id="rId38" Type="http://schemas.openxmlformats.org/officeDocument/2006/relationships/hyperlink" Target="https://podminky.urs.cz/item/CS_URS_2024_02/735151199" TargetMode="External"/><Relationship Id="rId46" Type="http://schemas.openxmlformats.org/officeDocument/2006/relationships/hyperlink" Target="https://podminky.urs.cz/item/CS_URS_2024_02/766641131" TargetMode="External"/><Relationship Id="rId59" Type="http://schemas.openxmlformats.org/officeDocument/2006/relationships/hyperlink" Target="https://podminky.urs.cz/item/CS_URS_2024_02/767996702" TargetMode="External"/><Relationship Id="rId67" Type="http://schemas.openxmlformats.org/officeDocument/2006/relationships/hyperlink" Target="https://podminky.urs.cz/item/CS_URS_2024_02/771573810" TargetMode="External"/><Relationship Id="rId20" Type="http://schemas.openxmlformats.org/officeDocument/2006/relationships/hyperlink" Target="https://podminky.urs.cz/item/CS_URS_2024_02/965046111" TargetMode="External"/><Relationship Id="rId41" Type="http://schemas.openxmlformats.org/officeDocument/2006/relationships/hyperlink" Target="https://podminky.urs.cz/item/CS_URS_2024_02/763135101" TargetMode="External"/><Relationship Id="rId54" Type="http://schemas.openxmlformats.org/officeDocument/2006/relationships/hyperlink" Target="https://podminky.urs.cz/item/CS_URS_2024_02/766660451" TargetMode="External"/><Relationship Id="rId62" Type="http://schemas.openxmlformats.org/officeDocument/2006/relationships/hyperlink" Target="https://podminky.urs.cz/item/CS_URS_2024_02/771111011" TargetMode="External"/><Relationship Id="rId70" Type="http://schemas.openxmlformats.org/officeDocument/2006/relationships/hyperlink" Target="https://podminky.urs.cz/item/CS_URS_2024_02/781121011" TargetMode="External"/><Relationship Id="rId75" Type="http://schemas.openxmlformats.org/officeDocument/2006/relationships/hyperlink" Target="https://podminky.urs.cz/item/CS_URS_2024_02/781492251" TargetMode="External"/><Relationship Id="rId1" Type="http://schemas.openxmlformats.org/officeDocument/2006/relationships/hyperlink" Target="https://podminky.urs.cz/item/CS_URS_2024_02/175111101" TargetMode="External"/><Relationship Id="rId6" Type="http://schemas.openxmlformats.org/officeDocument/2006/relationships/hyperlink" Target="https://podminky.urs.cz/item/CS_URS_2024_02/342272245" TargetMode="External"/><Relationship Id="rId15" Type="http://schemas.openxmlformats.org/officeDocument/2006/relationships/hyperlink" Target="https://podminky.urs.cz/item/CS_URS_2024_02/632451411" TargetMode="External"/><Relationship Id="rId23" Type="http://schemas.openxmlformats.org/officeDocument/2006/relationships/hyperlink" Target="https://podminky.urs.cz/item/CS_URS_2024_02/971028561" TargetMode="External"/><Relationship Id="rId28" Type="http://schemas.openxmlformats.org/officeDocument/2006/relationships/hyperlink" Target="https://podminky.urs.cz/item/CS_URS_2024_02/977332122" TargetMode="External"/><Relationship Id="rId36" Type="http://schemas.openxmlformats.org/officeDocument/2006/relationships/hyperlink" Target="https://podminky.urs.cz/item/CS_URS_2024_02/711141559" TargetMode="External"/><Relationship Id="rId49" Type="http://schemas.openxmlformats.org/officeDocument/2006/relationships/hyperlink" Target="https://podminky.urs.cz/item/CS_URS_2024_02/766660002" TargetMode="External"/><Relationship Id="rId57" Type="http://schemas.openxmlformats.org/officeDocument/2006/relationships/hyperlink" Target="https://podminky.urs.cz/item/CS_URS_2024_02/767995114" TargetMode="External"/><Relationship Id="rId10" Type="http://schemas.openxmlformats.org/officeDocument/2006/relationships/hyperlink" Target="https://podminky.urs.cz/item/CS_URS_2024_02/612142001" TargetMode="External"/><Relationship Id="rId31" Type="http://schemas.openxmlformats.org/officeDocument/2006/relationships/hyperlink" Target="https://podminky.urs.cz/item/CS_URS_2024_02/997013509" TargetMode="External"/><Relationship Id="rId44" Type="http://schemas.openxmlformats.org/officeDocument/2006/relationships/hyperlink" Target="https://podminky.urs.cz/item/CS_URS_2024_02/998763302" TargetMode="External"/><Relationship Id="rId52" Type="http://schemas.openxmlformats.org/officeDocument/2006/relationships/hyperlink" Target="https://podminky.urs.cz/item/CS_URS_2024_02/766660356" TargetMode="External"/><Relationship Id="rId60" Type="http://schemas.openxmlformats.org/officeDocument/2006/relationships/hyperlink" Target="https://podminky.urs.cz/item/CS_URS_2024_02/767996703" TargetMode="External"/><Relationship Id="rId65" Type="http://schemas.openxmlformats.org/officeDocument/2006/relationships/hyperlink" Target="https://podminky.urs.cz/item/CS_URS_2024_02/771574415" TargetMode="External"/><Relationship Id="rId73" Type="http://schemas.openxmlformats.org/officeDocument/2006/relationships/hyperlink" Target="https://podminky.urs.cz/item/CS_URS_2024_02/781472215" TargetMode="External"/><Relationship Id="rId78" Type="http://schemas.openxmlformats.org/officeDocument/2006/relationships/hyperlink" Target="https://podminky.urs.cz/item/CS_URS_2024_02/784111001" TargetMode="External"/><Relationship Id="rId81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317168018" TargetMode="External"/><Relationship Id="rId9" Type="http://schemas.openxmlformats.org/officeDocument/2006/relationships/hyperlink" Target="https://podminky.urs.cz/item/CS_URS_2024_02/611325412" TargetMode="External"/><Relationship Id="rId13" Type="http://schemas.openxmlformats.org/officeDocument/2006/relationships/hyperlink" Target="https://podminky.urs.cz/item/CS_URS_2024_02/631311135" TargetMode="External"/><Relationship Id="rId18" Type="http://schemas.openxmlformats.org/officeDocument/2006/relationships/hyperlink" Target="https://podminky.urs.cz/item/CS_URS_2024_02/962031013" TargetMode="External"/><Relationship Id="rId39" Type="http://schemas.openxmlformats.org/officeDocument/2006/relationships/hyperlink" Target="https://podminky.urs.cz/item/CS_URS_2024_02/735151811" TargetMode="External"/><Relationship Id="rId34" Type="http://schemas.openxmlformats.org/officeDocument/2006/relationships/hyperlink" Target="https://podminky.urs.cz/item/CS_URS_2024_02/998011001" TargetMode="External"/><Relationship Id="rId50" Type="http://schemas.openxmlformats.org/officeDocument/2006/relationships/hyperlink" Target="https://podminky.urs.cz/item/CS_URS_2024_02/766660351" TargetMode="External"/><Relationship Id="rId55" Type="http://schemas.openxmlformats.org/officeDocument/2006/relationships/hyperlink" Target="https://podminky.urs.cz/item/CS_URS_2024_02/766660729" TargetMode="External"/><Relationship Id="rId76" Type="http://schemas.openxmlformats.org/officeDocument/2006/relationships/hyperlink" Target="https://podminky.urs.cz/item/CS_URS_2024_02/998781101" TargetMode="External"/><Relationship Id="rId7" Type="http://schemas.openxmlformats.org/officeDocument/2006/relationships/hyperlink" Target="https://podminky.urs.cz/item/CS_URS_2024_02/342291121" TargetMode="External"/><Relationship Id="rId71" Type="http://schemas.openxmlformats.org/officeDocument/2006/relationships/hyperlink" Target="https://podminky.urs.cz/item/CS_URS_2024_02/781131112" TargetMode="External"/><Relationship Id="rId2" Type="http://schemas.openxmlformats.org/officeDocument/2006/relationships/hyperlink" Target="https://podminky.urs.cz/item/CS_URS_2024_02/317168011" TargetMode="External"/><Relationship Id="rId29" Type="http://schemas.openxmlformats.org/officeDocument/2006/relationships/hyperlink" Target="https://podminky.urs.cz/item/CS_URS_2024_02/997013111" TargetMode="External"/><Relationship Id="rId24" Type="http://schemas.openxmlformats.org/officeDocument/2006/relationships/hyperlink" Target="https://podminky.urs.cz/item/CS_URS_2024_02/971033451" TargetMode="External"/><Relationship Id="rId40" Type="http://schemas.openxmlformats.org/officeDocument/2006/relationships/hyperlink" Target="https://podminky.urs.cz/item/CS_URS_2024_02/763131451" TargetMode="External"/><Relationship Id="rId45" Type="http://schemas.openxmlformats.org/officeDocument/2006/relationships/hyperlink" Target="https://podminky.urs.cz/item/CS_URS_2024_02/766622116" TargetMode="External"/><Relationship Id="rId66" Type="http://schemas.openxmlformats.org/officeDocument/2006/relationships/hyperlink" Target="https://podminky.urs.cz/item/CS_URS_2024_02/7715911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9" TargetMode="External"/><Relationship Id="rId13" Type="http://schemas.openxmlformats.org/officeDocument/2006/relationships/hyperlink" Target="https://podminky.urs.cz/item/CS_URS_2024_02/776111311" TargetMode="External"/><Relationship Id="rId18" Type="http://schemas.openxmlformats.org/officeDocument/2006/relationships/hyperlink" Target="https://podminky.urs.cz/item/CS_URS_2024_02/776421111" TargetMode="External"/><Relationship Id="rId26" Type="http://schemas.openxmlformats.org/officeDocument/2006/relationships/hyperlink" Target="https://podminky.urs.cz/item/CS_URS_2024_02/784181101" TargetMode="External"/><Relationship Id="rId3" Type="http://schemas.openxmlformats.org/officeDocument/2006/relationships/hyperlink" Target="https://podminky.urs.cz/item/CS_URS_2024_02/342291121" TargetMode="External"/><Relationship Id="rId21" Type="http://schemas.openxmlformats.org/officeDocument/2006/relationships/hyperlink" Target="https://podminky.urs.cz/item/CS_URS_2024_02/783301401" TargetMode="External"/><Relationship Id="rId7" Type="http://schemas.openxmlformats.org/officeDocument/2006/relationships/hyperlink" Target="https://podminky.urs.cz/item/CS_URS_2024_02/766660001" TargetMode="External"/><Relationship Id="rId12" Type="http://schemas.openxmlformats.org/officeDocument/2006/relationships/hyperlink" Target="https://podminky.urs.cz/item/CS_URS_2024_02/998767101" TargetMode="External"/><Relationship Id="rId17" Type="http://schemas.openxmlformats.org/officeDocument/2006/relationships/hyperlink" Target="https://podminky.urs.cz/item/CS_URS_2024_02/776231111" TargetMode="External"/><Relationship Id="rId25" Type="http://schemas.openxmlformats.org/officeDocument/2006/relationships/hyperlink" Target="https://podminky.urs.cz/item/CS_URS_2024_02/784111001" TargetMode="External"/><Relationship Id="rId2" Type="http://schemas.openxmlformats.org/officeDocument/2006/relationships/hyperlink" Target="https://podminky.urs.cz/item/CS_URS_2024_02/342272245" TargetMode="External"/><Relationship Id="rId16" Type="http://schemas.openxmlformats.org/officeDocument/2006/relationships/hyperlink" Target="https://podminky.urs.cz/item/CS_URS_2024_02/776201811" TargetMode="External"/><Relationship Id="rId20" Type="http://schemas.openxmlformats.org/officeDocument/2006/relationships/hyperlink" Target="https://podminky.urs.cz/item/CS_URS_2024_02/783301313" TargetMode="External"/><Relationship Id="rId1" Type="http://schemas.openxmlformats.org/officeDocument/2006/relationships/hyperlink" Target="https://podminky.urs.cz/item/CS_URS_2024_02/317142442" TargetMode="External"/><Relationship Id="rId6" Type="http://schemas.openxmlformats.org/officeDocument/2006/relationships/hyperlink" Target="https://podminky.urs.cz/item/CS_URS_2024_02/998011001" TargetMode="External"/><Relationship Id="rId11" Type="http://schemas.openxmlformats.org/officeDocument/2006/relationships/hyperlink" Target="https://podminky.urs.cz/item/CS_URS_2024_02/767211801" TargetMode="External"/><Relationship Id="rId24" Type="http://schemas.openxmlformats.org/officeDocument/2006/relationships/hyperlink" Target="https://podminky.urs.cz/item/CS_URS_2024_02/783347101" TargetMode="External"/><Relationship Id="rId5" Type="http://schemas.openxmlformats.org/officeDocument/2006/relationships/hyperlink" Target="https://podminky.urs.cz/item/CS_URS_2024_02/642942111" TargetMode="External"/><Relationship Id="rId15" Type="http://schemas.openxmlformats.org/officeDocument/2006/relationships/hyperlink" Target="https://podminky.urs.cz/item/CS_URS_2024_02/776141122" TargetMode="External"/><Relationship Id="rId23" Type="http://schemas.openxmlformats.org/officeDocument/2006/relationships/hyperlink" Target="https://podminky.urs.cz/item/CS_URS_2024_02/783344201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2/767210163" TargetMode="External"/><Relationship Id="rId19" Type="http://schemas.openxmlformats.org/officeDocument/2006/relationships/hyperlink" Target="https://podminky.urs.cz/item/CS_URS_2024_02/998776111" TargetMode="External"/><Relationship Id="rId4" Type="http://schemas.openxmlformats.org/officeDocument/2006/relationships/hyperlink" Target="https://podminky.urs.cz/item/CS_URS_2024_02/612142001" TargetMode="External"/><Relationship Id="rId9" Type="http://schemas.openxmlformats.org/officeDocument/2006/relationships/hyperlink" Target="https://podminky.urs.cz/item/CS_URS_2024_02/998766102" TargetMode="External"/><Relationship Id="rId14" Type="http://schemas.openxmlformats.org/officeDocument/2006/relationships/hyperlink" Target="https://podminky.urs.cz/item/CS_URS_2024_02/776121112" TargetMode="External"/><Relationship Id="rId22" Type="http://schemas.openxmlformats.org/officeDocument/2006/relationships/hyperlink" Target="https://podminky.urs.cz/item/CS_URS_2024_02/783306801" TargetMode="External"/><Relationship Id="rId27" Type="http://schemas.openxmlformats.org/officeDocument/2006/relationships/hyperlink" Target="https://podminky.urs.cz/item/CS_URS_2024_02/78421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763321" TargetMode="External"/><Relationship Id="rId3" Type="http://schemas.openxmlformats.org/officeDocument/2006/relationships/hyperlink" Target="https://podminky.urs.cz/item/CS_URS_2024_02/997013501" TargetMode="External"/><Relationship Id="rId7" Type="http://schemas.openxmlformats.org/officeDocument/2006/relationships/hyperlink" Target="https://podminky.urs.cz/item/CS_URS_2024_02/763181421" TargetMode="External"/><Relationship Id="rId2" Type="http://schemas.openxmlformats.org/officeDocument/2006/relationships/hyperlink" Target="https://podminky.urs.cz/item/CS_URS_2024_02/997013111" TargetMode="External"/><Relationship Id="rId1" Type="http://schemas.openxmlformats.org/officeDocument/2006/relationships/hyperlink" Target="https://podminky.urs.cz/item/CS_URS_2024_02/962031013" TargetMode="External"/><Relationship Id="rId6" Type="http://schemas.openxmlformats.org/officeDocument/2006/relationships/hyperlink" Target="https://podminky.urs.cz/item/CS_URS_2024_02/763111437" TargetMode="External"/><Relationship Id="rId5" Type="http://schemas.openxmlformats.org/officeDocument/2006/relationships/hyperlink" Target="https://podminky.urs.cz/item/CS_URS_2024_02/997013609" TargetMode="External"/><Relationship Id="rId4" Type="http://schemas.openxmlformats.org/officeDocument/2006/relationships/hyperlink" Target="https://podminky.urs.cz/item/CS_URS_2024_02/997013509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opLeftCell="A61" zoomScale="125" zoomScaleNormal="125" workbookViewId="0"/>
  </sheetViews>
  <sheetFormatPr defaultColWidth="8.5703125"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3" t="s">
        <v>14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R5" s="19"/>
      <c r="BE5" s="12" t="s">
        <v>15</v>
      </c>
      <c r="BS5" s="16" t="s">
        <v>6</v>
      </c>
    </row>
    <row r="6" spans="1:74" ht="36.9" customHeight="1">
      <c r="B6" s="19"/>
      <c r="D6" s="25" t="s">
        <v>16</v>
      </c>
      <c r="K6" s="11" t="s">
        <v>17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R6" s="19"/>
      <c r="BE6" s="12"/>
      <c r="BS6" s="16" t="s">
        <v>6</v>
      </c>
    </row>
    <row r="7" spans="1:74" ht="12" customHeight="1">
      <c r="B7" s="19"/>
      <c r="D7" s="26" t="s">
        <v>18</v>
      </c>
      <c r="K7" s="24"/>
      <c r="AK7" s="26" t="s">
        <v>19</v>
      </c>
      <c r="AN7" s="24"/>
      <c r="AR7" s="19"/>
      <c r="BE7" s="1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2"/>
      <c r="BS8" s="16" t="s">
        <v>6</v>
      </c>
    </row>
    <row r="9" spans="1:74" ht="14.4" customHeight="1">
      <c r="B9" s="19"/>
      <c r="AR9" s="19"/>
      <c r="BE9" s="1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/>
      <c r="AR10" s="19"/>
      <c r="BE10" s="12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/>
      <c r="AR11" s="19"/>
      <c r="BE11" s="12"/>
      <c r="BS11" s="16" t="s">
        <v>6</v>
      </c>
    </row>
    <row r="12" spans="1:74" ht="6.9" customHeight="1">
      <c r="B12" s="19"/>
      <c r="AR12" s="19"/>
      <c r="BE12" s="12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2"/>
      <c r="BS13" s="16" t="s">
        <v>6</v>
      </c>
    </row>
    <row r="14" spans="1:74" ht="13.2">
      <c r="B14" s="19"/>
      <c r="E14" s="10" t="s">
        <v>29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6" t="s">
        <v>27</v>
      </c>
      <c r="AN14" s="28" t="s">
        <v>29</v>
      </c>
      <c r="AR14" s="19"/>
      <c r="BE14" s="12"/>
      <c r="BS14" s="16" t="s">
        <v>6</v>
      </c>
    </row>
    <row r="15" spans="1:74" ht="6.9" customHeight="1">
      <c r="B15" s="19"/>
      <c r="AR15" s="19"/>
      <c r="BE15" s="12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31</v>
      </c>
      <c r="AR16" s="19"/>
      <c r="BE16" s="12"/>
      <c r="BS16" s="16" t="s">
        <v>4</v>
      </c>
    </row>
    <row r="17" spans="2:71" ht="18.45" customHeight="1">
      <c r="B17" s="19"/>
      <c r="E17" s="24" t="s">
        <v>32</v>
      </c>
      <c r="AK17" s="26" t="s">
        <v>27</v>
      </c>
      <c r="AN17" s="24" t="s">
        <v>33</v>
      </c>
      <c r="AR17" s="19"/>
      <c r="BE17" s="12"/>
      <c r="BS17" s="16" t="s">
        <v>34</v>
      </c>
    </row>
    <row r="18" spans="2:71" ht="6.9" customHeight="1">
      <c r="B18" s="19"/>
      <c r="AR18" s="19"/>
      <c r="BE18" s="12"/>
      <c r="BS18" s="16" t="s">
        <v>6</v>
      </c>
    </row>
    <row r="19" spans="2:71" ht="12" customHeight="1">
      <c r="B19" s="19"/>
      <c r="D19" s="26" t="s">
        <v>35</v>
      </c>
      <c r="AK19" s="26" t="s">
        <v>25</v>
      </c>
      <c r="AN19" s="24" t="s">
        <v>31</v>
      </c>
      <c r="AR19" s="19"/>
      <c r="BE19" s="12"/>
      <c r="BS19" s="16" t="s">
        <v>6</v>
      </c>
    </row>
    <row r="20" spans="2:71" ht="18.45" customHeight="1">
      <c r="B20" s="19"/>
      <c r="E20" s="24" t="s">
        <v>32</v>
      </c>
      <c r="AK20" s="26" t="s">
        <v>27</v>
      </c>
      <c r="AN20" s="24" t="s">
        <v>33</v>
      </c>
      <c r="AR20" s="19"/>
      <c r="BE20" s="12"/>
      <c r="BS20" s="16" t="s">
        <v>4</v>
      </c>
    </row>
    <row r="21" spans="2:71" ht="6.9" customHeight="1">
      <c r="B21" s="19"/>
      <c r="AR21" s="19"/>
      <c r="BE21" s="12"/>
    </row>
    <row r="22" spans="2:71" ht="12" customHeight="1">
      <c r="B22" s="19"/>
      <c r="D22" s="26" t="s">
        <v>36</v>
      </c>
      <c r="AR22" s="19"/>
      <c r="BE22" s="12"/>
    </row>
    <row r="23" spans="2:71" ht="47.25" customHeight="1">
      <c r="B23" s="19"/>
      <c r="E23" s="9" t="s">
        <v>37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R23" s="19"/>
      <c r="BE23" s="12"/>
    </row>
    <row r="24" spans="2:71" ht="6.9" customHeight="1">
      <c r="B24" s="19"/>
      <c r="AR24" s="19"/>
      <c r="BE24" s="12"/>
    </row>
    <row r="25" spans="2:71" ht="6.9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12"/>
    </row>
    <row r="26" spans="2:71" s="30" customFormat="1" ht="25.95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8">
        <f>ROUND(AG54,2)</f>
        <v>0</v>
      </c>
      <c r="AL26" s="8"/>
      <c r="AM26" s="8"/>
      <c r="AN26" s="8"/>
      <c r="AO26" s="8"/>
      <c r="AR26" s="31"/>
      <c r="BE26" s="12"/>
    </row>
    <row r="27" spans="2:71" s="30" customFormat="1" ht="6.9" customHeight="1">
      <c r="B27" s="31"/>
      <c r="AR27" s="31"/>
      <c r="BE27" s="12"/>
    </row>
    <row r="28" spans="2:71" s="30" customFormat="1" ht="13.2">
      <c r="B28" s="31"/>
      <c r="L28" s="7" t="s">
        <v>39</v>
      </c>
      <c r="M28" s="7"/>
      <c r="N28" s="7"/>
      <c r="O28" s="7"/>
      <c r="P28" s="7"/>
      <c r="W28" s="7" t="s">
        <v>40</v>
      </c>
      <c r="X28" s="7"/>
      <c r="Y28" s="7"/>
      <c r="Z28" s="7"/>
      <c r="AA28" s="7"/>
      <c r="AB28" s="7"/>
      <c r="AC28" s="7"/>
      <c r="AD28" s="7"/>
      <c r="AE28" s="7"/>
      <c r="AK28" s="7" t="s">
        <v>41</v>
      </c>
      <c r="AL28" s="7"/>
      <c r="AM28" s="7"/>
      <c r="AN28" s="7"/>
      <c r="AO28" s="7"/>
      <c r="AR28" s="31"/>
      <c r="BE28" s="12"/>
    </row>
    <row r="29" spans="2:71" s="35" customFormat="1" ht="14.4" customHeight="1">
      <c r="B29" s="36"/>
      <c r="D29" s="26" t="s">
        <v>42</v>
      </c>
      <c r="F29" s="26" t="s">
        <v>43</v>
      </c>
      <c r="L29" s="6">
        <v>0.21</v>
      </c>
      <c r="M29" s="6"/>
      <c r="N29" s="6"/>
      <c r="O29" s="6"/>
      <c r="P29" s="6"/>
      <c r="W29" s="5">
        <f>ROUND(AZ54, 2)</f>
        <v>0</v>
      </c>
      <c r="X29" s="5"/>
      <c r="Y29" s="5"/>
      <c r="Z29" s="5"/>
      <c r="AA29" s="5"/>
      <c r="AB29" s="5"/>
      <c r="AC29" s="5"/>
      <c r="AD29" s="5"/>
      <c r="AE29" s="5"/>
      <c r="AK29" s="5">
        <f>ROUND(AV54, 2)</f>
        <v>0</v>
      </c>
      <c r="AL29" s="5"/>
      <c r="AM29" s="5"/>
      <c r="AN29" s="5"/>
      <c r="AO29" s="5"/>
      <c r="AR29" s="36"/>
      <c r="BE29" s="12"/>
    </row>
    <row r="30" spans="2:71" s="35" customFormat="1" ht="14.4" customHeight="1">
      <c r="B30" s="36"/>
      <c r="F30" s="26" t="s">
        <v>44</v>
      </c>
      <c r="L30" s="6">
        <v>0.12</v>
      </c>
      <c r="M30" s="6"/>
      <c r="N30" s="6"/>
      <c r="O30" s="6"/>
      <c r="P30" s="6"/>
      <c r="W30" s="5">
        <f>ROUND(BA54, 2)</f>
        <v>0</v>
      </c>
      <c r="X30" s="5"/>
      <c r="Y30" s="5"/>
      <c r="Z30" s="5"/>
      <c r="AA30" s="5"/>
      <c r="AB30" s="5"/>
      <c r="AC30" s="5"/>
      <c r="AD30" s="5"/>
      <c r="AE30" s="5"/>
      <c r="AK30" s="5">
        <f>ROUND(AW54, 2)</f>
        <v>0</v>
      </c>
      <c r="AL30" s="5"/>
      <c r="AM30" s="5"/>
      <c r="AN30" s="5"/>
      <c r="AO30" s="5"/>
      <c r="AR30" s="36"/>
      <c r="BE30" s="12"/>
    </row>
    <row r="31" spans="2:71" s="35" customFormat="1" ht="14.4" hidden="1" customHeight="1">
      <c r="B31" s="36"/>
      <c r="F31" s="26" t="s">
        <v>45</v>
      </c>
      <c r="L31" s="6">
        <v>0.21</v>
      </c>
      <c r="M31" s="6"/>
      <c r="N31" s="6"/>
      <c r="O31" s="6"/>
      <c r="P31" s="6"/>
      <c r="W31" s="5">
        <f>ROUND(BB54, 2)</f>
        <v>0</v>
      </c>
      <c r="X31" s="5"/>
      <c r="Y31" s="5"/>
      <c r="Z31" s="5"/>
      <c r="AA31" s="5"/>
      <c r="AB31" s="5"/>
      <c r="AC31" s="5"/>
      <c r="AD31" s="5"/>
      <c r="AE31" s="5"/>
      <c r="AK31" s="5">
        <v>0</v>
      </c>
      <c r="AL31" s="5"/>
      <c r="AM31" s="5"/>
      <c r="AN31" s="5"/>
      <c r="AO31" s="5"/>
      <c r="AR31" s="36"/>
      <c r="BE31" s="12"/>
    </row>
    <row r="32" spans="2:71" s="35" customFormat="1" ht="14.4" hidden="1" customHeight="1">
      <c r="B32" s="36"/>
      <c r="F32" s="26" t="s">
        <v>46</v>
      </c>
      <c r="L32" s="6">
        <v>0.12</v>
      </c>
      <c r="M32" s="6"/>
      <c r="N32" s="6"/>
      <c r="O32" s="6"/>
      <c r="P32" s="6"/>
      <c r="W32" s="5">
        <f>ROUND(BC54, 2)</f>
        <v>0</v>
      </c>
      <c r="X32" s="5"/>
      <c r="Y32" s="5"/>
      <c r="Z32" s="5"/>
      <c r="AA32" s="5"/>
      <c r="AB32" s="5"/>
      <c r="AC32" s="5"/>
      <c r="AD32" s="5"/>
      <c r="AE32" s="5"/>
      <c r="AK32" s="5">
        <v>0</v>
      </c>
      <c r="AL32" s="5"/>
      <c r="AM32" s="5"/>
      <c r="AN32" s="5"/>
      <c r="AO32" s="5"/>
      <c r="AR32" s="36"/>
      <c r="BE32" s="12"/>
    </row>
    <row r="33" spans="2:44" s="35" customFormat="1" ht="14.4" hidden="1" customHeight="1">
      <c r="B33" s="36"/>
      <c r="F33" s="26" t="s">
        <v>47</v>
      </c>
      <c r="L33" s="6">
        <v>0</v>
      </c>
      <c r="M33" s="6"/>
      <c r="N33" s="6"/>
      <c r="O33" s="6"/>
      <c r="P33" s="6"/>
      <c r="W33" s="5">
        <f>ROUND(BD54, 2)</f>
        <v>0</v>
      </c>
      <c r="X33" s="5"/>
      <c r="Y33" s="5"/>
      <c r="Z33" s="5"/>
      <c r="AA33" s="5"/>
      <c r="AB33" s="5"/>
      <c r="AC33" s="5"/>
      <c r="AD33" s="5"/>
      <c r="AE33" s="5"/>
      <c r="AK33" s="5">
        <v>0</v>
      </c>
      <c r="AL33" s="5"/>
      <c r="AM33" s="5"/>
      <c r="AN33" s="5"/>
      <c r="AO33" s="5"/>
      <c r="AR33" s="36"/>
    </row>
    <row r="34" spans="2:44" s="30" customFormat="1" ht="6.9" customHeight="1">
      <c r="B34" s="31"/>
      <c r="AR34" s="31"/>
    </row>
    <row r="35" spans="2:44" s="30" customFormat="1" ht="25.95" customHeight="1">
      <c r="B35" s="31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4" t="s">
        <v>50</v>
      </c>
      <c r="Y35" s="4"/>
      <c r="Z35" s="4"/>
      <c r="AA35" s="4"/>
      <c r="AB35" s="4"/>
      <c r="AC35" s="39"/>
      <c r="AD35" s="39"/>
      <c r="AE35" s="39"/>
      <c r="AF35" s="39"/>
      <c r="AG35" s="39"/>
      <c r="AH35" s="39"/>
      <c r="AI35" s="39"/>
      <c r="AJ35" s="39"/>
      <c r="AK35" s="3">
        <f>SUM(AK26:AK33)</f>
        <v>0</v>
      </c>
      <c r="AL35" s="3"/>
      <c r="AM35" s="3"/>
      <c r="AN35" s="3"/>
      <c r="AO35" s="3"/>
      <c r="AP35" s="37"/>
      <c r="AQ35" s="37"/>
      <c r="AR35" s="31"/>
    </row>
    <row r="36" spans="2:44" s="30" customFormat="1" ht="6.9" customHeight="1">
      <c r="B36" s="31"/>
      <c r="AR36" s="31"/>
    </row>
    <row r="37" spans="2:44" s="30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1"/>
    </row>
    <row r="41" spans="2:44" s="30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1"/>
    </row>
    <row r="42" spans="2:44" s="30" customFormat="1" ht="24.9" customHeight="1">
      <c r="B42" s="31"/>
      <c r="C42" s="20" t="s">
        <v>51</v>
      </c>
      <c r="AR42" s="31"/>
    </row>
    <row r="43" spans="2:44" s="30" customFormat="1" ht="6.9" customHeight="1">
      <c r="B43" s="31"/>
      <c r="AR43" s="31"/>
    </row>
    <row r="44" spans="2:44" s="45" customFormat="1" ht="12" customHeight="1">
      <c r="B44" s="46"/>
      <c r="C44" s="26" t="s">
        <v>13</v>
      </c>
      <c r="L44" s="45" t="str">
        <f>K5</f>
        <v>002-3</v>
      </c>
      <c r="AR44" s="46"/>
    </row>
    <row r="45" spans="2:44" s="47" customFormat="1" ht="36.9" customHeight="1">
      <c r="B45" s="48"/>
      <c r="C45" s="49" t="s">
        <v>16</v>
      </c>
      <c r="L45" s="2" t="str">
        <f>K6</f>
        <v>Nemocnice Kyjov Kuchyně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R45" s="48"/>
    </row>
    <row r="46" spans="2:44" s="30" customFormat="1" ht="6.9" customHeight="1">
      <c r="B46" s="31"/>
      <c r="AR46" s="31"/>
    </row>
    <row r="47" spans="2:44" s="30" customFormat="1" ht="12" customHeight="1">
      <c r="B47" s="31"/>
      <c r="C47" s="26" t="s">
        <v>20</v>
      </c>
      <c r="L47" s="50" t="str">
        <f>IF(K8="","",K8)</f>
        <v>Strážkovaká 1247/22</v>
      </c>
      <c r="AI47" s="26" t="s">
        <v>22</v>
      </c>
      <c r="AM47" s="1" t="str">
        <f>IF(AN8= "","",AN8)</f>
        <v>11. 7. 2024</v>
      </c>
      <c r="AN47" s="1"/>
      <c r="AR47" s="31"/>
    </row>
    <row r="48" spans="2:44" s="30" customFormat="1" ht="6.9" customHeight="1">
      <c r="B48" s="31"/>
      <c r="AR48" s="31"/>
    </row>
    <row r="49" spans="1:91" s="30" customFormat="1" ht="15.15" customHeight="1">
      <c r="B49" s="31"/>
      <c r="C49" s="26" t="s">
        <v>24</v>
      </c>
      <c r="L49" s="45" t="str">
        <f>IF(E11= "","",E11)</f>
        <v>Nemocnice Kyjov, příspěvková organizace</v>
      </c>
      <c r="AI49" s="26" t="s">
        <v>30</v>
      </c>
      <c r="AM49" s="254" t="str">
        <f>IF(E17="","",E17)</f>
        <v>Proiectura Dana s.r.o.</v>
      </c>
      <c r="AN49" s="254"/>
      <c r="AO49" s="254"/>
      <c r="AP49" s="254"/>
      <c r="AR49" s="31"/>
      <c r="AS49" s="255" t="s">
        <v>52</v>
      </c>
      <c r="AT49" s="255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30" customFormat="1" ht="15.15" customHeight="1">
      <c r="B50" s="31"/>
      <c r="C50" s="26" t="s">
        <v>28</v>
      </c>
      <c r="L50" s="45" t="str">
        <f>IF(E14= "Vyplň údaj","",E14)</f>
        <v/>
      </c>
      <c r="AI50" s="26" t="s">
        <v>35</v>
      </c>
      <c r="AM50" s="254" t="str">
        <f>IF(E20="","",E20)</f>
        <v>Proiectura Dana s.r.o.</v>
      </c>
      <c r="AN50" s="254"/>
      <c r="AO50" s="254"/>
      <c r="AP50" s="254"/>
      <c r="AR50" s="31"/>
      <c r="AS50" s="255"/>
      <c r="AT50" s="255"/>
      <c r="BD50" s="54"/>
    </row>
    <row r="51" spans="1:91" s="30" customFormat="1" ht="10.8" customHeight="1">
      <c r="B51" s="31"/>
      <c r="AR51" s="31"/>
      <c r="AS51" s="255"/>
      <c r="AT51" s="255"/>
      <c r="BD51" s="54"/>
    </row>
    <row r="52" spans="1:91" s="30" customFormat="1" ht="29.25" customHeight="1">
      <c r="B52" s="31"/>
      <c r="C52" s="256" t="s">
        <v>53</v>
      </c>
      <c r="D52" s="256"/>
      <c r="E52" s="256"/>
      <c r="F52" s="256"/>
      <c r="G52" s="256"/>
      <c r="H52" s="55"/>
      <c r="I52" s="257" t="s">
        <v>54</v>
      </c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8" t="s">
        <v>55</v>
      </c>
      <c r="AH52" s="258"/>
      <c r="AI52" s="258"/>
      <c r="AJ52" s="258"/>
      <c r="AK52" s="258"/>
      <c r="AL52" s="258"/>
      <c r="AM52" s="258"/>
      <c r="AN52" s="257" t="s">
        <v>56</v>
      </c>
      <c r="AO52" s="257"/>
      <c r="AP52" s="257"/>
      <c r="AQ52" s="56" t="s">
        <v>57</v>
      </c>
      <c r="AR52" s="31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30" customFormat="1" ht="10.8" customHeight="1">
      <c r="B53" s="31"/>
      <c r="AR53" s="31"/>
      <c r="AS53" s="60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61" customFormat="1" ht="32.4" customHeight="1">
      <c r="B54" s="62"/>
      <c r="C54" s="63" t="s">
        <v>70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59">
        <f>ROUND(SUM(AG55:AG64),2)</f>
        <v>0</v>
      </c>
      <c r="AH54" s="259"/>
      <c r="AI54" s="259"/>
      <c r="AJ54" s="259"/>
      <c r="AK54" s="259"/>
      <c r="AL54" s="259"/>
      <c r="AM54" s="259"/>
      <c r="AN54" s="260">
        <f t="shared" ref="AN54:AN64" si="0">SUM(AG54,AT54)</f>
        <v>0</v>
      </c>
      <c r="AO54" s="260"/>
      <c r="AP54" s="260"/>
      <c r="AQ54" s="66"/>
      <c r="AR54" s="62"/>
      <c r="AS54" s="67">
        <f>ROUND(SUM(AS55:AS64),2)</f>
        <v>0</v>
      </c>
      <c r="AT54" s="68">
        <f t="shared" ref="AT54:AT64" si="1">ROUND(SUM(AV54:AW54),2)</f>
        <v>0</v>
      </c>
      <c r="AU54" s="69">
        <f>ROUND(SUM(AU55:AU64),5)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ROUND(SUM(AZ55:AZ64),2)</f>
        <v>0</v>
      </c>
      <c r="BA54" s="68">
        <f>ROUND(SUM(BA55:BA64),2)</f>
        <v>0</v>
      </c>
      <c r="BB54" s="68">
        <f>ROUND(SUM(BB55:BB64),2)</f>
        <v>0</v>
      </c>
      <c r="BC54" s="68">
        <f>ROUND(SUM(BC55:BC64),2)</f>
        <v>0</v>
      </c>
      <c r="BD54" s="70">
        <f>ROUND(SUM(BD55:BD64),2)</f>
        <v>0</v>
      </c>
      <c r="BS54" s="71" t="s">
        <v>71</v>
      </c>
      <c r="BT54" s="71" t="s">
        <v>72</v>
      </c>
      <c r="BU54" s="72" t="s">
        <v>73</v>
      </c>
      <c r="BV54" s="71" t="s">
        <v>74</v>
      </c>
      <c r="BW54" s="71" t="s">
        <v>5</v>
      </c>
      <c r="BX54" s="71" t="s">
        <v>75</v>
      </c>
      <c r="CL54" s="71"/>
    </row>
    <row r="55" spans="1:91" s="82" customFormat="1" ht="16.5" customHeight="1">
      <c r="A55" s="73" t="s">
        <v>76</v>
      </c>
      <c r="B55" s="74"/>
      <c r="C55" s="75"/>
      <c r="D55" s="261" t="s">
        <v>77</v>
      </c>
      <c r="E55" s="261"/>
      <c r="F55" s="261"/>
      <c r="G55" s="261"/>
      <c r="H55" s="261"/>
      <c r="I55" s="76"/>
      <c r="J55" s="261" t="s">
        <v>78</v>
      </c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2">
        <f>'01 - Stavební část - Uzna...'!J30</f>
        <v>0</v>
      </c>
      <c r="AH55" s="262"/>
      <c r="AI55" s="262"/>
      <c r="AJ55" s="262"/>
      <c r="AK55" s="262"/>
      <c r="AL55" s="262"/>
      <c r="AM55" s="262"/>
      <c r="AN55" s="262">
        <f t="shared" si="0"/>
        <v>0</v>
      </c>
      <c r="AO55" s="262"/>
      <c r="AP55" s="262"/>
      <c r="AQ55" s="77" t="s">
        <v>79</v>
      </c>
      <c r="AR55" s="74"/>
      <c r="AS55" s="78">
        <v>0</v>
      </c>
      <c r="AT55" s="79">
        <f t="shared" si="1"/>
        <v>0</v>
      </c>
      <c r="AU55" s="80">
        <f>'01 - Stavební část - Uzna...'!P97</f>
        <v>0</v>
      </c>
      <c r="AV55" s="79">
        <f>'01 - Stavební část - Uzna...'!J33</f>
        <v>0</v>
      </c>
      <c r="AW55" s="79">
        <f>'01 - Stavební část - Uzna...'!J34</f>
        <v>0</v>
      </c>
      <c r="AX55" s="79">
        <f>'01 - Stavební část - Uzna...'!J35</f>
        <v>0</v>
      </c>
      <c r="AY55" s="79">
        <f>'01 - Stavební část - Uzna...'!J36</f>
        <v>0</v>
      </c>
      <c r="AZ55" s="79">
        <f>'01 - Stavební část - Uzna...'!F33</f>
        <v>0</v>
      </c>
      <c r="BA55" s="79">
        <f>'01 - Stavební část - Uzna...'!F34</f>
        <v>0</v>
      </c>
      <c r="BB55" s="79">
        <f>'01 - Stavební část - Uzna...'!F35</f>
        <v>0</v>
      </c>
      <c r="BC55" s="79">
        <f>'01 - Stavební část - Uzna...'!F36</f>
        <v>0</v>
      </c>
      <c r="BD55" s="81">
        <f>'01 - Stavební část - Uzna...'!F37</f>
        <v>0</v>
      </c>
      <c r="BT55" s="83" t="s">
        <v>80</v>
      </c>
      <c r="BV55" s="83" t="s">
        <v>74</v>
      </c>
      <c r="BW55" s="83" t="s">
        <v>81</v>
      </c>
      <c r="BX55" s="83" t="s">
        <v>5</v>
      </c>
      <c r="CL55" s="83"/>
      <c r="CM55" s="83" t="s">
        <v>82</v>
      </c>
    </row>
    <row r="56" spans="1:91" s="82" customFormat="1" ht="16.5" customHeight="1">
      <c r="A56" s="73" t="s">
        <v>76</v>
      </c>
      <c r="B56" s="74"/>
      <c r="C56" s="75"/>
      <c r="D56" s="261" t="s">
        <v>83</v>
      </c>
      <c r="E56" s="261"/>
      <c r="F56" s="261"/>
      <c r="G56" s="261"/>
      <c r="H56" s="261"/>
      <c r="I56" s="76"/>
      <c r="J56" s="261" t="s">
        <v>84</v>
      </c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2">
        <f>'02 - Stavební část - Neuz...'!J30</f>
        <v>0</v>
      </c>
      <c r="AH56" s="262"/>
      <c r="AI56" s="262"/>
      <c r="AJ56" s="262"/>
      <c r="AK56" s="262"/>
      <c r="AL56" s="262"/>
      <c r="AM56" s="262"/>
      <c r="AN56" s="262">
        <f t="shared" si="0"/>
        <v>0</v>
      </c>
      <c r="AO56" s="262"/>
      <c r="AP56" s="262"/>
      <c r="AQ56" s="77" t="s">
        <v>79</v>
      </c>
      <c r="AR56" s="74"/>
      <c r="AS56" s="78">
        <v>0</v>
      </c>
      <c r="AT56" s="79">
        <f t="shared" si="1"/>
        <v>0</v>
      </c>
      <c r="AU56" s="80">
        <f>'02 - Stavební část - Neuz...'!P89</f>
        <v>0</v>
      </c>
      <c r="AV56" s="79">
        <f>'02 - Stavební část - Neuz...'!J33</f>
        <v>0</v>
      </c>
      <c r="AW56" s="79">
        <f>'02 - Stavební část - Neuz...'!J34</f>
        <v>0</v>
      </c>
      <c r="AX56" s="79">
        <f>'02 - Stavební část - Neuz...'!J35</f>
        <v>0</v>
      </c>
      <c r="AY56" s="79">
        <f>'02 - Stavební část - Neuz...'!J36</f>
        <v>0</v>
      </c>
      <c r="AZ56" s="79">
        <f>'02 - Stavební část - Neuz...'!F33</f>
        <v>0</v>
      </c>
      <c r="BA56" s="79">
        <f>'02 - Stavební část - Neuz...'!F34</f>
        <v>0</v>
      </c>
      <c r="BB56" s="79">
        <f>'02 - Stavební část - Neuz...'!F35</f>
        <v>0</v>
      </c>
      <c r="BC56" s="79">
        <f>'02 - Stavební část - Neuz...'!F36</f>
        <v>0</v>
      </c>
      <c r="BD56" s="81">
        <f>'02 - Stavební část - Neuz...'!F37</f>
        <v>0</v>
      </c>
      <c r="BT56" s="83" t="s">
        <v>80</v>
      </c>
      <c r="BV56" s="83" t="s">
        <v>74</v>
      </c>
      <c r="BW56" s="83" t="s">
        <v>85</v>
      </c>
      <c r="BX56" s="83" t="s">
        <v>5</v>
      </c>
      <c r="CL56" s="83"/>
      <c r="CM56" s="83" t="s">
        <v>82</v>
      </c>
    </row>
    <row r="57" spans="1:91" s="82" customFormat="1" ht="16.5" customHeight="1">
      <c r="A57" s="73" t="s">
        <v>76</v>
      </c>
      <c r="B57" s="74"/>
      <c r="C57" s="75"/>
      <c r="D57" s="261" t="s">
        <v>86</v>
      </c>
      <c r="E57" s="261"/>
      <c r="F57" s="261"/>
      <c r="G57" s="261"/>
      <c r="H57" s="261"/>
      <c r="I57" s="76"/>
      <c r="J57" s="261" t="s">
        <v>87</v>
      </c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2">
        <f>'03 - Příčky'!J30</f>
        <v>0</v>
      </c>
      <c r="AH57" s="262"/>
      <c r="AI57" s="262"/>
      <c r="AJ57" s="262"/>
      <c r="AK57" s="262"/>
      <c r="AL57" s="262"/>
      <c r="AM57" s="262"/>
      <c r="AN57" s="262">
        <f t="shared" si="0"/>
        <v>0</v>
      </c>
      <c r="AO57" s="262"/>
      <c r="AP57" s="262"/>
      <c r="AQ57" s="77" t="s">
        <v>79</v>
      </c>
      <c r="AR57" s="74"/>
      <c r="AS57" s="78">
        <v>0</v>
      </c>
      <c r="AT57" s="79">
        <f t="shared" si="1"/>
        <v>0</v>
      </c>
      <c r="AU57" s="80">
        <f>'03 - Příčky'!P84</f>
        <v>0</v>
      </c>
      <c r="AV57" s="79">
        <f>'03 - Příčky'!J33</f>
        <v>0</v>
      </c>
      <c r="AW57" s="79">
        <f>'03 - Příčky'!J34</f>
        <v>0</v>
      </c>
      <c r="AX57" s="79">
        <f>'03 - Příčky'!J35</f>
        <v>0</v>
      </c>
      <c r="AY57" s="79">
        <f>'03 - Příčky'!J36</f>
        <v>0</v>
      </c>
      <c r="AZ57" s="79">
        <f>'03 - Příčky'!F33</f>
        <v>0</v>
      </c>
      <c r="BA57" s="79">
        <f>'03 - Příčky'!F34</f>
        <v>0</v>
      </c>
      <c r="BB57" s="79">
        <f>'03 - Příčky'!F35</f>
        <v>0</v>
      </c>
      <c r="BC57" s="79">
        <f>'03 - Příčky'!F36</f>
        <v>0</v>
      </c>
      <c r="BD57" s="81">
        <f>'03 - Příčky'!F37</f>
        <v>0</v>
      </c>
      <c r="BT57" s="83" t="s">
        <v>80</v>
      </c>
      <c r="BV57" s="83" t="s">
        <v>74</v>
      </c>
      <c r="BW57" s="83" t="s">
        <v>88</v>
      </c>
      <c r="BX57" s="83" t="s">
        <v>5</v>
      </c>
      <c r="CL57" s="83"/>
      <c r="CM57" s="83" t="s">
        <v>82</v>
      </c>
    </row>
    <row r="58" spans="1:91" s="82" customFormat="1" ht="16.5" customHeight="1">
      <c r="A58" s="73" t="s">
        <v>76</v>
      </c>
      <c r="B58" s="74"/>
      <c r="C58" s="75"/>
      <c r="D58" s="261" t="s">
        <v>89</v>
      </c>
      <c r="E58" s="261"/>
      <c r="F58" s="261"/>
      <c r="G58" s="261"/>
      <c r="H58" s="261"/>
      <c r="I58" s="76"/>
      <c r="J58" s="261" t="s">
        <v>90</v>
      </c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2">
        <f>'04 - Elektro'!J30</f>
        <v>0</v>
      </c>
      <c r="AH58" s="262"/>
      <c r="AI58" s="262"/>
      <c r="AJ58" s="262"/>
      <c r="AK58" s="262"/>
      <c r="AL58" s="262"/>
      <c r="AM58" s="262"/>
      <c r="AN58" s="262">
        <f t="shared" si="0"/>
        <v>0</v>
      </c>
      <c r="AO58" s="262"/>
      <c r="AP58" s="262"/>
      <c r="AQ58" s="77" t="s">
        <v>79</v>
      </c>
      <c r="AR58" s="74"/>
      <c r="AS58" s="78">
        <v>0</v>
      </c>
      <c r="AT58" s="79">
        <f t="shared" si="1"/>
        <v>0</v>
      </c>
      <c r="AU58" s="80">
        <f>'04 - Elektro'!P87</f>
        <v>0</v>
      </c>
      <c r="AV58" s="79">
        <f>'04 - Elektro'!J33</f>
        <v>0</v>
      </c>
      <c r="AW58" s="79">
        <f>'04 - Elektro'!J34</f>
        <v>0</v>
      </c>
      <c r="AX58" s="79">
        <f>'04 - Elektro'!J35</f>
        <v>0</v>
      </c>
      <c r="AY58" s="79">
        <f>'04 - Elektro'!J36</f>
        <v>0</v>
      </c>
      <c r="AZ58" s="79">
        <f>'04 - Elektro'!F33</f>
        <v>0</v>
      </c>
      <c r="BA58" s="79">
        <f>'04 - Elektro'!F34</f>
        <v>0</v>
      </c>
      <c r="BB58" s="79">
        <f>'04 - Elektro'!F35</f>
        <v>0</v>
      </c>
      <c r="BC58" s="79">
        <f>'04 - Elektro'!F36</f>
        <v>0</v>
      </c>
      <c r="BD58" s="81">
        <f>'04 - Elektro'!F37</f>
        <v>0</v>
      </c>
      <c r="BT58" s="83" t="s">
        <v>80</v>
      </c>
      <c r="BV58" s="83" t="s">
        <v>74</v>
      </c>
      <c r="BW58" s="83" t="s">
        <v>91</v>
      </c>
      <c r="BX58" s="83" t="s">
        <v>5</v>
      </c>
      <c r="CL58" s="83"/>
      <c r="CM58" s="83" t="s">
        <v>82</v>
      </c>
    </row>
    <row r="59" spans="1:91" s="82" customFormat="1" ht="16.5" customHeight="1">
      <c r="A59" s="73" t="s">
        <v>76</v>
      </c>
      <c r="B59" s="74"/>
      <c r="C59" s="75"/>
      <c r="D59" s="261" t="s">
        <v>92</v>
      </c>
      <c r="E59" s="261"/>
      <c r="F59" s="261"/>
      <c r="G59" s="261"/>
      <c r="H59" s="261"/>
      <c r="I59" s="76"/>
      <c r="J59" s="261" t="s">
        <v>93</v>
      </c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2">
        <f>'05 - Chlazení'!J30</f>
        <v>0</v>
      </c>
      <c r="AH59" s="262"/>
      <c r="AI59" s="262"/>
      <c r="AJ59" s="262"/>
      <c r="AK59" s="262"/>
      <c r="AL59" s="262"/>
      <c r="AM59" s="262"/>
      <c r="AN59" s="262">
        <f t="shared" si="0"/>
        <v>0</v>
      </c>
      <c r="AO59" s="262"/>
      <c r="AP59" s="262"/>
      <c r="AQ59" s="77" t="s">
        <v>79</v>
      </c>
      <c r="AR59" s="74"/>
      <c r="AS59" s="78">
        <v>0</v>
      </c>
      <c r="AT59" s="79">
        <f t="shared" si="1"/>
        <v>0</v>
      </c>
      <c r="AU59" s="80">
        <f>'05 - Chlazení'!P97</f>
        <v>0</v>
      </c>
      <c r="AV59" s="79">
        <f>'05 - Chlazení'!J33</f>
        <v>0</v>
      </c>
      <c r="AW59" s="79">
        <f>'05 - Chlazení'!J34</f>
        <v>0</v>
      </c>
      <c r="AX59" s="79">
        <f>'05 - Chlazení'!J35</f>
        <v>0</v>
      </c>
      <c r="AY59" s="79">
        <f>'05 - Chlazení'!J36</f>
        <v>0</v>
      </c>
      <c r="AZ59" s="79">
        <f>'05 - Chlazení'!F33</f>
        <v>0</v>
      </c>
      <c r="BA59" s="79">
        <f>'05 - Chlazení'!F34</f>
        <v>0</v>
      </c>
      <c r="BB59" s="79">
        <f>'05 - Chlazení'!F35</f>
        <v>0</v>
      </c>
      <c r="BC59" s="79">
        <f>'05 - Chlazení'!F36</f>
        <v>0</v>
      </c>
      <c r="BD59" s="81">
        <f>'05 - Chlazení'!F37</f>
        <v>0</v>
      </c>
      <c r="BT59" s="83" t="s">
        <v>80</v>
      </c>
      <c r="BV59" s="83" t="s">
        <v>74</v>
      </c>
      <c r="BW59" s="83" t="s">
        <v>94</v>
      </c>
      <c r="BX59" s="83" t="s">
        <v>5</v>
      </c>
      <c r="CL59" s="83"/>
      <c r="CM59" s="83" t="s">
        <v>82</v>
      </c>
    </row>
    <row r="60" spans="1:91" s="82" customFormat="1" ht="16.5" customHeight="1">
      <c r="A60" s="73" t="s">
        <v>76</v>
      </c>
      <c r="B60" s="74"/>
      <c r="C60" s="75"/>
      <c r="D60" s="261" t="s">
        <v>95</v>
      </c>
      <c r="E60" s="261"/>
      <c r="F60" s="261"/>
      <c r="G60" s="261"/>
      <c r="H60" s="261"/>
      <c r="I60" s="76"/>
      <c r="J60" s="261" t="s">
        <v>96</v>
      </c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2">
        <f>'06 - MaR'!J30</f>
        <v>0</v>
      </c>
      <c r="AH60" s="262"/>
      <c r="AI60" s="262"/>
      <c r="AJ60" s="262"/>
      <c r="AK60" s="262"/>
      <c r="AL60" s="262"/>
      <c r="AM60" s="262"/>
      <c r="AN60" s="262">
        <f t="shared" si="0"/>
        <v>0</v>
      </c>
      <c r="AO60" s="262"/>
      <c r="AP60" s="262"/>
      <c r="AQ60" s="77" t="s">
        <v>79</v>
      </c>
      <c r="AR60" s="74"/>
      <c r="AS60" s="78">
        <v>0</v>
      </c>
      <c r="AT60" s="79">
        <f t="shared" si="1"/>
        <v>0</v>
      </c>
      <c r="AU60" s="80">
        <f>'06 - MaR'!P85</f>
        <v>0</v>
      </c>
      <c r="AV60" s="79">
        <f>'06 - MaR'!J33</f>
        <v>0</v>
      </c>
      <c r="AW60" s="79">
        <f>'06 - MaR'!J34</f>
        <v>0</v>
      </c>
      <c r="AX60" s="79">
        <f>'06 - MaR'!J35</f>
        <v>0</v>
      </c>
      <c r="AY60" s="79">
        <f>'06 - MaR'!J36</f>
        <v>0</v>
      </c>
      <c r="AZ60" s="79">
        <f>'06 - MaR'!F33</f>
        <v>0</v>
      </c>
      <c r="BA60" s="79">
        <f>'06 - MaR'!F34</f>
        <v>0</v>
      </c>
      <c r="BB60" s="79">
        <f>'06 - MaR'!F35</f>
        <v>0</v>
      </c>
      <c r="BC60" s="79">
        <f>'06 - MaR'!F36</f>
        <v>0</v>
      </c>
      <c r="BD60" s="81">
        <f>'06 - MaR'!F37</f>
        <v>0</v>
      </c>
      <c r="BT60" s="83" t="s">
        <v>80</v>
      </c>
      <c r="BV60" s="83" t="s">
        <v>74</v>
      </c>
      <c r="BW60" s="83" t="s">
        <v>97</v>
      </c>
      <c r="BX60" s="83" t="s">
        <v>5</v>
      </c>
      <c r="CL60" s="83"/>
      <c r="CM60" s="83" t="s">
        <v>82</v>
      </c>
    </row>
    <row r="61" spans="1:91" s="82" customFormat="1" ht="16.5" customHeight="1">
      <c r="A61" s="73" t="s">
        <v>76</v>
      </c>
      <c r="B61" s="74"/>
      <c r="C61" s="75"/>
      <c r="D61" s="261" t="s">
        <v>98</v>
      </c>
      <c r="E61" s="261"/>
      <c r="F61" s="261"/>
      <c r="G61" s="261"/>
      <c r="H61" s="261"/>
      <c r="I61" s="76"/>
      <c r="J61" s="261" t="s">
        <v>99</v>
      </c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2">
        <f>'07 - Plyn'!J30</f>
        <v>0</v>
      </c>
      <c r="AH61" s="262"/>
      <c r="AI61" s="262"/>
      <c r="AJ61" s="262"/>
      <c r="AK61" s="262"/>
      <c r="AL61" s="262"/>
      <c r="AM61" s="262"/>
      <c r="AN61" s="262">
        <f t="shared" si="0"/>
        <v>0</v>
      </c>
      <c r="AO61" s="262"/>
      <c r="AP61" s="262"/>
      <c r="AQ61" s="77" t="s">
        <v>79</v>
      </c>
      <c r="AR61" s="74"/>
      <c r="AS61" s="78">
        <v>0</v>
      </c>
      <c r="AT61" s="79">
        <f t="shared" si="1"/>
        <v>0</v>
      </c>
      <c r="AU61" s="80">
        <f>'07 - Plyn'!P84</f>
        <v>0</v>
      </c>
      <c r="AV61" s="79">
        <f>'07 - Plyn'!J33</f>
        <v>0</v>
      </c>
      <c r="AW61" s="79">
        <f>'07 - Plyn'!J34</f>
        <v>0</v>
      </c>
      <c r="AX61" s="79">
        <f>'07 - Plyn'!J35</f>
        <v>0</v>
      </c>
      <c r="AY61" s="79">
        <f>'07 - Plyn'!J36</f>
        <v>0</v>
      </c>
      <c r="AZ61" s="79">
        <f>'07 - Plyn'!F33</f>
        <v>0</v>
      </c>
      <c r="BA61" s="79">
        <f>'07 - Plyn'!F34</f>
        <v>0</v>
      </c>
      <c r="BB61" s="79">
        <f>'07 - Plyn'!F35</f>
        <v>0</v>
      </c>
      <c r="BC61" s="79">
        <f>'07 - Plyn'!F36</f>
        <v>0</v>
      </c>
      <c r="BD61" s="81">
        <f>'07 - Plyn'!F37</f>
        <v>0</v>
      </c>
      <c r="BT61" s="83" t="s">
        <v>80</v>
      </c>
      <c r="BV61" s="83" t="s">
        <v>74</v>
      </c>
      <c r="BW61" s="83" t="s">
        <v>100</v>
      </c>
      <c r="BX61" s="83" t="s">
        <v>5</v>
      </c>
      <c r="CL61" s="83"/>
      <c r="CM61" s="83" t="s">
        <v>82</v>
      </c>
    </row>
    <row r="62" spans="1:91" s="82" customFormat="1" ht="16.5" customHeight="1">
      <c r="A62" s="73" t="s">
        <v>76</v>
      </c>
      <c r="B62" s="74"/>
      <c r="C62" s="75"/>
      <c r="D62" s="261" t="s">
        <v>101</v>
      </c>
      <c r="E62" s="261"/>
      <c r="F62" s="261"/>
      <c r="G62" s="261"/>
      <c r="H62" s="261"/>
      <c r="I62" s="76"/>
      <c r="J62" s="261" t="s">
        <v>102</v>
      </c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2">
        <f>'08 - VZT'!J30</f>
        <v>0</v>
      </c>
      <c r="AH62" s="262"/>
      <c r="AI62" s="262"/>
      <c r="AJ62" s="262"/>
      <c r="AK62" s="262"/>
      <c r="AL62" s="262"/>
      <c r="AM62" s="262"/>
      <c r="AN62" s="262">
        <f t="shared" si="0"/>
        <v>0</v>
      </c>
      <c r="AO62" s="262"/>
      <c r="AP62" s="262"/>
      <c r="AQ62" s="77" t="s">
        <v>79</v>
      </c>
      <c r="AR62" s="74"/>
      <c r="AS62" s="78">
        <v>0</v>
      </c>
      <c r="AT62" s="79">
        <f t="shared" si="1"/>
        <v>0</v>
      </c>
      <c r="AU62" s="80">
        <f>'08 - VZT'!P82</f>
        <v>0</v>
      </c>
      <c r="AV62" s="79">
        <f>'08 - VZT'!J33</f>
        <v>0</v>
      </c>
      <c r="AW62" s="79">
        <f>'08 - VZT'!J34</f>
        <v>0</v>
      </c>
      <c r="AX62" s="79">
        <f>'08 - VZT'!J35</f>
        <v>0</v>
      </c>
      <c r="AY62" s="79">
        <f>'08 - VZT'!J36</f>
        <v>0</v>
      </c>
      <c r="AZ62" s="79">
        <f>'08 - VZT'!F33</f>
        <v>0</v>
      </c>
      <c r="BA62" s="79">
        <f>'08 - VZT'!F34</f>
        <v>0</v>
      </c>
      <c r="BB62" s="79">
        <f>'08 - VZT'!F35</f>
        <v>0</v>
      </c>
      <c r="BC62" s="79">
        <f>'08 - VZT'!F36</f>
        <v>0</v>
      </c>
      <c r="BD62" s="81">
        <f>'08 - VZT'!F37</f>
        <v>0</v>
      </c>
      <c r="BT62" s="83" t="s">
        <v>80</v>
      </c>
      <c r="BV62" s="83" t="s">
        <v>74</v>
      </c>
      <c r="BW62" s="83" t="s">
        <v>103</v>
      </c>
      <c r="BX62" s="83" t="s">
        <v>5</v>
      </c>
      <c r="CL62" s="83"/>
      <c r="CM62" s="83" t="s">
        <v>82</v>
      </c>
    </row>
    <row r="63" spans="1:91" s="82" customFormat="1" ht="16.5" customHeight="1">
      <c r="A63" s="73" t="s">
        <v>76</v>
      </c>
      <c r="B63" s="74"/>
      <c r="C63" s="75"/>
      <c r="D63" s="261" t="s">
        <v>104</v>
      </c>
      <c r="E63" s="261"/>
      <c r="F63" s="261"/>
      <c r="G63" s="261"/>
      <c r="H63" s="261"/>
      <c r="I63" s="76"/>
      <c r="J63" s="261" t="s">
        <v>105</v>
      </c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2">
        <f>'09 - ZTI'!J30</f>
        <v>0</v>
      </c>
      <c r="AH63" s="262"/>
      <c r="AI63" s="262"/>
      <c r="AJ63" s="262"/>
      <c r="AK63" s="262"/>
      <c r="AL63" s="262"/>
      <c r="AM63" s="262"/>
      <c r="AN63" s="262">
        <f t="shared" si="0"/>
        <v>0</v>
      </c>
      <c r="AO63" s="262"/>
      <c r="AP63" s="262"/>
      <c r="AQ63" s="77" t="s">
        <v>79</v>
      </c>
      <c r="AR63" s="74"/>
      <c r="AS63" s="78">
        <v>0</v>
      </c>
      <c r="AT63" s="79">
        <f t="shared" si="1"/>
        <v>0</v>
      </c>
      <c r="AU63" s="80">
        <f>'09 - ZTI'!P97</f>
        <v>0</v>
      </c>
      <c r="AV63" s="79">
        <f>'09 - ZTI'!J33</f>
        <v>0</v>
      </c>
      <c r="AW63" s="79">
        <f>'09 - ZTI'!J34</f>
        <v>0</v>
      </c>
      <c r="AX63" s="79">
        <f>'09 - ZTI'!J35</f>
        <v>0</v>
      </c>
      <c r="AY63" s="79">
        <f>'09 - ZTI'!J36</f>
        <v>0</v>
      </c>
      <c r="AZ63" s="79">
        <f>'09 - ZTI'!F33</f>
        <v>0</v>
      </c>
      <c r="BA63" s="79">
        <f>'09 - ZTI'!F34</f>
        <v>0</v>
      </c>
      <c r="BB63" s="79">
        <f>'09 - ZTI'!F35</f>
        <v>0</v>
      </c>
      <c r="BC63" s="79">
        <f>'09 - ZTI'!F36</f>
        <v>0</v>
      </c>
      <c r="BD63" s="81">
        <f>'09 - ZTI'!F37</f>
        <v>0</v>
      </c>
      <c r="BT63" s="83" t="s">
        <v>80</v>
      </c>
      <c r="BV63" s="83" t="s">
        <v>74</v>
      </c>
      <c r="BW63" s="83" t="s">
        <v>106</v>
      </c>
      <c r="BX63" s="83" t="s">
        <v>5</v>
      </c>
      <c r="CL63" s="83"/>
      <c r="CM63" s="83" t="s">
        <v>82</v>
      </c>
    </row>
    <row r="64" spans="1:91" s="82" customFormat="1" ht="16.5" customHeight="1">
      <c r="A64" s="73" t="s">
        <v>76</v>
      </c>
      <c r="B64" s="74"/>
      <c r="C64" s="75"/>
      <c r="D64" s="261" t="s">
        <v>107</v>
      </c>
      <c r="E64" s="261"/>
      <c r="F64" s="261"/>
      <c r="G64" s="261"/>
      <c r="H64" s="261"/>
      <c r="I64" s="76"/>
      <c r="J64" s="261" t="s">
        <v>108</v>
      </c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2">
        <f>'10 - Nouzové odvětrání'!J30</f>
        <v>0</v>
      </c>
      <c r="AH64" s="262"/>
      <c r="AI64" s="262"/>
      <c r="AJ64" s="262"/>
      <c r="AK64" s="262"/>
      <c r="AL64" s="262"/>
      <c r="AM64" s="262"/>
      <c r="AN64" s="262">
        <f t="shared" si="0"/>
        <v>0</v>
      </c>
      <c r="AO64" s="262"/>
      <c r="AP64" s="262"/>
      <c r="AQ64" s="77" t="s">
        <v>79</v>
      </c>
      <c r="AR64" s="74"/>
      <c r="AS64" s="84">
        <v>0</v>
      </c>
      <c r="AT64" s="85">
        <f t="shared" si="1"/>
        <v>0</v>
      </c>
      <c r="AU64" s="86">
        <f>'10 - Nouzové odvětrání'!P81</f>
        <v>0</v>
      </c>
      <c r="AV64" s="85">
        <f>'10 - Nouzové odvětrání'!J33</f>
        <v>0</v>
      </c>
      <c r="AW64" s="85">
        <f>'10 - Nouzové odvětrání'!J34</f>
        <v>0</v>
      </c>
      <c r="AX64" s="85">
        <f>'10 - Nouzové odvětrání'!J35</f>
        <v>0</v>
      </c>
      <c r="AY64" s="85">
        <f>'10 - Nouzové odvětrání'!J36</f>
        <v>0</v>
      </c>
      <c r="AZ64" s="85">
        <f>'10 - Nouzové odvětrání'!F33</f>
        <v>0</v>
      </c>
      <c r="BA64" s="85">
        <f>'10 - Nouzové odvětrání'!F34</f>
        <v>0</v>
      </c>
      <c r="BB64" s="85">
        <f>'10 - Nouzové odvětrání'!F35</f>
        <v>0</v>
      </c>
      <c r="BC64" s="85">
        <f>'10 - Nouzové odvětrání'!F36</f>
        <v>0</v>
      </c>
      <c r="BD64" s="87">
        <f>'10 - Nouzové odvětrání'!F37</f>
        <v>0</v>
      </c>
      <c r="BT64" s="83" t="s">
        <v>80</v>
      </c>
      <c r="BV64" s="83" t="s">
        <v>74</v>
      </c>
      <c r="BW64" s="83" t="s">
        <v>109</v>
      </c>
      <c r="BX64" s="83" t="s">
        <v>5</v>
      </c>
      <c r="CL64" s="83"/>
      <c r="CM64" s="83" t="s">
        <v>82</v>
      </c>
    </row>
    <row r="65" spans="2:44" s="30" customFormat="1" ht="30" customHeight="1">
      <c r="B65" s="31"/>
      <c r="AR65" s="31"/>
    </row>
    <row r="66" spans="2:44" s="30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31"/>
    </row>
  </sheetData>
  <sheetProtection algorithmName="SHA-512" hashValue="jphONSup5o4KQHHffuliDfL7C0sfmjhh8Tn17L0MQjTASfvm7Ect+NMFxMSctAiSbcnyH64nsmR7C2fQRQp7Eg==" saltValue="HE6R/fnsKyHh+JOTtmIXJ/KN6BGMR2FCDiUZzcJq7pIZTR1uk9zBtSmw2CZwTIyeG/RD8suaN2hAA7iAxMvO6A==" spinCount="100000" sheet="1" objects="1" scenarios="1" formatColumns="0" formatRows="0"/>
  <mergeCells count="78">
    <mergeCell ref="D63:H63"/>
    <mergeCell ref="J63:AF63"/>
    <mergeCell ref="AG63:AM63"/>
    <mergeCell ref="AN63:AP63"/>
    <mergeCell ref="D64:H64"/>
    <mergeCell ref="J64:AF64"/>
    <mergeCell ref="AG64:AM64"/>
    <mergeCell ref="AN64:AP64"/>
    <mergeCell ref="D61:H61"/>
    <mergeCell ref="J61:AF61"/>
    <mergeCell ref="AG61:AM61"/>
    <mergeCell ref="AN61:AP61"/>
    <mergeCell ref="D62:H62"/>
    <mergeCell ref="J62:AF62"/>
    <mergeCell ref="AG62:AM62"/>
    <mergeCell ref="AN62:AP62"/>
    <mergeCell ref="D59:H59"/>
    <mergeCell ref="J59:AF59"/>
    <mergeCell ref="AG59:AM59"/>
    <mergeCell ref="AN59:AP59"/>
    <mergeCell ref="D60:H60"/>
    <mergeCell ref="J60:AF60"/>
    <mergeCell ref="AG60:AM60"/>
    <mergeCell ref="AN60:AP60"/>
    <mergeCell ref="D57:H57"/>
    <mergeCell ref="J57:AF57"/>
    <mergeCell ref="AG57:AM57"/>
    <mergeCell ref="AN57:AP57"/>
    <mergeCell ref="D58:H58"/>
    <mergeCell ref="J58:AF58"/>
    <mergeCell ref="AG58:AM58"/>
    <mergeCell ref="AN58:AP58"/>
    <mergeCell ref="D55:H55"/>
    <mergeCell ref="J55:AF55"/>
    <mergeCell ref="AG55:AM55"/>
    <mergeCell ref="AN55:AP55"/>
    <mergeCell ref="D56:H56"/>
    <mergeCell ref="J56:AF56"/>
    <mergeCell ref="AG56:AM56"/>
    <mergeCell ref="AN56:AP56"/>
    <mergeCell ref="C52:G52"/>
    <mergeCell ref="I52:AF52"/>
    <mergeCell ref="AG52:AM52"/>
    <mergeCell ref="AN52:AP52"/>
    <mergeCell ref="AG54:AM54"/>
    <mergeCell ref="AN54:AP54"/>
    <mergeCell ref="L45:AO45"/>
    <mergeCell ref="AM47:AN47"/>
    <mergeCell ref="AM49:AP49"/>
    <mergeCell ref="AS49:AT51"/>
    <mergeCell ref="AM50:AP5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5" location="'01 - Stavební část - Uzna...'!C2" display="/" xr:uid="{00000000-0004-0000-0000-000000000000}"/>
    <hyperlink ref="A56" location="'02 - Stavební část - Neuz...'!C2" display="/" xr:uid="{00000000-0004-0000-0000-000001000000}"/>
    <hyperlink ref="A57" location="'03 - Příčky'!C2" display="/" xr:uid="{00000000-0004-0000-0000-000002000000}"/>
    <hyperlink ref="A58" location="'04 - Elektro'!C2" display="/" xr:uid="{00000000-0004-0000-0000-000003000000}"/>
    <hyperlink ref="A59" location="'05 - Chlazení'!C2" display="/" xr:uid="{00000000-0004-0000-0000-000004000000}"/>
    <hyperlink ref="A60" location="'06 - MaR'!C2" display="/" xr:uid="{00000000-0004-0000-0000-000005000000}"/>
    <hyperlink ref="A61" location="'07 - Plyn'!C2" display="/" xr:uid="{00000000-0004-0000-0000-000006000000}"/>
    <hyperlink ref="A62" location="'08 - VZT'!C2" display="/" xr:uid="{00000000-0004-0000-0000-000007000000}"/>
    <hyperlink ref="A63" location="'09 - ZTI'!C2" display="/" xr:uid="{00000000-0004-0000-0000-000008000000}"/>
    <hyperlink ref="A64" location="'10 - Nouzové odvětrání'!C2" display="/" xr:uid="{00000000-0004-0000-0000-000009000000}"/>
  </hyperlink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79"/>
  <sheetViews>
    <sheetView showGridLines="0" tabSelected="1" topLeftCell="A113" zoomScale="125" zoomScaleNormal="125" workbookViewId="0"/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81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3" t="str">
        <f>'Rekapitulace stavby'!K6</f>
        <v>Nemocnice Kyjov Kuchyně</v>
      </c>
      <c r="F7" s="263"/>
      <c r="G7" s="263"/>
      <c r="H7" s="263"/>
      <c r="L7" s="19"/>
    </row>
    <row r="8" spans="2:46" s="30" customFormat="1" ht="12" customHeight="1">
      <c r="B8" s="31"/>
      <c r="D8" s="26" t="s">
        <v>111</v>
      </c>
      <c r="L8" s="31"/>
    </row>
    <row r="9" spans="2:46" s="30" customFormat="1" ht="16.5" customHeight="1">
      <c r="B9" s="31"/>
      <c r="E9" s="264" t="s">
        <v>112</v>
      </c>
      <c r="F9" s="264"/>
      <c r="G9" s="264"/>
      <c r="H9" s="264"/>
      <c r="L9" s="31"/>
    </row>
    <row r="10" spans="2:46" s="30" customFormat="1">
      <c r="B10" s="31"/>
      <c r="L10" s="31"/>
    </row>
    <row r="11" spans="2:46" s="30" customFormat="1" ht="12" customHeight="1">
      <c r="B11" s="31"/>
      <c r="D11" s="26" t="s">
        <v>18</v>
      </c>
      <c r="F11" s="24"/>
      <c r="I11" s="26" t="s">
        <v>19</v>
      </c>
      <c r="J11" s="24"/>
      <c r="L11" s="31"/>
    </row>
    <row r="12" spans="2:46" s="30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11. 7. 2024</v>
      </c>
      <c r="L12" s="31"/>
    </row>
    <row r="13" spans="2:46" s="30" customFormat="1" ht="10.8" customHeight="1">
      <c r="B13" s="31"/>
      <c r="L13" s="31"/>
    </row>
    <row r="14" spans="2:46" s="30" customFormat="1" ht="12" customHeight="1">
      <c r="B14" s="31"/>
      <c r="D14" s="26" t="s">
        <v>24</v>
      </c>
      <c r="I14" s="26" t="s">
        <v>25</v>
      </c>
      <c r="J14" s="24"/>
      <c r="L14" s="31"/>
    </row>
    <row r="15" spans="2:46" s="30" customFormat="1" ht="18" customHeight="1">
      <c r="B15" s="31"/>
      <c r="E15" s="24" t="s">
        <v>26</v>
      </c>
      <c r="I15" s="26" t="s">
        <v>27</v>
      </c>
      <c r="J15" s="24"/>
      <c r="L15" s="31"/>
    </row>
    <row r="16" spans="2:46" s="30" customFormat="1" ht="6.9" customHeight="1">
      <c r="B16" s="31"/>
      <c r="L16" s="31"/>
    </row>
    <row r="17" spans="2:12" s="30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30" customFormat="1" ht="18" customHeight="1">
      <c r="B18" s="31"/>
      <c r="E18" s="265" t="str">
        <f>'Rekapitulace stavby'!E14</f>
        <v>Vyplň údaj</v>
      </c>
      <c r="F18" s="265"/>
      <c r="G18" s="265"/>
      <c r="H18" s="265"/>
      <c r="I18" s="26" t="s">
        <v>27</v>
      </c>
      <c r="J18" s="27" t="str">
        <f>'Rekapitulace stavby'!AN14</f>
        <v>Vyplň údaj</v>
      </c>
      <c r="L18" s="31"/>
    </row>
    <row r="19" spans="2:12" s="30" customFormat="1" ht="6.9" customHeight="1">
      <c r="B19" s="31"/>
      <c r="L19" s="31"/>
    </row>
    <row r="20" spans="2:12" s="30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>17219787</v>
      </c>
      <c r="L20" s="31"/>
    </row>
    <row r="21" spans="2:12" s="30" customFormat="1" ht="18" customHeight="1">
      <c r="B21" s="31"/>
      <c r="E21" s="24" t="str">
        <f>IF('Rekapitulace stavby'!E17="","",'Rekapitulace stavby'!E17)</f>
        <v>Proiectura Dana s.r.o.</v>
      </c>
      <c r="I21" s="26" t="s">
        <v>27</v>
      </c>
      <c r="J21" s="24" t="str">
        <f>IF('Rekapitulace stavby'!AN17="","",'Rekapitulace stavby'!AN17)</f>
        <v>CZ17219787</v>
      </c>
      <c r="L21" s="31"/>
    </row>
    <row r="22" spans="2:12" s="30" customFormat="1" ht="6.9" customHeight="1">
      <c r="B22" s="31"/>
      <c r="L22" s="31"/>
    </row>
    <row r="23" spans="2:12" s="30" customFormat="1" ht="12" customHeight="1">
      <c r="B23" s="31"/>
      <c r="D23" s="26" t="s">
        <v>35</v>
      </c>
      <c r="I23" s="26" t="s">
        <v>25</v>
      </c>
      <c r="J23" s="24" t="s">
        <v>31</v>
      </c>
      <c r="L23" s="31"/>
    </row>
    <row r="24" spans="2:12" s="30" customFormat="1" ht="18" customHeight="1">
      <c r="B24" s="31"/>
      <c r="E24" s="24" t="s">
        <v>32</v>
      </c>
      <c r="I24" s="26" t="s">
        <v>27</v>
      </c>
      <c r="J24" s="24" t="s">
        <v>33</v>
      </c>
      <c r="L24" s="31"/>
    </row>
    <row r="25" spans="2:12" s="30" customFormat="1" ht="6.9" customHeight="1">
      <c r="B25" s="31"/>
      <c r="L25" s="31"/>
    </row>
    <row r="26" spans="2:12" s="30" customFormat="1" ht="12" customHeight="1">
      <c r="B26" s="31"/>
      <c r="D26" s="26" t="s">
        <v>36</v>
      </c>
      <c r="L26" s="31"/>
    </row>
    <row r="27" spans="2:12" s="30" customFormat="1" ht="47.25" customHeight="1">
      <c r="B27" s="31"/>
      <c r="E27" s="9" t="s">
        <v>37</v>
      </c>
      <c r="F27" s="9"/>
      <c r="G27" s="9"/>
      <c r="H27" s="9"/>
      <c r="L27" s="31"/>
    </row>
    <row r="28" spans="2:12" s="30" customFormat="1" ht="6.9" customHeight="1">
      <c r="B28" s="31"/>
      <c r="L28" s="31"/>
    </row>
    <row r="29" spans="2:12" s="30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30" customFormat="1" ht="25.5" customHeight="1">
      <c r="B30" s="31"/>
      <c r="D30" s="89" t="s">
        <v>38</v>
      </c>
      <c r="J30" s="65">
        <f>ROUND(J97, 2)</f>
        <v>0</v>
      </c>
      <c r="L30" s="31"/>
    </row>
    <row r="31" spans="2:12" s="30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30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30" customFormat="1" ht="14.4" customHeight="1">
      <c r="B33" s="31"/>
      <c r="D33" s="90" t="s">
        <v>42</v>
      </c>
      <c r="E33" s="26" t="s">
        <v>43</v>
      </c>
      <c r="F33" s="91">
        <f>ROUND((SUM(BE97:BE478)),  2)</f>
        <v>0</v>
      </c>
      <c r="I33" s="92">
        <v>0.21</v>
      </c>
      <c r="J33" s="91">
        <f>ROUND(((SUM(BE97:BE478))*I33),  2)</f>
        <v>0</v>
      </c>
      <c r="L33" s="31"/>
    </row>
    <row r="34" spans="2:12" s="30" customFormat="1" ht="14.4" customHeight="1">
      <c r="B34" s="31"/>
      <c r="E34" s="26" t="s">
        <v>44</v>
      </c>
      <c r="F34" s="91">
        <f>ROUND((SUM(BF97:BF478)),  2)</f>
        <v>0</v>
      </c>
      <c r="I34" s="92">
        <v>0.12</v>
      </c>
      <c r="J34" s="91">
        <f>ROUND(((SUM(BF97:BF478))*I34),  2)</f>
        <v>0</v>
      </c>
      <c r="L34" s="31"/>
    </row>
    <row r="35" spans="2:12" s="30" customFormat="1" ht="14.4" hidden="1" customHeight="1">
      <c r="B35" s="31"/>
      <c r="E35" s="26" t="s">
        <v>45</v>
      </c>
      <c r="F35" s="91">
        <f>ROUND((SUM(BG97:BG478)),  2)</f>
        <v>0</v>
      </c>
      <c r="I35" s="92">
        <v>0.21</v>
      </c>
      <c r="J35" s="91">
        <f>0</f>
        <v>0</v>
      </c>
      <c r="L35" s="31"/>
    </row>
    <row r="36" spans="2:12" s="30" customFormat="1" ht="14.4" hidden="1" customHeight="1">
      <c r="B36" s="31"/>
      <c r="E36" s="26" t="s">
        <v>46</v>
      </c>
      <c r="F36" s="91">
        <f>ROUND((SUM(BH97:BH478)),  2)</f>
        <v>0</v>
      </c>
      <c r="I36" s="92">
        <v>0.12</v>
      </c>
      <c r="J36" s="91">
        <f>0</f>
        <v>0</v>
      </c>
      <c r="L36" s="31"/>
    </row>
    <row r="37" spans="2:12" s="30" customFormat="1" ht="14.4" hidden="1" customHeight="1">
      <c r="B37" s="31"/>
      <c r="E37" s="26" t="s">
        <v>47</v>
      </c>
      <c r="F37" s="91">
        <f>ROUND((SUM(BI97:BI478)),  2)</f>
        <v>0</v>
      </c>
      <c r="I37" s="92">
        <v>0</v>
      </c>
      <c r="J37" s="91">
        <f>0</f>
        <v>0</v>
      </c>
      <c r="L37" s="31"/>
    </row>
    <row r="38" spans="2:12" s="30" customFormat="1" ht="6.9" customHeight="1">
      <c r="B38" s="31"/>
      <c r="L38" s="31"/>
    </row>
    <row r="39" spans="2:12" s="30" customFormat="1" ht="25.5" customHeight="1">
      <c r="B39" s="31"/>
      <c r="C39" s="93"/>
      <c r="D39" s="94" t="s">
        <v>48</v>
      </c>
      <c r="E39" s="55"/>
      <c r="F39" s="55"/>
      <c r="G39" s="95" t="s">
        <v>49</v>
      </c>
      <c r="H39" s="96" t="s">
        <v>50</v>
      </c>
      <c r="I39" s="55"/>
      <c r="J39" s="97">
        <f>SUM(J30:J37)</f>
        <v>0</v>
      </c>
      <c r="K39" s="98"/>
      <c r="L39" s="31"/>
    </row>
    <row r="40" spans="2:12" s="30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1"/>
    </row>
    <row r="44" spans="2:12" s="30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1"/>
    </row>
    <row r="45" spans="2:12" s="30" customFormat="1" ht="24.9" customHeight="1">
      <c r="B45" s="31"/>
      <c r="C45" s="20" t="s">
        <v>113</v>
      </c>
      <c r="L45" s="31"/>
    </row>
    <row r="46" spans="2:12" s="30" customFormat="1" ht="6.9" customHeight="1">
      <c r="B46" s="31"/>
      <c r="L46" s="31"/>
    </row>
    <row r="47" spans="2:12" s="30" customFormat="1" ht="12" customHeight="1">
      <c r="B47" s="31"/>
      <c r="C47" s="26" t="s">
        <v>16</v>
      </c>
      <c r="L47" s="31"/>
    </row>
    <row r="48" spans="2:12" s="30" customFormat="1" ht="16.5" customHeight="1">
      <c r="B48" s="31"/>
      <c r="E48" s="263" t="str">
        <f>E7</f>
        <v>Nemocnice Kyjov Kuchyně</v>
      </c>
      <c r="F48" s="263"/>
      <c r="G48" s="263"/>
      <c r="H48" s="263"/>
      <c r="L48" s="31"/>
    </row>
    <row r="49" spans="2:47" s="30" customFormat="1" ht="12" customHeight="1">
      <c r="B49" s="31"/>
      <c r="C49" s="26" t="s">
        <v>111</v>
      </c>
      <c r="L49" s="31"/>
    </row>
    <row r="50" spans="2:47" s="30" customFormat="1" ht="16.5" customHeight="1">
      <c r="B50" s="31"/>
      <c r="E50" s="2" t="str">
        <f>E9</f>
        <v>01 - Stavební část - Uznatelné</v>
      </c>
      <c r="F50" s="2"/>
      <c r="G50" s="2"/>
      <c r="H50" s="2"/>
      <c r="L50" s="31"/>
    </row>
    <row r="51" spans="2:47" s="30" customFormat="1" ht="6.9" customHeight="1">
      <c r="B51" s="31"/>
      <c r="L51" s="31"/>
    </row>
    <row r="52" spans="2:47" s="30" customFormat="1" ht="12" customHeight="1">
      <c r="B52" s="31"/>
      <c r="C52" s="26" t="s">
        <v>20</v>
      </c>
      <c r="F52" s="24" t="str">
        <f>F12</f>
        <v>Strážkovaká 1247/22</v>
      </c>
      <c r="I52" s="26" t="s">
        <v>22</v>
      </c>
      <c r="J52" s="51" t="str">
        <f>IF(J12="","",J12)</f>
        <v>11. 7. 2024</v>
      </c>
      <c r="L52" s="31"/>
    </row>
    <row r="53" spans="2:47" s="30" customFormat="1" ht="6.9" customHeight="1">
      <c r="B53" s="31"/>
      <c r="L53" s="31"/>
    </row>
    <row r="54" spans="2:47" s="30" customFormat="1" ht="15.15" customHeight="1">
      <c r="B54" s="31"/>
      <c r="C54" s="26" t="s">
        <v>24</v>
      </c>
      <c r="F54" s="24" t="str">
        <f>E15</f>
        <v>Nemocnice Kyjov, příspěvková organizace</v>
      </c>
      <c r="I54" s="26" t="s">
        <v>30</v>
      </c>
      <c r="J54" s="24" t="str">
        <f>E21</f>
        <v>Proiectura Dana s.r.o.</v>
      </c>
      <c r="L54" s="31"/>
    </row>
    <row r="55" spans="2:47" s="30" customFormat="1" ht="15.15" customHeight="1">
      <c r="B55" s="31"/>
      <c r="C55" s="26" t="s">
        <v>28</v>
      </c>
      <c r="F55" s="24" t="str">
        <f>IF(E18="","",E18)</f>
        <v>Vyplň údaj</v>
      </c>
      <c r="I55" s="26" t="s">
        <v>35</v>
      </c>
      <c r="J55" s="24" t="str">
        <f>E24</f>
        <v>Proiectura Dana s.r.o.</v>
      </c>
      <c r="L55" s="31"/>
    </row>
    <row r="56" spans="2:47" s="30" customFormat="1" ht="10.35" customHeight="1">
      <c r="B56" s="31"/>
      <c r="L56" s="31"/>
    </row>
    <row r="57" spans="2:47" s="30" customFormat="1" ht="29.25" customHeight="1">
      <c r="B57" s="31"/>
      <c r="C57" s="99" t="s">
        <v>114</v>
      </c>
      <c r="D57" s="93"/>
      <c r="E57" s="93"/>
      <c r="F57" s="93"/>
      <c r="G57" s="93"/>
      <c r="H57" s="93"/>
      <c r="I57" s="93"/>
      <c r="J57" s="100" t="s">
        <v>115</v>
      </c>
      <c r="K57" s="93"/>
      <c r="L57" s="31"/>
    </row>
    <row r="58" spans="2:47" s="30" customFormat="1" ht="10.35" customHeight="1">
      <c r="B58" s="31"/>
      <c r="L58" s="31"/>
    </row>
    <row r="59" spans="2:47" s="30" customFormat="1" ht="22.8" customHeight="1">
      <c r="B59" s="31"/>
      <c r="C59" s="101" t="s">
        <v>70</v>
      </c>
      <c r="J59" s="65">
        <f>J97</f>
        <v>0</v>
      </c>
      <c r="L59" s="31"/>
      <c r="AU59" s="16" t="s">
        <v>116</v>
      </c>
    </row>
    <row r="60" spans="2:47" s="102" customFormat="1" ht="24.9" customHeight="1">
      <c r="B60" s="103"/>
      <c r="D60" s="104" t="s">
        <v>117</v>
      </c>
      <c r="E60" s="105"/>
      <c r="F60" s="105"/>
      <c r="G60" s="105"/>
      <c r="H60" s="105"/>
      <c r="I60" s="105"/>
      <c r="J60" s="106">
        <f>J98</f>
        <v>0</v>
      </c>
      <c r="L60" s="103"/>
    </row>
    <row r="61" spans="2:47" s="107" customFormat="1" ht="19.95" customHeight="1">
      <c r="B61" s="108"/>
      <c r="D61" s="109" t="s">
        <v>118</v>
      </c>
      <c r="E61" s="110"/>
      <c r="F61" s="110"/>
      <c r="G61" s="110"/>
      <c r="H61" s="110"/>
      <c r="I61" s="110"/>
      <c r="J61" s="111">
        <f>J99</f>
        <v>0</v>
      </c>
      <c r="L61" s="108"/>
    </row>
    <row r="62" spans="2:47" s="107" customFormat="1" ht="19.95" customHeight="1">
      <c r="B62" s="108"/>
      <c r="D62" s="109" t="s">
        <v>119</v>
      </c>
      <c r="E62" s="110"/>
      <c r="F62" s="110"/>
      <c r="G62" s="110"/>
      <c r="H62" s="110"/>
      <c r="I62" s="110"/>
      <c r="J62" s="111">
        <f>J107</f>
        <v>0</v>
      </c>
      <c r="L62" s="108"/>
    </row>
    <row r="63" spans="2:47" s="107" customFormat="1" ht="19.95" customHeight="1">
      <c r="B63" s="108"/>
      <c r="D63" s="109" t="s">
        <v>120</v>
      </c>
      <c r="E63" s="110"/>
      <c r="F63" s="110"/>
      <c r="G63" s="110"/>
      <c r="H63" s="110"/>
      <c r="I63" s="110"/>
      <c r="J63" s="111">
        <f>J137</f>
        <v>0</v>
      </c>
      <c r="L63" s="108"/>
    </row>
    <row r="64" spans="2:47" s="107" customFormat="1" ht="19.95" customHeight="1">
      <c r="B64" s="108"/>
      <c r="D64" s="109" t="s">
        <v>121</v>
      </c>
      <c r="E64" s="110"/>
      <c r="F64" s="110"/>
      <c r="G64" s="110"/>
      <c r="H64" s="110"/>
      <c r="I64" s="110"/>
      <c r="J64" s="111">
        <f>J187</f>
        <v>0</v>
      </c>
      <c r="L64" s="108"/>
    </row>
    <row r="65" spans="2:12" s="107" customFormat="1" ht="19.95" customHeight="1">
      <c r="B65" s="108"/>
      <c r="D65" s="109" t="s">
        <v>122</v>
      </c>
      <c r="E65" s="110"/>
      <c r="F65" s="110"/>
      <c r="G65" s="110"/>
      <c r="H65" s="110"/>
      <c r="I65" s="110"/>
      <c r="J65" s="111">
        <f>J234</f>
        <v>0</v>
      </c>
      <c r="L65" s="108"/>
    </row>
    <row r="66" spans="2:12" s="107" customFormat="1" ht="19.95" customHeight="1">
      <c r="B66" s="108"/>
      <c r="D66" s="109" t="s">
        <v>123</v>
      </c>
      <c r="E66" s="110"/>
      <c r="F66" s="110"/>
      <c r="G66" s="110"/>
      <c r="H66" s="110"/>
      <c r="I66" s="110"/>
      <c r="J66" s="111">
        <f>J251</f>
        <v>0</v>
      </c>
      <c r="L66" s="108"/>
    </row>
    <row r="67" spans="2:12" s="102" customFormat="1" ht="24.9" customHeight="1">
      <c r="B67" s="103"/>
      <c r="D67" s="104" t="s">
        <v>124</v>
      </c>
      <c r="E67" s="105"/>
      <c r="F67" s="105"/>
      <c r="G67" s="105"/>
      <c r="H67" s="105"/>
      <c r="I67" s="105"/>
      <c r="J67" s="106">
        <f>J254</f>
        <v>0</v>
      </c>
      <c r="L67" s="103"/>
    </row>
    <row r="68" spans="2:12" s="107" customFormat="1" ht="19.95" customHeight="1">
      <c r="B68" s="108"/>
      <c r="D68" s="109" t="s">
        <v>125</v>
      </c>
      <c r="E68" s="110"/>
      <c r="F68" s="110"/>
      <c r="G68" s="110"/>
      <c r="H68" s="110"/>
      <c r="I68" s="110"/>
      <c r="J68" s="111">
        <f>J255</f>
        <v>0</v>
      </c>
      <c r="L68" s="108"/>
    </row>
    <row r="69" spans="2:12" s="107" customFormat="1" ht="19.95" customHeight="1">
      <c r="B69" s="108"/>
      <c r="D69" s="109" t="s">
        <v>126</v>
      </c>
      <c r="E69" s="110"/>
      <c r="F69" s="110"/>
      <c r="G69" s="110"/>
      <c r="H69" s="110"/>
      <c r="I69" s="110"/>
      <c r="J69" s="111">
        <f>J270</f>
        <v>0</v>
      </c>
      <c r="L69" s="108"/>
    </row>
    <row r="70" spans="2:12" s="107" customFormat="1" ht="19.95" customHeight="1">
      <c r="B70" s="108"/>
      <c r="D70" s="109" t="s">
        <v>127</v>
      </c>
      <c r="E70" s="110"/>
      <c r="F70" s="110"/>
      <c r="G70" s="110"/>
      <c r="H70" s="110"/>
      <c r="I70" s="110"/>
      <c r="J70" s="111">
        <f>J272</f>
        <v>0</v>
      </c>
      <c r="L70" s="108"/>
    </row>
    <row r="71" spans="2:12" s="107" customFormat="1" ht="19.95" customHeight="1">
      <c r="B71" s="108"/>
      <c r="D71" s="109" t="s">
        <v>128</v>
      </c>
      <c r="E71" s="110"/>
      <c r="F71" s="110"/>
      <c r="G71" s="110"/>
      <c r="H71" s="110"/>
      <c r="I71" s="110"/>
      <c r="J71" s="111">
        <f>J277</f>
        <v>0</v>
      </c>
      <c r="L71" s="108"/>
    </row>
    <row r="72" spans="2:12" s="107" customFormat="1" ht="19.95" customHeight="1">
      <c r="B72" s="108"/>
      <c r="D72" s="109" t="s">
        <v>129</v>
      </c>
      <c r="E72" s="110"/>
      <c r="F72" s="110"/>
      <c r="G72" s="110"/>
      <c r="H72" s="110"/>
      <c r="I72" s="110"/>
      <c r="J72" s="111">
        <f>J303</f>
        <v>0</v>
      </c>
      <c r="L72" s="108"/>
    </row>
    <row r="73" spans="2:12" s="107" customFormat="1" ht="19.95" customHeight="1">
      <c r="B73" s="108"/>
      <c r="D73" s="109" t="s">
        <v>130</v>
      </c>
      <c r="E73" s="110"/>
      <c r="F73" s="110"/>
      <c r="G73" s="110"/>
      <c r="H73" s="110"/>
      <c r="I73" s="110"/>
      <c r="J73" s="111">
        <f>J352</f>
        <v>0</v>
      </c>
      <c r="L73" s="108"/>
    </row>
    <row r="74" spans="2:12" s="107" customFormat="1" ht="19.95" customHeight="1">
      <c r="B74" s="108"/>
      <c r="D74" s="109" t="s">
        <v>131</v>
      </c>
      <c r="E74" s="110"/>
      <c r="F74" s="110"/>
      <c r="G74" s="110"/>
      <c r="H74" s="110"/>
      <c r="I74" s="110"/>
      <c r="J74" s="111">
        <f>J405</f>
        <v>0</v>
      </c>
      <c r="L74" s="108"/>
    </row>
    <row r="75" spans="2:12" s="107" customFormat="1" ht="19.95" customHeight="1">
      <c r="B75" s="108"/>
      <c r="D75" s="109" t="s">
        <v>132</v>
      </c>
      <c r="E75" s="110"/>
      <c r="F75" s="110"/>
      <c r="G75" s="110"/>
      <c r="H75" s="110"/>
      <c r="I75" s="110"/>
      <c r="J75" s="111">
        <f>J428</f>
        <v>0</v>
      </c>
      <c r="L75" s="108"/>
    </row>
    <row r="76" spans="2:12" s="107" customFormat="1" ht="19.95" customHeight="1">
      <c r="B76" s="108"/>
      <c r="D76" s="109" t="s">
        <v>133</v>
      </c>
      <c r="E76" s="110"/>
      <c r="F76" s="110"/>
      <c r="G76" s="110"/>
      <c r="H76" s="110"/>
      <c r="I76" s="110"/>
      <c r="J76" s="111">
        <f>J457</f>
        <v>0</v>
      </c>
      <c r="L76" s="108"/>
    </row>
    <row r="77" spans="2:12" s="107" customFormat="1" ht="19.95" customHeight="1">
      <c r="B77" s="108"/>
      <c r="D77" s="109" t="s">
        <v>134</v>
      </c>
      <c r="E77" s="110"/>
      <c r="F77" s="110"/>
      <c r="G77" s="110"/>
      <c r="H77" s="110"/>
      <c r="I77" s="110"/>
      <c r="J77" s="111">
        <f>J463</f>
        <v>0</v>
      </c>
      <c r="L77" s="108"/>
    </row>
    <row r="78" spans="2:12" s="30" customFormat="1" ht="21.9" customHeight="1">
      <c r="B78" s="31"/>
      <c r="L78" s="31"/>
    </row>
    <row r="79" spans="2:12" s="30" customFormat="1" ht="6.9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1"/>
    </row>
    <row r="83" spans="2:20" s="30" customFormat="1" ht="6.9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1"/>
    </row>
    <row r="84" spans="2:20" s="30" customFormat="1" ht="24.9" customHeight="1">
      <c r="B84" s="31"/>
      <c r="C84" s="20" t="s">
        <v>135</v>
      </c>
      <c r="L84" s="31"/>
    </row>
    <row r="85" spans="2:20" s="30" customFormat="1" ht="6.9" customHeight="1">
      <c r="B85" s="31"/>
      <c r="L85" s="31"/>
    </row>
    <row r="86" spans="2:20" s="30" customFormat="1" ht="12" customHeight="1">
      <c r="B86" s="31"/>
      <c r="C86" s="26" t="s">
        <v>16</v>
      </c>
      <c r="L86" s="31"/>
    </row>
    <row r="87" spans="2:20" s="30" customFormat="1" ht="16.5" customHeight="1">
      <c r="B87" s="31"/>
      <c r="E87" s="263" t="str">
        <f>E7</f>
        <v>Nemocnice Kyjov Kuchyně</v>
      </c>
      <c r="F87" s="263"/>
      <c r="G87" s="263"/>
      <c r="H87" s="263"/>
      <c r="L87" s="31"/>
    </row>
    <row r="88" spans="2:20" s="30" customFormat="1" ht="12" customHeight="1">
      <c r="B88" s="31"/>
      <c r="C88" s="26" t="s">
        <v>111</v>
      </c>
      <c r="L88" s="31"/>
    </row>
    <row r="89" spans="2:20" s="30" customFormat="1" ht="16.5" customHeight="1">
      <c r="B89" s="31"/>
      <c r="E89" s="2" t="str">
        <f>E9</f>
        <v>01 - Stavební část - Uznatelné</v>
      </c>
      <c r="F89" s="2"/>
      <c r="G89" s="2"/>
      <c r="H89" s="2"/>
      <c r="L89" s="31"/>
    </row>
    <row r="90" spans="2:20" s="30" customFormat="1" ht="6.9" customHeight="1">
      <c r="B90" s="31"/>
      <c r="L90" s="31"/>
    </row>
    <row r="91" spans="2:20" s="30" customFormat="1" ht="12" customHeight="1">
      <c r="B91" s="31"/>
      <c r="C91" s="26" t="s">
        <v>20</v>
      </c>
      <c r="F91" s="24" t="str">
        <f>F12</f>
        <v>Strážkovaká 1247/22</v>
      </c>
      <c r="I91" s="26" t="s">
        <v>22</v>
      </c>
      <c r="J91" s="51" t="str">
        <f>IF(J12="","",J12)</f>
        <v>11. 7. 2024</v>
      </c>
      <c r="L91" s="31"/>
    </row>
    <row r="92" spans="2:20" s="30" customFormat="1" ht="6.9" customHeight="1">
      <c r="B92" s="31"/>
      <c r="L92" s="31"/>
    </row>
    <row r="93" spans="2:20" s="30" customFormat="1" ht="15.15" customHeight="1">
      <c r="B93" s="31"/>
      <c r="C93" s="26" t="s">
        <v>24</v>
      </c>
      <c r="F93" s="24" t="str">
        <f>E15</f>
        <v>Nemocnice Kyjov, příspěvková organizace</v>
      </c>
      <c r="I93" s="26" t="s">
        <v>30</v>
      </c>
      <c r="J93" s="24" t="str">
        <f>E21</f>
        <v>Proiectura Dana s.r.o.</v>
      </c>
      <c r="L93" s="31"/>
    </row>
    <row r="94" spans="2:20" s="30" customFormat="1" ht="15.15" customHeight="1">
      <c r="B94" s="31"/>
      <c r="C94" s="26" t="s">
        <v>28</v>
      </c>
      <c r="F94" s="24" t="str">
        <f>IF(E18="","",E18)</f>
        <v>Vyplň údaj</v>
      </c>
      <c r="I94" s="26" t="s">
        <v>35</v>
      </c>
      <c r="J94" s="24" t="str">
        <f>E24</f>
        <v>Proiectura Dana s.r.o.</v>
      </c>
      <c r="L94" s="31"/>
    </row>
    <row r="95" spans="2:20" s="30" customFormat="1" ht="10.35" customHeight="1">
      <c r="B95" s="31"/>
      <c r="L95" s="31"/>
    </row>
    <row r="96" spans="2:20" s="112" customFormat="1" ht="29.25" customHeight="1">
      <c r="B96" s="113"/>
      <c r="C96" s="114" t="s">
        <v>136</v>
      </c>
      <c r="D96" s="115" t="s">
        <v>57</v>
      </c>
      <c r="E96" s="115" t="s">
        <v>53</v>
      </c>
      <c r="F96" s="115" t="s">
        <v>54</v>
      </c>
      <c r="G96" s="115" t="s">
        <v>137</v>
      </c>
      <c r="H96" s="115" t="s">
        <v>138</v>
      </c>
      <c r="I96" s="115" t="s">
        <v>139</v>
      </c>
      <c r="J96" s="115" t="s">
        <v>115</v>
      </c>
      <c r="K96" s="116" t="s">
        <v>140</v>
      </c>
      <c r="L96" s="113"/>
      <c r="M96" s="57"/>
      <c r="N96" s="58" t="s">
        <v>42</v>
      </c>
      <c r="O96" s="58" t="s">
        <v>141</v>
      </c>
      <c r="P96" s="58" t="s">
        <v>142</v>
      </c>
      <c r="Q96" s="58" t="s">
        <v>143</v>
      </c>
      <c r="R96" s="58" t="s">
        <v>144</v>
      </c>
      <c r="S96" s="58" t="s">
        <v>145</v>
      </c>
      <c r="T96" s="59" t="s">
        <v>146</v>
      </c>
    </row>
    <row r="97" spans="2:65" s="30" customFormat="1" ht="22.8" customHeight="1">
      <c r="B97" s="31"/>
      <c r="C97" s="63" t="s">
        <v>147</v>
      </c>
      <c r="J97" s="117">
        <f>BK97</f>
        <v>0</v>
      </c>
      <c r="L97" s="31"/>
      <c r="M97" s="60"/>
      <c r="N97" s="52"/>
      <c r="O97" s="52"/>
      <c r="P97" s="118">
        <f>P98+P254</f>
        <v>0</v>
      </c>
      <c r="Q97" s="52"/>
      <c r="R97" s="118">
        <f>R98+R254</f>
        <v>139.5552652696434</v>
      </c>
      <c r="S97" s="52"/>
      <c r="T97" s="119">
        <f>T98+T254</f>
        <v>157.01441775000001</v>
      </c>
      <c r="AT97" s="16" t="s">
        <v>71</v>
      </c>
      <c r="AU97" s="16" t="s">
        <v>116</v>
      </c>
      <c r="BK97" s="120">
        <f>BK98+BK254</f>
        <v>0</v>
      </c>
    </row>
    <row r="98" spans="2:65" s="121" customFormat="1" ht="25.95" customHeight="1">
      <c r="B98" s="122"/>
      <c r="D98" s="123" t="s">
        <v>71</v>
      </c>
      <c r="E98" s="124" t="s">
        <v>148</v>
      </c>
      <c r="F98" s="124" t="s">
        <v>149</v>
      </c>
      <c r="I98" s="125"/>
      <c r="J98" s="126">
        <f>BK98</f>
        <v>0</v>
      </c>
      <c r="L98" s="122"/>
      <c r="M98" s="127"/>
      <c r="P98" s="128">
        <f>P99+P107+P137+P187+P234+P251</f>
        <v>0</v>
      </c>
      <c r="R98" s="128">
        <f>R99+R107+R137+R187+R234+R251</f>
        <v>94.484487189359996</v>
      </c>
      <c r="T98" s="129">
        <f>T99+T107+T137+T187+T234+T251</f>
        <v>97.374284000000003</v>
      </c>
      <c r="AR98" s="123" t="s">
        <v>80</v>
      </c>
      <c r="AT98" s="130" t="s">
        <v>71</v>
      </c>
      <c r="AU98" s="130" t="s">
        <v>72</v>
      </c>
      <c r="AY98" s="123" t="s">
        <v>150</v>
      </c>
      <c r="BK98" s="131">
        <f>BK99+BK107+BK137+BK187+BK234+BK251</f>
        <v>0</v>
      </c>
    </row>
    <row r="99" spans="2:65" s="121" customFormat="1" ht="22.8" customHeight="1">
      <c r="B99" s="122"/>
      <c r="D99" s="123" t="s">
        <v>71</v>
      </c>
      <c r="E99" s="132" t="s">
        <v>80</v>
      </c>
      <c r="F99" s="132" t="s">
        <v>151</v>
      </c>
      <c r="I99" s="125"/>
      <c r="J99" s="133">
        <f>BK99</f>
        <v>0</v>
      </c>
      <c r="L99" s="122"/>
      <c r="M99" s="127"/>
      <c r="P99" s="128">
        <f>SUM(P100:P106)</f>
        <v>0</v>
      </c>
      <c r="R99" s="128">
        <f>SUM(R100:R106)</f>
        <v>66.92</v>
      </c>
      <c r="T99" s="129">
        <f>SUM(T100:T106)</f>
        <v>0</v>
      </c>
      <c r="AR99" s="123" t="s">
        <v>80</v>
      </c>
      <c r="AT99" s="130" t="s">
        <v>71</v>
      </c>
      <c r="AU99" s="130" t="s">
        <v>80</v>
      </c>
      <c r="AY99" s="123" t="s">
        <v>150</v>
      </c>
      <c r="BK99" s="131">
        <f>SUM(BK100:BK106)</f>
        <v>0</v>
      </c>
    </row>
    <row r="100" spans="2:65" s="30" customFormat="1" ht="37.799999999999997" customHeight="1">
      <c r="B100" s="31"/>
      <c r="C100" s="134" t="s">
        <v>80</v>
      </c>
      <c r="D100" s="134" t="s">
        <v>152</v>
      </c>
      <c r="E100" s="135" t="s">
        <v>153</v>
      </c>
      <c r="F100" s="136" t="s">
        <v>154</v>
      </c>
      <c r="G100" s="137" t="s">
        <v>155</v>
      </c>
      <c r="H100" s="138">
        <v>33.46</v>
      </c>
      <c r="I100" s="139"/>
      <c r="J100" s="140">
        <f>ROUND(I100*H100,2)</f>
        <v>0</v>
      </c>
      <c r="K100" s="136" t="s">
        <v>156</v>
      </c>
      <c r="L100" s="31"/>
      <c r="M100" s="141"/>
      <c r="N100" s="142" t="s">
        <v>43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157</v>
      </c>
      <c r="AT100" s="145" t="s">
        <v>152</v>
      </c>
      <c r="AU100" s="145" t="s">
        <v>82</v>
      </c>
      <c r="AY100" s="16" t="s">
        <v>150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6" t="s">
        <v>80</v>
      </c>
      <c r="BK100" s="146">
        <f>ROUND(I100*H100,2)</f>
        <v>0</v>
      </c>
      <c r="BL100" s="16" t="s">
        <v>157</v>
      </c>
      <c r="BM100" s="145" t="s">
        <v>158</v>
      </c>
    </row>
    <row r="101" spans="2:65" s="30" customFormat="1">
      <c r="B101" s="31"/>
      <c r="D101" s="147" t="s">
        <v>159</v>
      </c>
      <c r="F101" s="148" t="s">
        <v>160</v>
      </c>
      <c r="I101" s="149"/>
      <c r="L101" s="31"/>
      <c r="M101" s="150"/>
      <c r="T101" s="54"/>
      <c r="AT101" s="16" t="s">
        <v>159</v>
      </c>
      <c r="AU101" s="16" t="s">
        <v>82</v>
      </c>
    </row>
    <row r="102" spans="2:65" s="151" customFormat="1">
      <c r="B102" s="152"/>
      <c r="D102" s="153" t="s">
        <v>161</v>
      </c>
      <c r="E102" s="154"/>
      <c r="F102" s="155" t="s">
        <v>162</v>
      </c>
      <c r="H102" s="154"/>
      <c r="I102" s="156"/>
      <c r="L102" s="152"/>
      <c r="M102" s="157"/>
      <c r="T102" s="158"/>
      <c r="AT102" s="154" t="s">
        <v>161</v>
      </c>
      <c r="AU102" s="154" t="s">
        <v>82</v>
      </c>
      <c r="AV102" s="151" t="s">
        <v>80</v>
      </c>
      <c r="AW102" s="151" t="s">
        <v>34</v>
      </c>
      <c r="AX102" s="151" t="s">
        <v>72</v>
      </c>
      <c r="AY102" s="154" t="s">
        <v>150</v>
      </c>
    </row>
    <row r="103" spans="2:65" s="159" customFormat="1">
      <c r="B103" s="160"/>
      <c r="D103" s="153" t="s">
        <v>161</v>
      </c>
      <c r="E103" s="161"/>
      <c r="F103" s="162" t="s">
        <v>163</v>
      </c>
      <c r="H103" s="163">
        <v>33.46</v>
      </c>
      <c r="I103" s="164"/>
      <c r="L103" s="160"/>
      <c r="M103" s="165"/>
      <c r="T103" s="166"/>
      <c r="AT103" s="161" t="s">
        <v>161</v>
      </c>
      <c r="AU103" s="161" t="s">
        <v>82</v>
      </c>
      <c r="AV103" s="159" t="s">
        <v>82</v>
      </c>
      <c r="AW103" s="159" t="s">
        <v>34</v>
      </c>
      <c r="AX103" s="159" t="s">
        <v>72</v>
      </c>
      <c r="AY103" s="161" t="s">
        <v>150</v>
      </c>
    </row>
    <row r="104" spans="2:65" s="167" customFormat="1">
      <c r="B104" s="168"/>
      <c r="D104" s="153" t="s">
        <v>161</v>
      </c>
      <c r="E104" s="169"/>
      <c r="F104" s="170" t="s">
        <v>164</v>
      </c>
      <c r="H104" s="171">
        <v>33.46</v>
      </c>
      <c r="I104" s="172"/>
      <c r="L104" s="168"/>
      <c r="M104" s="173"/>
      <c r="T104" s="174"/>
      <c r="AT104" s="169" t="s">
        <v>161</v>
      </c>
      <c r="AU104" s="169" t="s">
        <v>82</v>
      </c>
      <c r="AV104" s="167" t="s">
        <v>157</v>
      </c>
      <c r="AW104" s="167" t="s">
        <v>34</v>
      </c>
      <c r="AX104" s="167" t="s">
        <v>80</v>
      </c>
      <c r="AY104" s="169" t="s">
        <v>150</v>
      </c>
    </row>
    <row r="105" spans="2:65" s="30" customFormat="1" ht="16.5" customHeight="1">
      <c r="B105" s="31"/>
      <c r="C105" s="175" t="s">
        <v>82</v>
      </c>
      <c r="D105" s="175" t="s">
        <v>165</v>
      </c>
      <c r="E105" s="176" t="s">
        <v>166</v>
      </c>
      <c r="F105" s="177" t="s">
        <v>167</v>
      </c>
      <c r="G105" s="178" t="s">
        <v>168</v>
      </c>
      <c r="H105" s="179">
        <v>66.92</v>
      </c>
      <c r="I105" s="180"/>
      <c r="J105" s="181">
        <f>ROUND(I105*H105,2)</f>
        <v>0</v>
      </c>
      <c r="K105" s="177" t="s">
        <v>156</v>
      </c>
      <c r="L105" s="182"/>
      <c r="M105" s="183"/>
      <c r="N105" s="184" t="s">
        <v>43</v>
      </c>
      <c r="P105" s="143">
        <f>O105*H105</f>
        <v>0</v>
      </c>
      <c r="Q105" s="143">
        <v>1</v>
      </c>
      <c r="R105" s="143">
        <f>Q105*H105</f>
        <v>66.92</v>
      </c>
      <c r="S105" s="143">
        <v>0</v>
      </c>
      <c r="T105" s="144">
        <f>S105*H105</f>
        <v>0</v>
      </c>
      <c r="AR105" s="145" t="s">
        <v>169</v>
      </c>
      <c r="AT105" s="145" t="s">
        <v>165</v>
      </c>
      <c r="AU105" s="145" t="s">
        <v>82</v>
      </c>
      <c r="AY105" s="16" t="s">
        <v>150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6" t="s">
        <v>80</v>
      </c>
      <c r="BK105" s="146">
        <f>ROUND(I105*H105,2)</f>
        <v>0</v>
      </c>
      <c r="BL105" s="16" t="s">
        <v>157</v>
      </c>
      <c r="BM105" s="145" t="s">
        <v>170</v>
      </c>
    </row>
    <row r="106" spans="2:65" s="159" customFormat="1">
      <c r="B106" s="160"/>
      <c r="D106" s="153" t="s">
        <v>161</v>
      </c>
      <c r="F106" s="162" t="s">
        <v>171</v>
      </c>
      <c r="H106" s="163">
        <v>66.92</v>
      </c>
      <c r="I106" s="164"/>
      <c r="L106" s="160"/>
      <c r="M106" s="165"/>
      <c r="T106" s="166"/>
      <c r="AT106" s="161" t="s">
        <v>161</v>
      </c>
      <c r="AU106" s="161" t="s">
        <v>82</v>
      </c>
      <c r="AV106" s="159" t="s">
        <v>82</v>
      </c>
      <c r="AW106" s="159" t="s">
        <v>4</v>
      </c>
      <c r="AX106" s="159" t="s">
        <v>80</v>
      </c>
      <c r="AY106" s="161" t="s">
        <v>150</v>
      </c>
    </row>
    <row r="107" spans="2:65" s="121" customFormat="1" ht="22.8" customHeight="1">
      <c r="B107" s="122"/>
      <c r="D107" s="123" t="s">
        <v>71</v>
      </c>
      <c r="E107" s="132" t="s">
        <v>172</v>
      </c>
      <c r="F107" s="132" t="s">
        <v>173</v>
      </c>
      <c r="I107" s="125"/>
      <c r="J107" s="133">
        <f>BK107</f>
        <v>0</v>
      </c>
      <c r="L107" s="122"/>
      <c r="M107" s="127"/>
      <c r="P107" s="128">
        <f>SUM(P108:P136)</f>
        <v>0</v>
      </c>
      <c r="R107" s="128">
        <f>SUM(R108:R136)</f>
        <v>4.6419898699999997</v>
      </c>
      <c r="T107" s="129">
        <f>SUM(T108:T136)</f>
        <v>0</v>
      </c>
      <c r="AR107" s="123" t="s">
        <v>80</v>
      </c>
      <c r="AT107" s="130" t="s">
        <v>71</v>
      </c>
      <c r="AU107" s="130" t="s">
        <v>80</v>
      </c>
      <c r="AY107" s="123" t="s">
        <v>150</v>
      </c>
      <c r="BK107" s="131">
        <f>SUM(BK108:BK136)</f>
        <v>0</v>
      </c>
    </row>
    <row r="108" spans="2:65" s="30" customFormat="1" ht="21.75" customHeight="1">
      <c r="B108" s="31"/>
      <c r="C108" s="134" t="s">
        <v>172</v>
      </c>
      <c r="D108" s="134" t="s">
        <v>152</v>
      </c>
      <c r="E108" s="135" t="s">
        <v>174</v>
      </c>
      <c r="F108" s="136" t="s">
        <v>175</v>
      </c>
      <c r="G108" s="137" t="s">
        <v>176</v>
      </c>
      <c r="H108" s="138">
        <v>3</v>
      </c>
      <c r="I108" s="139"/>
      <c r="J108" s="140">
        <f>ROUND(I108*H108,2)</f>
        <v>0</v>
      </c>
      <c r="K108" s="136" t="s">
        <v>156</v>
      </c>
      <c r="L108" s="31"/>
      <c r="M108" s="141"/>
      <c r="N108" s="142" t="s">
        <v>43</v>
      </c>
      <c r="P108" s="143">
        <f>O108*H108</f>
        <v>0</v>
      </c>
      <c r="Q108" s="143">
        <v>1.7940000000000001E-2</v>
      </c>
      <c r="R108" s="143">
        <f>Q108*H108</f>
        <v>5.3820000000000007E-2</v>
      </c>
      <c r="S108" s="143">
        <v>0</v>
      </c>
      <c r="T108" s="144">
        <f>S108*H108</f>
        <v>0</v>
      </c>
      <c r="AR108" s="145" t="s">
        <v>157</v>
      </c>
      <c r="AT108" s="145" t="s">
        <v>152</v>
      </c>
      <c r="AU108" s="145" t="s">
        <v>82</v>
      </c>
      <c r="AY108" s="16" t="s">
        <v>150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6" t="s">
        <v>80</v>
      </c>
      <c r="BK108" s="146">
        <f>ROUND(I108*H108,2)</f>
        <v>0</v>
      </c>
      <c r="BL108" s="16" t="s">
        <v>157</v>
      </c>
      <c r="BM108" s="145" t="s">
        <v>177</v>
      </c>
    </row>
    <row r="109" spans="2:65" s="30" customFormat="1">
      <c r="B109" s="31"/>
      <c r="D109" s="147" t="s">
        <v>159</v>
      </c>
      <c r="F109" s="148" t="s">
        <v>178</v>
      </c>
      <c r="I109" s="149"/>
      <c r="L109" s="31"/>
      <c r="M109" s="150"/>
      <c r="T109" s="54"/>
      <c r="AT109" s="16" t="s">
        <v>159</v>
      </c>
      <c r="AU109" s="16" t="s">
        <v>82</v>
      </c>
    </row>
    <row r="110" spans="2:65" s="30" customFormat="1" ht="21.75" customHeight="1">
      <c r="B110" s="31"/>
      <c r="C110" s="134" t="s">
        <v>157</v>
      </c>
      <c r="D110" s="134" t="s">
        <v>152</v>
      </c>
      <c r="E110" s="135" t="s">
        <v>179</v>
      </c>
      <c r="F110" s="136" t="s">
        <v>180</v>
      </c>
      <c r="G110" s="137" t="s">
        <v>176</v>
      </c>
      <c r="H110" s="138">
        <v>2</v>
      </c>
      <c r="I110" s="139"/>
      <c r="J110" s="140">
        <f>ROUND(I110*H110,2)</f>
        <v>0</v>
      </c>
      <c r="K110" s="136" t="s">
        <v>156</v>
      </c>
      <c r="L110" s="31"/>
      <c r="M110" s="141"/>
      <c r="N110" s="142" t="s">
        <v>43</v>
      </c>
      <c r="P110" s="143">
        <f>O110*H110</f>
        <v>0</v>
      </c>
      <c r="Q110" s="143">
        <v>2.2783500000000002E-2</v>
      </c>
      <c r="R110" s="143">
        <f>Q110*H110</f>
        <v>4.5567000000000003E-2</v>
      </c>
      <c r="S110" s="143">
        <v>0</v>
      </c>
      <c r="T110" s="144">
        <f>S110*H110</f>
        <v>0</v>
      </c>
      <c r="AR110" s="145" t="s">
        <v>157</v>
      </c>
      <c r="AT110" s="145" t="s">
        <v>152</v>
      </c>
      <c r="AU110" s="145" t="s">
        <v>82</v>
      </c>
      <c r="AY110" s="16" t="s">
        <v>150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6" t="s">
        <v>80</v>
      </c>
      <c r="BK110" s="146">
        <f>ROUND(I110*H110,2)</f>
        <v>0</v>
      </c>
      <c r="BL110" s="16" t="s">
        <v>157</v>
      </c>
      <c r="BM110" s="145" t="s">
        <v>181</v>
      </c>
    </row>
    <row r="111" spans="2:65" s="30" customFormat="1">
      <c r="B111" s="31"/>
      <c r="D111" s="147" t="s">
        <v>159</v>
      </c>
      <c r="F111" s="148" t="s">
        <v>182</v>
      </c>
      <c r="I111" s="149"/>
      <c r="L111" s="31"/>
      <c r="M111" s="150"/>
      <c r="T111" s="54"/>
      <c r="AT111" s="16" t="s">
        <v>159</v>
      </c>
      <c r="AU111" s="16" t="s">
        <v>82</v>
      </c>
    </row>
    <row r="112" spans="2:65" s="30" customFormat="1" ht="21.75" customHeight="1">
      <c r="B112" s="31"/>
      <c r="C112" s="134" t="s">
        <v>183</v>
      </c>
      <c r="D112" s="134" t="s">
        <v>152</v>
      </c>
      <c r="E112" s="135" t="s">
        <v>184</v>
      </c>
      <c r="F112" s="136" t="s">
        <v>185</v>
      </c>
      <c r="G112" s="137" t="s">
        <v>176</v>
      </c>
      <c r="H112" s="138">
        <v>4</v>
      </c>
      <c r="I112" s="139"/>
      <c r="J112" s="140">
        <f>ROUND(I112*H112,2)</f>
        <v>0</v>
      </c>
      <c r="K112" s="136" t="s">
        <v>156</v>
      </c>
      <c r="L112" s="31"/>
      <c r="M112" s="141"/>
      <c r="N112" s="142" t="s">
        <v>43</v>
      </c>
      <c r="P112" s="143">
        <f>O112*H112</f>
        <v>0</v>
      </c>
      <c r="Q112" s="143">
        <v>4.6389E-2</v>
      </c>
      <c r="R112" s="143">
        <f>Q112*H112</f>
        <v>0.185556</v>
      </c>
      <c r="S112" s="143">
        <v>0</v>
      </c>
      <c r="T112" s="144">
        <f>S112*H112</f>
        <v>0</v>
      </c>
      <c r="AR112" s="145" t="s">
        <v>157</v>
      </c>
      <c r="AT112" s="145" t="s">
        <v>152</v>
      </c>
      <c r="AU112" s="145" t="s">
        <v>82</v>
      </c>
      <c r="AY112" s="16" t="s">
        <v>150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6" t="s">
        <v>80</v>
      </c>
      <c r="BK112" s="146">
        <f>ROUND(I112*H112,2)</f>
        <v>0</v>
      </c>
      <c r="BL112" s="16" t="s">
        <v>157</v>
      </c>
      <c r="BM112" s="145" t="s">
        <v>186</v>
      </c>
    </row>
    <row r="113" spans="2:65" s="30" customFormat="1">
      <c r="B113" s="31"/>
      <c r="D113" s="147" t="s">
        <v>159</v>
      </c>
      <c r="F113" s="148" t="s">
        <v>187</v>
      </c>
      <c r="I113" s="149"/>
      <c r="L113" s="31"/>
      <c r="M113" s="150"/>
      <c r="T113" s="54"/>
      <c r="AT113" s="16" t="s">
        <v>159</v>
      </c>
      <c r="AU113" s="16" t="s">
        <v>82</v>
      </c>
    </row>
    <row r="114" spans="2:65" s="151" customFormat="1">
      <c r="B114" s="152"/>
      <c r="D114" s="153" t="s">
        <v>161</v>
      </c>
      <c r="E114" s="154"/>
      <c r="F114" s="155" t="s">
        <v>188</v>
      </c>
      <c r="H114" s="154"/>
      <c r="I114" s="156"/>
      <c r="L114" s="152"/>
      <c r="M114" s="157"/>
      <c r="T114" s="158"/>
      <c r="AT114" s="154" t="s">
        <v>161</v>
      </c>
      <c r="AU114" s="154" t="s">
        <v>82</v>
      </c>
      <c r="AV114" s="151" t="s">
        <v>80</v>
      </c>
      <c r="AW114" s="151" t="s">
        <v>34</v>
      </c>
      <c r="AX114" s="151" t="s">
        <v>72</v>
      </c>
      <c r="AY114" s="154" t="s">
        <v>150</v>
      </c>
    </row>
    <row r="115" spans="2:65" s="159" customFormat="1">
      <c r="B115" s="160"/>
      <c r="D115" s="153" t="s">
        <v>161</v>
      </c>
      <c r="E115" s="161"/>
      <c r="F115" s="162" t="s">
        <v>189</v>
      </c>
      <c r="H115" s="163">
        <v>4</v>
      </c>
      <c r="I115" s="164"/>
      <c r="L115" s="160"/>
      <c r="M115" s="165"/>
      <c r="T115" s="166"/>
      <c r="AT115" s="161" t="s">
        <v>161</v>
      </c>
      <c r="AU115" s="161" t="s">
        <v>82</v>
      </c>
      <c r="AV115" s="159" t="s">
        <v>82</v>
      </c>
      <c r="AW115" s="159" t="s">
        <v>34</v>
      </c>
      <c r="AX115" s="159" t="s">
        <v>72</v>
      </c>
      <c r="AY115" s="161" t="s">
        <v>150</v>
      </c>
    </row>
    <row r="116" spans="2:65" s="167" customFormat="1">
      <c r="B116" s="168"/>
      <c r="D116" s="153" t="s">
        <v>161</v>
      </c>
      <c r="E116" s="169"/>
      <c r="F116" s="170" t="s">
        <v>164</v>
      </c>
      <c r="H116" s="171">
        <v>4</v>
      </c>
      <c r="I116" s="172"/>
      <c r="L116" s="168"/>
      <c r="M116" s="173"/>
      <c r="T116" s="174"/>
      <c r="AT116" s="169" t="s">
        <v>161</v>
      </c>
      <c r="AU116" s="169" t="s">
        <v>82</v>
      </c>
      <c r="AV116" s="167" t="s">
        <v>157</v>
      </c>
      <c r="AW116" s="167" t="s">
        <v>34</v>
      </c>
      <c r="AX116" s="167" t="s">
        <v>80</v>
      </c>
      <c r="AY116" s="169" t="s">
        <v>150</v>
      </c>
    </row>
    <row r="117" spans="2:65" s="30" customFormat="1" ht="16.5" customHeight="1">
      <c r="B117" s="31"/>
      <c r="C117" s="134" t="s">
        <v>190</v>
      </c>
      <c r="D117" s="134" t="s">
        <v>152</v>
      </c>
      <c r="E117" s="135" t="s">
        <v>191</v>
      </c>
      <c r="F117" s="136" t="s">
        <v>192</v>
      </c>
      <c r="G117" s="137" t="s">
        <v>155</v>
      </c>
      <c r="H117" s="138">
        <v>0.96</v>
      </c>
      <c r="I117" s="139"/>
      <c r="J117" s="140">
        <f>ROUND(I117*H117,2)</f>
        <v>0</v>
      </c>
      <c r="K117" s="136" t="s">
        <v>156</v>
      </c>
      <c r="L117" s="31"/>
      <c r="M117" s="141"/>
      <c r="N117" s="142" t="s">
        <v>43</v>
      </c>
      <c r="P117" s="143">
        <f>O117*H117</f>
        <v>0</v>
      </c>
      <c r="Q117" s="143">
        <v>1.94302</v>
      </c>
      <c r="R117" s="143">
        <f>Q117*H117</f>
        <v>1.8652991999999999</v>
      </c>
      <c r="S117" s="143">
        <v>0</v>
      </c>
      <c r="T117" s="144">
        <f>S117*H117</f>
        <v>0</v>
      </c>
      <c r="AR117" s="145" t="s">
        <v>157</v>
      </c>
      <c r="AT117" s="145" t="s">
        <v>152</v>
      </c>
      <c r="AU117" s="145" t="s">
        <v>82</v>
      </c>
      <c r="AY117" s="16" t="s">
        <v>150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6" t="s">
        <v>80</v>
      </c>
      <c r="BK117" s="146">
        <f>ROUND(I117*H117,2)</f>
        <v>0</v>
      </c>
      <c r="BL117" s="16" t="s">
        <v>157</v>
      </c>
      <c r="BM117" s="145" t="s">
        <v>193</v>
      </c>
    </row>
    <row r="118" spans="2:65" s="30" customFormat="1">
      <c r="B118" s="31"/>
      <c r="D118" s="147" t="s">
        <v>159</v>
      </c>
      <c r="F118" s="148" t="s">
        <v>194</v>
      </c>
      <c r="I118" s="149"/>
      <c r="L118" s="31"/>
      <c r="M118" s="150"/>
      <c r="T118" s="54"/>
      <c r="AT118" s="16" t="s">
        <v>159</v>
      </c>
      <c r="AU118" s="16" t="s">
        <v>82</v>
      </c>
    </row>
    <row r="119" spans="2:65" s="151" customFormat="1">
      <c r="B119" s="152"/>
      <c r="D119" s="153" t="s">
        <v>161</v>
      </c>
      <c r="E119" s="154"/>
      <c r="F119" s="155" t="s">
        <v>195</v>
      </c>
      <c r="H119" s="154"/>
      <c r="I119" s="156"/>
      <c r="L119" s="152"/>
      <c r="M119" s="157"/>
      <c r="T119" s="158"/>
      <c r="AT119" s="154" t="s">
        <v>161</v>
      </c>
      <c r="AU119" s="154" t="s">
        <v>82</v>
      </c>
      <c r="AV119" s="151" t="s">
        <v>80</v>
      </c>
      <c r="AW119" s="151" t="s">
        <v>34</v>
      </c>
      <c r="AX119" s="151" t="s">
        <v>72</v>
      </c>
      <c r="AY119" s="154" t="s">
        <v>150</v>
      </c>
    </row>
    <row r="120" spans="2:65" s="159" customFormat="1">
      <c r="B120" s="160"/>
      <c r="D120" s="153" t="s">
        <v>161</v>
      </c>
      <c r="E120" s="161"/>
      <c r="F120" s="162" t="s">
        <v>196</v>
      </c>
      <c r="H120" s="163">
        <v>0.96</v>
      </c>
      <c r="I120" s="164"/>
      <c r="L120" s="160"/>
      <c r="M120" s="165"/>
      <c r="T120" s="166"/>
      <c r="AT120" s="161" t="s">
        <v>161</v>
      </c>
      <c r="AU120" s="161" t="s">
        <v>82</v>
      </c>
      <c r="AV120" s="159" t="s">
        <v>82</v>
      </c>
      <c r="AW120" s="159" t="s">
        <v>34</v>
      </c>
      <c r="AX120" s="159" t="s">
        <v>72</v>
      </c>
      <c r="AY120" s="161" t="s">
        <v>150</v>
      </c>
    </row>
    <row r="121" spans="2:65" s="167" customFormat="1">
      <c r="B121" s="168"/>
      <c r="D121" s="153" t="s">
        <v>161</v>
      </c>
      <c r="E121" s="169"/>
      <c r="F121" s="170" t="s">
        <v>164</v>
      </c>
      <c r="H121" s="171">
        <v>0.96</v>
      </c>
      <c r="I121" s="172"/>
      <c r="L121" s="168"/>
      <c r="M121" s="173"/>
      <c r="T121" s="174"/>
      <c r="AT121" s="169" t="s">
        <v>161</v>
      </c>
      <c r="AU121" s="169" t="s">
        <v>82</v>
      </c>
      <c r="AV121" s="167" t="s">
        <v>157</v>
      </c>
      <c r="AW121" s="167" t="s">
        <v>34</v>
      </c>
      <c r="AX121" s="167" t="s">
        <v>80</v>
      </c>
      <c r="AY121" s="169" t="s">
        <v>150</v>
      </c>
    </row>
    <row r="122" spans="2:65" s="30" customFormat="1" ht="24.15" customHeight="1">
      <c r="B122" s="31"/>
      <c r="C122" s="134" t="s">
        <v>197</v>
      </c>
      <c r="D122" s="134" t="s">
        <v>152</v>
      </c>
      <c r="E122" s="135" t="s">
        <v>198</v>
      </c>
      <c r="F122" s="136" t="s">
        <v>199</v>
      </c>
      <c r="G122" s="137" t="s">
        <v>200</v>
      </c>
      <c r="H122" s="138">
        <v>28.524999999999999</v>
      </c>
      <c r="I122" s="139"/>
      <c r="J122" s="140">
        <f>ROUND(I122*H122,2)</f>
        <v>0</v>
      </c>
      <c r="K122" s="136" t="s">
        <v>156</v>
      </c>
      <c r="L122" s="31"/>
      <c r="M122" s="141"/>
      <c r="N122" s="142" t="s">
        <v>43</v>
      </c>
      <c r="P122" s="143">
        <f>O122*H122</f>
        <v>0</v>
      </c>
      <c r="Q122" s="143">
        <v>7.9210000000000003E-2</v>
      </c>
      <c r="R122" s="143">
        <f>Q122*H122</f>
        <v>2.2594652499999999</v>
      </c>
      <c r="S122" s="143">
        <v>0</v>
      </c>
      <c r="T122" s="144">
        <f>S122*H122</f>
        <v>0</v>
      </c>
      <c r="AR122" s="145" t="s">
        <v>157</v>
      </c>
      <c r="AT122" s="145" t="s">
        <v>152</v>
      </c>
      <c r="AU122" s="145" t="s">
        <v>82</v>
      </c>
      <c r="AY122" s="16" t="s">
        <v>150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6" t="s">
        <v>80</v>
      </c>
      <c r="BK122" s="146">
        <f>ROUND(I122*H122,2)</f>
        <v>0</v>
      </c>
      <c r="BL122" s="16" t="s">
        <v>157</v>
      </c>
      <c r="BM122" s="145" t="s">
        <v>201</v>
      </c>
    </row>
    <row r="123" spans="2:65" s="30" customFormat="1">
      <c r="B123" s="31"/>
      <c r="D123" s="147" t="s">
        <v>159</v>
      </c>
      <c r="F123" s="148" t="s">
        <v>202</v>
      </c>
      <c r="I123" s="149"/>
      <c r="L123" s="31"/>
      <c r="M123" s="150"/>
      <c r="T123" s="54"/>
      <c r="AT123" s="16" t="s">
        <v>159</v>
      </c>
      <c r="AU123" s="16" t="s">
        <v>82</v>
      </c>
    </row>
    <row r="124" spans="2:65" s="151" customFormat="1">
      <c r="B124" s="152"/>
      <c r="D124" s="153" t="s">
        <v>161</v>
      </c>
      <c r="E124" s="154"/>
      <c r="F124" s="155" t="s">
        <v>203</v>
      </c>
      <c r="H124" s="154"/>
      <c r="I124" s="156"/>
      <c r="L124" s="152"/>
      <c r="M124" s="157"/>
      <c r="T124" s="158"/>
      <c r="AT124" s="154" t="s">
        <v>161</v>
      </c>
      <c r="AU124" s="154" t="s">
        <v>82</v>
      </c>
      <c r="AV124" s="151" t="s">
        <v>80</v>
      </c>
      <c r="AW124" s="151" t="s">
        <v>34</v>
      </c>
      <c r="AX124" s="151" t="s">
        <v>72</v>
      </c>
      <c r="AY124" s="154" t="s">
        <v>150</v>
      </c>
    </row>
    <row r="125" spans="2:65" s="159" customFormat="1">
      <c r="B125" s="160"/>
      <c r="D125" s="153" t="s">
        <v>161</v>
      </c>
      <c r="E125" s="161"/>
      <c r="F125" s="162" t="s">
        <v>204</v>
      </c>
      <c r="H125" s="163">
        <v>16.274999999999999</v>
      </c>
      <c r="I125" s="164"/>
      <c r="L125" s="160"/>
      <c r="M125" s="165"/>
      <c r="T125" s="166"/>
      <c r="AT125" s="161" t="s">
        <v>161</v>
      </c>
      <c r="AU125" s="161" t="s">
        <v>82</v>
      </c>
      <c r="AV125" s="159" t="s">
        <v>82</v>
      </c>
      <c r="AW125" s="159" t="s">
        <v>34</v>
      </c>
      <c r="AX125" s="159" t="s">
        <v>72</v>
      </c>
      <c r="AY125" s="161" t="s">
        <v>150</v>
      </c>
    </row>
    <row r="126" spans="2:65" s="151" customFormat="1">
      <c r="B126" s="152"/>
      <c r="D126" s="153" t="s">
        <v>161</v>
      </c>
      <c r="E126" s="154"/>
      <c r="F126" s="155" t="s">
        <v>205</v>
      </c>
      <c r="H126" s="154"/>
      <c r="I126" s="156"/>
      <c r="L126" s="152"/>
      <c r="M126" s="157"/>
      <c r="T126" s="158"/>
      <c r="AT126" s="154" t="s">
        <v>161</v>
      </c>
      <c r="AU126" s="154" t="s">
        <v>82</v>
      </c>
      <c r="AV126" s="151" t="s">
        <v>80</v>
      </c>
      <c r="AW126" s="151" t="s">
        <v>34</v>
      </c>
      <c r="AX126" s="151" t="s">
        <v>72</v>
      </c>
      <c r="AY126" s="154" t="s">
        <v>150</v>
      </c>
    </row>
    <row r="127" spans="2:65" s="159" customFormat="1">
      <c r="B127" s="160"/>
      <c r="D127" s="153" t="s">
        <v>161</v>
      </c>
      <c r="E127" s="161"/>
      <c r="F127" s="162" t="s">
        <v>206</v>
      </c>
      <c r="H127" s="163">
        <v>12.25</v>
      </c>
      <c r="I127" s="164"/>
      <c r="L127" s="160"/>
      <c r="M127" s="165"/>
      <c r="T127" s="166"/>
      <c r="AT127" s="161" t="s">
        <v>161</v>
      </c>
      <c r="AU127" s="161" t="s">
        <v>82</v>
      </c>
      <c r="AV127" s="159" t="s">
        <v>82</v>
      </c>
      <c r="AW127" s="159" t="s">
        <v>34</v>
      </c>
      <c r="AX127" s="159" t="s">
        <v>72</v>
      </c>
      <c r="AY127" s="161" t="s">
        <v>150</v>
      </c>
    </row>
    <row r="128" spans="2:65" s="167" customFormat="1">
      <c r="B128" s="168"/>
      <c r="D128" s="153" t="s">
        <v>161</v>
      </c>
      <c r="E128" s="169"/>
      <c r="F128" s="170" t="s">
        <v>164</v>
      </c>
      <c r="H128" s="171">
        <v>28.524999999999999</v>
      </c>
      <c r="I128" s="172"/>
      <c r="L128" s="168"/>
      <c r="M128" s="173"/>
      <c r="T128" s="174"/>
      <c r="AT128" s="169" t="s">
        <v>161</v>
      </c>
      <c r="AU128" s="169" t="s">
        <v>82</v>
      </c>
      <c r="AV128" s="167" t="s">
        <v>157</v>
      </c>
      <c r="AW128" s="167" t="s">
        <v>34</v>
      </c>
      <c r="AX128" s="167" t="s">
        <v>80</v>
      </c>
      <c r="AY128" s="169" t="s">
        <v>150</v>
      </c>
    </row>
    <row r="129" spans="2:65" s="30" customFormat="1" ht="16.5" customHeight="1">
      <c r="B129" s="31"/>
      <c r="C129" s="134" t="s">
        <v>169</v>
      </c>
      <c r="D129" s="134" t="s">
        <v>152</v>
      </c>
      <c r="E129" s="135" t="s">
        <v>207</v>
      </c>
      <c r="F129" s="136" t="s">
        <v>208</v>
      </c>
      <c r="G129" s="137" t="s">
        <v>209</v>
      </c>
      <c r="H129" s="138">
        <v>14</v>
      </c>
      <c r="I129" s="139"/>
      <c r="J129" s="140">
        <f>ROUND(I129*H129,2)</f>
        <v>0</v>
      </c>
      <c r="K129" s="136" t="s">
        <v>156</v>
      </c>
      <c r="L129" s="31"/>
      <c r="M129" s="141"/>
      <c r="N129" s="142" t="s">
        <v>43</v>
      </c>
      <c r="P129" s="143">
        <f>O129*H129</f>
        <v>0</v>
      </c>
      <c r="Q129" s="143">
        <v>1.36E-4</v>
      </c>
      <c r="R129" s="143">
        <f>Q129*H129</f>
        <v>1.9039999999999999E-3</v>
      </c>
      <c r="S129" s="143">
        <v>0</v>
      </c>
      <c r="T129" s="144">
        <f>S129*H129</f>
        <v>0</v>
      </c>
      <c r="AR129" s="145" t="s">
        <v>157</v>
      </c>
      <c r="AT129" s="145" t="s">
        <v>152</v>
      </c>
      <c r="AU129" s="145" t="s">
        <v>82</v>
      </c>
      <c r="AY129" s="16" t="s">
        <v>150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6" t="s">
        <v>80</v>
      </c>
      <c r="BK129" s="146">
        <f>ROUND(I129*H129,2)</f>
        <v>0</v>
      </c>
      <c r="BL129" s="16" t="s">
        <v>157</v>
      </c>
      <c r="BM129" s="145" t="s">
        <v>210</v>
      </c>
    </row>
    <row r="130" spans="2:65" s="30" customFormat="1">
      <c r="B130" s="31"/>
      <c r="D130" s="147" t="s">
        <v>159</v>
      </c>
      <c r="F130" s="148" t="s">
        <v>211</v>
      </c>
      <c r="I130" s="149"/>
      <c r="L130" s="31"/>
      <c r="M130" s="150"/>
      <c r="T130" s="54"/>
      <c r="AT130" s="16" t="s">
        <v>159</v>
      </c>
      <c r="AU130" s="16" t="s">
        <v>82</v>
      </c>
    </row>
    <row r="131" spans="2:65" s="159" customFormat="1">
      <c r="B131" s="160"/>
      <c r="D131" s="153" t="s">
        <v>161</v>
      </c>
      <c r="E131" s="161"/>
      <c r="F131" s="162" t="s">
        <v>212</v>
      </c>
      <c r="H131" s="163">
        <v>14</v>
      </c>
      <c r="I131" s="164"/>
      <c r="L131" s="160"/>
      <c r="M131" s="165"/>
      <c r="T131" s="166"/>
      <c r="AT131" s="161" t="s">
        <v>161</v>
      </c>
      <c r="AU131" s="161" t="s">
        <v>82</v>
      </c>
      <c r="AV131" s="159" t="s">
        <v>82</v>
      </c>
      <c r="AW131" s="159" t="s">
        <v>34</v>
      </c>
      <c r="AX131" s="159" t="s">
        <v>72</v>
      </c>
      <c r="AY131" s="161" t="s">
        <v>150</v>
      </c>
    </row>
    <row r="132" spans="2:65" s="167" customFormat="1">
      <c r="B132" s="168"/>
      <c r="D132" s="153" t="s">
        <v>161</v>
      </c>
      <c r="E132" s="169"/>
      <c r="F132" s="170" t="s">
        <v>164</v>
      </c>
      <c r="H132" s="171">
        <v>14</v>
      </c>
      <c r="I132" s="172"/>
      <c r="L132" s="168"/>
      <c r="M132" s="173"/>
      <c r="T132" s="174"/>
      <c r="AT132" s="169" t="s">
        <v>161</v>
      </c>
      <c r="AU132" s="169" t="s">
        <v>82</v>
      </c>
      <c r="AV132" s="167" t="s">
        <v>157</v>
      </c>
      <c r="AW132" s="167" t="s">
        <v>34</v>
      </c>
      <c r="AX132" s="167" t="s">
        <v>80</v>
      </c>
      <c r="AY132" s="169" t="s">
        <v>150</v>
      </c>
    </row>
    <row r="133" spans="2:65" s="30" customFormat="1" ht="24.15" customHeight="1">
      <c r="B133" s="31"/>
      <c r="C133" s="134" t="s">
        <v>213</v>
      </c>
      <c r="D133" s="134" t="s">
        <v>152</v>
      </c>
      <c r="E133" s="135" t="s">
        <v>214</v>
      </c>
      <c r="F133" s="136" t="s">
        <v>215</v>
      </c>
      <c r="G133" s="137" t="s">
        <v>200</v>
      </c>
      <c r="H133" s="138">
        <v>2.762</v>
      </c>
      <c r="I133" s="139"/>
      <c r="J133" s="140">
        <f>ROUND(I133*H133,2)</f>
        <v>0</v>
      </c>
      <c r="K133" s="136" t="s">
        <v>156</v>
      </c>
      <c r="L133" s="31"/>
      <c r="M133" s="141"/>
      <c r="N133" s="142" t="s">
        <v>43</v>
      </c>
      <c r="P133" s="143">
        <f>O133*H133</f>
        <v>0</v>
      </c>
      <c r="Q133" s="143">
        <v>8.3409999999999998E-2</v>
      </c>
      <c r="R133" s="143">
        <f>Q133*H133</f>
        <v>0.23037842</v>
      </c>
      <c r="S133" s="143">
        <v>0</v>
      </c>
      <c r="T133" s="144">
        <f>S133*H133</f>
        <v>0</v>
      </c>
      <c r="AR133" s="145" t="s">
        <v>157</v>
      </c>
      <c r="AT133" s="145" t="s">
        <v>152</v>
      </c>
      <c r="AU133" s="145" t="s">
        <v>82</v>
      </c>
      <c r="AY133" s="16" t="s">
        <v>150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6" t="s">
        <v>80</v>
      </c>
      <c r="BK133" s="146">
        <f>ROUND(I133*H133,2)</f>
        <v>0</v>
      </c>
      <c r="BL133" s="16" t="s">
        <v>157</v>
      </c>
      <c r="BM133" s="145" t="s">
        <v>216</v>
      </c>
    </row>
    <row r="134" spans="2:65" s="30" customFormat="1">
      <c r="B134" s="31"/>
      <c r="D134" s="147" t="s">
        <v>159</v>
      </c>
      <c r="F134" s="148" t="s">
        <v>217</v>
      </c>
      <c r="I134" s="149"/>
      <c r="L134" s="31"/>
      <c r="M134" s="150"/>
      <c r="T134" s="54"/>
      <c r="AT134" s="16" t="s">
        <v>159</v>
      </c>
      <c r="AU134" s="16" t="s">
        <v>82</v>
      </c>
    </row>
    <row r="135" spans="2:65" s="159" customFormat="1">
      <c r="B135" s="160"/>
      <c r="D135" s="153" t="s">
        <v>161</v>
      </c>
      <c r="E135" s="161"/>
      <c r="F135" s="162" t="s">
        <v>218</v>
      </c>
      <c r="H135" s="163">
        <v>2.762</v>
      </c>
      <c r="I135" s="164"/>
      <c r="L135" s="160"/>
      <c r="M135" s="165"/>
      <c r="T135" s="166"/>
      <c r="AT135" s="161" t="s">
        <v>161</v>
      </c>
      <c r="AU135" s="161" t="s">
        <v>82</v>
      </c>
      <c r="AV135" s="159" t="s">
        <v>82</v>
      </c>
      <c r="AW135" s="159" t="s">
        <v>34</v>
      </c>
      <c r="AX135" s="159" t="s">
        <v>72</v>
      </c>
      <c r="AY135" s="161" t="s">
        <v>150</v>
      </c>
    </row>
    <row r="136" spans="2:65" s="167" customFormat="1">
      <c r="B136" s="168"/>
      <c r="D136" s="153" t="s">
        <v>161</v>
      </c>
      <c r="E136" s="169"/>
      <c r="F136" s="170" t="s">
        <v>164</v>
      </c>
      <c r="H136" s="171">
        <v>2.762</v>
      </c>
      <c r="I136" s="172"/>
      <c r="L136" s="168"/>
      <c r="M136" s="173"/>
      <c r="T136" s="174"/>
      <c r="AT136" s="169" t="s">
        <v>161</v>
      </c>
      <c r="AU136" s="169" t="s">
        <v>82</v>
      </c>
      <c r="AV136" s="167" t="s">
        <v>157</v>
      </c>
      <c r="AW136" s="167" t="s">
        <v>34</v>
      </c>
      <c r="AX136" s="167" t="s">
        <v>80</v>
      </c>
      <c r="AY136" s="169" t="s">
        <v>150</v>
      </c>
    </row>
    <row r="137" spans="2:65" s="121" customFormat="1" ht="22.8" customHeight="1">
      <c r="B137" s="122"/>
      <c r="D137" s="123" t="s">
        <v>71</v>
      </c>
      <c r="E137" s="132" t="s">
        <v>190</v>
      </c>
      <c r="F137" s="132" t="s">
        <v>219</v>
      </c>
      <c r="I137" s="125"/>
      <c r="J137" s="133">
        <f>BK137</f>
        <v>0</v>
      </c>
      <c r="L137" s="122"/>
      <c r="M137" s="127"/>
      <c r="P137" s="128">
        <f>SUM(P138:P186)</f>
        <v>0</v>
      </c>
      <c r="R137" s="128">
        <f>SUM(R138:R186)</f>
        <v>22.840347899999994</v>
      </c>
      <c r="T137" s="129">
        <f>SUM(T138:T186)</f>
        <v>0</v>
      </c>
      <c r="AR137" s="123" t="s">
        <v>80</v>
      </c>
      <c r="AT137" s="130" t="s">
        <v>71</v>
      </c>
      <c r="AU137" s="130" t="s">
        <v>80</v>
      </c>
      <c r="AY137" s="123" t="s">
        <v>150</v>
      </c>
      <c r="BK137" s="131">
        <f>SUM(BK138:BK186)</f>
        <v>0</v>
      </c>
    </row>
    <row r="138" spans="2:65" s="30" customFormat="1" ht="24.15" customHeight="1">
      <c r="B138" s="31"/>
      <c r="C138" s="134" t="s">
        <v>107</v>
      </c>
      <c r="D138" s="134" t="s">
        <v>152</v>
      </c>
      <c r="E138" s="135" t="s">
        <v>220</v>
      </c>
      <c r="F138" s="136" t="s">
        <v>221</v>
      </c>
      <c r="G138" s="137" t="s">
        <v>200</v>
      </c>
      <c r="H138" s="138">
        <v>79.900000000000006</v>
      </c>
      <c r="I138" s="139"/>
      <c r="J138" s="140">
        <f>ROUND(I138*H138,2)</f>
        <v>0</v>
      </c>
      <c r="K138" s="136" t="s">
        <v>156</v>
      </c>
      <c r="L138" s="31"/>
      <c r="M138" s="141"/>
      <c r="N138" s="142" t="s">
        <v>43</v>
      </c>
      <c r="P138" s="143">
        <f>O138*H138</f>
        <v>0</v>
      </c>
      <c r="Q138" s="143">
        <v>1.78E-2</v>
      </c>
      <c r="R138" s="143">
        <f>Q138*H138</f>
        <v>1.42222</v>
      </c>
      <c r="S138" s="143">
        <v>0</v>
      </c>
      <c r="T138" s="144">
        <f>S138*H138</f>
        <v>0</v>
      </c>
      <c r="AR138" s="145" t="s">
        <v>157</v>
      </c>
      <c r="AT138" s="145" t="s">
        <v>152</v>
      </c>
      <c r="AU138" s="145" t="s">
        <v>82</v>
      </c>
      <c r="AY138" s="16" t="s">
        <v>150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80</v>
      </c>
      <c r="BK138" s="146">
        <f>ROUND(I138*H138,2)</f>
        <v>0</v>
      </c>
      <c r="BL138" s="16" t="s">
        <v>157</v>
      </c>
      <c r="BM138" s="145" t="s">
        <v>222</v>
      </c>
    </row>
    <row r="139" spans="2:65" s="30" customFormat="1">
      <c r="B139" s="31"/>
      <c r="D139" s="147" t="s">
        <v>159</v>
      </c>
      <c r="F139" s="148" t="s">
        <v>223</v>
      </c>
      <c r="I139" s="149"/>
      <c r="L139" s="31"/>
      <c r="M139" s="150"/>
      <c r="T139" s="54"/>
      <c r="AT139" s="16" t="s">
        <v>159</v>
      </c>
      <c r="AU139" s="16" t="s">
        <v>82</v>
      </c>
    </row>
    <row r="140" spans="2:65" s="151" customFormat="1">
      <c r="B140" s="152"/>
      <c r="D140" s="153" t="s">
        <v>161</v>
      </c>
      <c r="E140" s="154"/>
      <c r="F140" s="155" t="s">
        <v>224</v>
      </c>
      <c r="H140" s="154"/>
      <c r="I140" s="156"/>
      <c r="L140" s="152"/>
      <c r="M140" s="157"/>
      <c r="T140" s="158"/>
      <c r="AT140" s="154" t="s">
        <v>161</v>
      </c>
      <c r="AU140" s="154" t="s">
        <v>82</v>
      </c>
      <c r="AV140" s="151" t="s">
        <v>80</v>
      </c>
      <c r="AW140" s="151" t="s">
        <v>34</v>
      </c>
      <c r="AX140" s="151" t="s">
        <v>72</v>
      </c>
      <c r="AY140" s="154" t="s">
        <v>150</v>
      </c>
    </row>
    <row r="141" spans="2:65" s="159" customFormat="1">
      <c r="B141" s="160"/>
      <c r="D141" s="153" t="s">
        <v>161</v>
      </c>
      <c r="E141" s="161"/>
      <c r="F141" s="162" t="s">
        <v>225</v>
      </c>
      <c r="H141" s="163">
        <v>79.900000000000006</v>
      </c>
      <c r="I141" s="164"/>
      <c r="L141" s="160"/>
      <c r="M141" s="165"/>
      <c r="T141" s="166"/>
      <c r="AT141" s="161" t="s">
        <v>161</v>
      </c>
      <c r="AU141" s="161" t="s">
        <v>82</v>
      </c>
      <c r="AV141" s="159" t="s">
        <v>82</v>
      </c>
      <c r="AW141" s="159" t="s">
        <v>34</v>
      </c>
      <c r="AX141" s="159" t="s">
        <v>72</v>
      </c>
      <c r="AY141" s="161" t="s">
        <v>150</v>
      </c>
    </row>
    <row r="142" spans="2:65" s="167" customFormat="1">
      <c r="B142" s="168"/>
      <c r="D142" s="153" t="s">
        <v>161</v>
      </c>
      <c r="E142" s="169"/>
      <c r="F142" s="170" t="s">
        <v>164</v>
      </c>
      <c r="H142" s="171">
        <v>79.900000000000006</v>
      </c>
      <c r="I142" s="172"/>
      <c r="L142" s="168"/>
      <c r="M142" s="173"/>
      <c r="T142" s="174"/>
      <c r="AT142" s="169" t="s">
        <v>161</v>
      </c>
      <c r="AU142" s="169" t="s">
        <v>82</v>
      </c>
      <c r="AV142" s="167" t="s">
        <v>157</v>
      </c>
      <c r="AW142" s="167" t="s">
        <v>34</v>
      </c>
      <c r="AX142" s="167" t="s">
        <v>80</v>
      </c>
      <c r="AY142" s="169" t="s">
        <v>150</v>
      </c>
    </row>
    <row r="143" spans="2:65" s="30" customFormat="1" ht="24.15" customHeight="1">
      <c r="B143" s="31"/>
      <c r="C143" s="134" t="s">
        <v>226</v>
      </c>
      <c r="D143" s="134" t="s">
        <v>152</v>
      </c>
      <c r="E143" s="135" t="s">
        <v>227</v>
      </c>
      <c r="F143" s="136" t="s">
        <v>228</v>
      </c>
      <c r="G143" s="137" t="s">
        <v>200</v>
      </c>
      <c r="H143" s="138">
        <v>60.305</v>
      </c>
      <c r="I143" s="139"/>
      <c r="J143" s="140">
        <f>ROUND(I143*H143,2)</f>
        <v>0</v>
      </c>
      <c r="K143" s="136" t="s">
        <v>156</v>
      </c>
      <c r="L143" s="31"/>
      <c r="M143" s="141"/>
      <c r="N143" s="142" t="s">
        <v>43</v>
      </c>
      <c r="P143" s="143">
        <f>O143*H143</f>
        <v>0</v>
      </c>
      <c r="Q143" s="143">
        <v>4.3839999999999999E-3</v>
      </c>
      <c r="R143" s="143">
        <f>Q143*H143</f>
        <v>0.26437711999999997</v>
      </c>
      <c r="S143" s="143">
        <v>0</v>
      </c>
      <c r="T143" s="144">
        <f>S143*H143</f>
        <v>0</v>
      </c>
      <c r="AR143" s="145" t="s">
        <v>157</v>
      </c>
      <c r="AT143" s="145" t="s">
        <v>152</v>
      </c>
      <c r="AU143" s="145" t="s">
        <v>82</v>
      </c>
      <c r="AY143" s="16" t="s">
        <v>150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6" t="s">
        <v>80</v>
      </c>
      <c r="BK143" s="146">
        <f>ROUND(I143*H143,2)</f>
        <v>0</v>
      </c>
      <c r="BL143" s="16" t="s">
        <v>157</v>
      </c>
      <c r="BM143" s="145" t="s">
        <v>229</v>
      </c>
    </row>
    <row r="144" spans="2:65" s="30" customFormat="1">
      <c r="B144" s="31"/>
      <c r="D144" s="147" t="s">
        <v>159</v>
      </c>
      <c r="F144" s="148" t="s">
        <v>230</v>
      </c>
      <c r="I144" s="149"/>
      <c r="L144" s="31"/>
      <c r="M144" s="150"/>
      <c r="T144" s="54"/>
      <c r="AT144" s="16" t="s">
        <v>159</v>
      </c>
      <c r="AU144" s="16" t="s">
        <v>82</v>
      </c>
    </row>
    <row r="145" spans="2:65" s="159" customFormat="1">
      <c r="B145" s="160"/>
      <c r="D145" s="153" t="s">
        <v>161</v>
      </c>
      <c r="E145" s="161"/>
      <c r="F145" s="162" t="s">
        <v>231</v>
      </c>
      <c r="H145" s="163">
        <v>60.305</v>
      </c>
      <c r="I145" s="164"/>
      <c r="L145" s="160"/>
      <c r="M145" s="165"/>
      <c r="T145" s="166"/>
      <c r="AT145" s="161" t="s">
        <v>161</v>
      </c>
      <c r="AU145" s="161" t="s">
        <v>82</v>
      </c>
      <c r="AV145" s="159" t="s">
        <v>82</v>
      </c>
      <c r="AW145" s="159" t="s">
        <v>34</v>
      </c>
      <c r="AX145" s="159" t="s">
        <v>72</v>
      </c>
      <c r="AY145" s="161" t="s">
        <v>150</v>
      </c>
    </row>
    <row r="146" spans="2:65" s="167" customFormat="1">
      <c r="B146" s="168"/>
      <c r="D146" s="153" t="s">
        <v>161</v>
      </c>
      <c r="E146" s="169"/>
      <c r="F146" s="170" t="s">
        <v>164</v>
      </c>
      <c r="H146" s="171">
        <v>60.305</v>
      </c>
      <c r="I146" s="172"/>
      <c r="L146" s="168"/>
      <c r="M146" s="173"/>
      <c r="T146" s="174"/>
      <c r="AT146" s="169" t="s">
        <v>161</v>
      </c>
      <c r="AU146" s="169" t="s">
        <v>82</v>
      </c>
      <c r="AV146" s="167" t="s">
        <v>157</v>
      </c>
      <c r="AW146" s="167" t="s">
        <v>34</v>
      </c>
      <c r="AX146" s="167" t="s">
        <v>80</v>
      </c>
      <c r="AY146" s="169" t="s">
        <v>150</v>
      </c>
    </row>
    <row r="147" spans="2:65" s="30" customFormat="1" ht="16.5" customHeight="1">
      <c r="B147" s="31"/>
      <c r="C147" s="134" t="s">
        <v>8</v>
      </c>
      <c r="D147" s="134" t="s">
        <v>152</v>
      </c>
      <c r="E147" s="135" t="s">
        <v>232</v>
      </c>
      <c r="F147" s="136" t="s">
        <v>233</v>
      </c>
      <c r="G147" s="137" t="s">
        <v>200</v>
      </c>
      <c r="H147" s="138">
        <v>2.56</v>
      </c>
      <c r="I147" s="139"/>
      <c r="J147" s="140">
        <f>ROUND(I147*H147,2)</f>
        <v>0</v>
      </c>
      <c r="K147" s="136" t="s">
        <v>156</v>
      </c>
      <c r="L147" s="31"/>
      <c r="M147" s="141"/>
      <c r="N147" s="142" t="s">
        <v>43</v>
      </c>
      <c r="P147" s="143">
        <f>O147*H147</f>
        <v>0</v>
      </c>
      <c r="Q147" s="143">
        <v>3.2050000000000002E-2</v>
      </c>
      <c r="R147" s="143">
        <f>Q147*H147</f>
        <v>8.204800000000001E-2</v>
      </c>
      <c r="S147" s="143">
        <v>0</v>
      </c>
      <c r="T147" s="144">
        <f>S147*H147</f>
        <v>0</v>
      </c>
      <c r="AR147" s="145" t="s">
        <v>157</v>
      </c>
      <c r="AT147" s="145" t="s">
        <v>152</v>
      </c>
      <c r="AU147" s="145" t="s">
        <v>82</v>
      </c>
      <c r="AY147" s="16" t="s">
        <v>150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80</v>
      </c>
      <c r="BK147" s="146">
        <f>ROUND(I147*H147,2)</f>
        <v>0</v>
      </c>
      <c r="BL147" s="16" t="s">
        <v>157</v>
      </c>
      <c r="BM147" s="145" t="s">
        <v>234</v>
      </c>
    </row>
    <row r="148" spans="2:65" s="30" customFormat="1">
      <c r="B148" s="31"/>
      <c r="D148" s="147" t="s">
        <v>159</v>
      </c>
      <c r="F148" s="148" t="s">
        <v>235</v>
      </c>
      <c r="I148" s="149"/>
      <c r="L148" s="31"/>
      <c r="M148" s="150"/>
      <c r="T148" s="54"/>
      <c r="AT148" s="16" t="s">
        <v>159</v>
      </c>
      <c r="AU148" s="16" t="s">
        <v>82</v>
      </c>
    </row>
    <row r="149" spans="2:65" s="151" customFormat="1">
      <c r="B149" s="152"/>
      <c r="D149" s="153" t="s">
        <v>161</v>
      </c>
      <c r="E149" s="154"/>
      <c r="F149" s="155" t="s">
        <v>188</v>
      </c>
      <c r="H149" s="154"/>
      <c r="I149" s="156"/>
      <c r="L149" s="152"/>
      <c r="M149" s="157"/>
      <c r="T149" s="158"/>
      <c r="AT149" s="154" t="s">
        <v>161</v>
      </c>
      <c r="AU149" s="154" t="s">
        <v>82</v>
      </c>
      <c r="AV149" s="151" t="s">
        <v>80</v>
      </c>
      <c r="AW149" s="151" t="s">
        <v>34</v>
      </c>
      <c r="AX149" s="151" t="s">
        <v>72</v>
      </c>
      <c r="AY149" s="154" t="s">
        <v>150</v>
      </c>
    </row>
    <row r="150" spans="2:65" s="159" customFormat="1">
      <c r="B150" s="160"/>
      <c r="D150" s="153" t="s">
        <v>161</v>
      </c>
      <c r="E150" s="161"/>
      <c r="F150" s="162" t="s">
        <v>236</v>
      </c>
      <c r="H150" s="163">
        <v>2.56</v>
      </c>
      <c r="I150" s="164"/>
      <c r="L150" s="160"/>
      <c r="M150" s="165"/>
      <c r="T150" s="166"/>
      <c r="AT150" s="161" t="s">
        <v>161</v>
      </c>
      <c r="AU150" s="161" t="s">
        <v>82</v>
      </c>
      <c r="AV150" s="159" t="s">
        <v>82</v>
      </c>
      <c r="AW150" s="159" t="s">
        <v>34</v>
      </c>
      <c r="AX150" s="159" t="s">
        <v>72</v>
      </c>
      <c r="AY150" s="161" t="s">
        <v>150</v>
      </c>
    </row>
    <row r="151" spans="2:65" s="167" customFormat="1">
      <c r="B151" s="168"/>
      <c r="D151" s="153" t="s">
        <v>161</v>
      </c>
      <c r="E151" s="169"/>
      <c r="F151" s="170" t="s">
        <v>164</v>
      </c>
      <c r="H151" s="171">
        <v>2.56</v>
      </c>
      <c r="I151" s="172"/>
      <c r="L151" s="168"/>
      <c r="M151" s="173"/>
      <c r="T151" s="174"/>
      <c r="AT151" s="169" t="s">
        <v>161</v>
      </c>
      <c r="AU151" s="169" t="s">
        <v>82</v>
      </c>
      <c r="AV151" s="167" t="s">
        <v>157</v>
      </c>
      <c r="AW151" s="167" t="s">
        <v>34</v>
      </c>
      <c r="AX151" s="167" t="s">
        <v>80</v>
      </c>
      <c r="AY151" s="169" t="s">
        <v>150</v>
      </c>
    </row>
    <row r="152" spans="2:65" s="30" customFormat="1" ht="24.15" customHeight="1">
      <c r="B152" s="31"/>
      <c r="C152" s="134" t="s">
        <v>237</v>
      </c>
      <c r="D152" s="134" t="s">
        <v>152</v>
      </c>
      <c r="E152" s="135" t="s">
        <v>238</v>
      </c>
      <c r="F152" s="136" t="s">
        <v>239</v>
      </c>
      <c r="G152" s="137" t="s">
        <v>200</v>
      </c>
      <c r="H152" s="138">
        <v>155.84700000000001</v>
      </c>
      <c r="I152" s="139"/>
      <c r="J152" s="140">
        <f>ROUND(I152*H152,2)</f>
        <v>0</v>
      </c>
      <c r="K152" s="136" t="s">
        <v>156</v>
      </c>
      <c r="L152" s="31"/>
      <c r="M152" s="141"/>
      <c r="N152" s="142" t="s">
        <v>43</v>
      </c>
      <c r="P152" s="143">
        <f>O152*H152</f>
        <v>0</v>
      </c>
      <c r="Q152" s="143">
        <v>1.6500000000000001E-2</v>
      </c>
      <c r="R152" s="143">
        <f>Q152*H152</f>
        <v>2.5714755000000005</v>
      </c>
      <c r="S152" s="143">
        <v>0</v>
      </c>
      <c r="T152" s="144">
        <f>S152*H152</f>
        <v>0</v>
      </c>
      <c r="AR152" s="145" t="s">
        <v>157</v>
      </c>
      <c r="AT152" s="145" t="s">
        <v>152</v>
      </c>
      <c r="AU152" s="145" t="s">
        <v>82</v>
      </c>
      <c r="AY152" s="16" t="s">
        <v>150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6" t="s">
        <v>80</v>
      </c>
      <c r="BK152" s="146">
        <f>ROUND(I152*H152,2)</f>
        <v>0</v>
      </c>
      <c r="BL152" s="16" t="s">
        <v>157</v>
      </c>
      <c r="BM152" s="145" t="s">
        <v>240</v>
      </c>
    </row>
    <row r="153" spans="2:65" s="30" customFormat="1">
      <c r="B153" s="31"/>
      <c r="D153" s="147" t="s">
        <v>159</v>
      </c>
      <c r="F153" s="148" t="s">
        <v>241</v>
      </c>
      <c r="I153" s="149"/>
      <c r="L153" s="31"/>
      <c r="M153" s="150"/>
      <c r="T153" s="54"/>
      <c r="AT153" s="16" t="s">
        <v>159</v>
      </c>
      <c r="AU153" s="16" t="s">
        <v>82</v>
      </c>
    </row>
    <row r="154" spans="2:65" s="151" customFormat="1">
      <c r="B154" s="152"/>
      <c r="D154" s="153" t="s">
        <v>161</v>
      </c>
      <c r="E154" s="154"/>
      <c r="F154" s="155" t="s">
        <v>242</v>
      </c>
      <c r="H154" s="154"/>
      <c r="I154" s="156"/>
      <c r="L154" s="152"/>
      <c r="M154" s="157"/>
      <c r="T154" s="158"/>
      <c r="AT154" s="154" t="s">
        <v>161</v>
      </c>
      <c r="AU154" s="154" t="s">
        <v>82</v>
      </c>
      <c r="AV154" s="151" t="s">
        <v>80</v>
      </c>
      <c r="AW154" s="151" t="s">
        <v>34</v>
      </c>
      <c r="AX154" s="151" t="s">
        <v>72</v>
      </c>
      <c r="AY154" s="154" t="s">
        <v>150</v>
      </c>
    </row>
    <row r="155" spans="2:65" s="159" customFormat="1">
      <c r="B155" s="160"/>
      <c r="D155" s="153" t="s">
        <v>161</v>
      </c>
      <c r="E155" s="161"/>
      <c r="F155" s="162" t="s">
        <v>243</v>
      </c>
      <c r="H155" s="163">
        <v>126.777</v>
      </c>
      <c r="I155" s="164"/>
      <c r="L155" s="160"/>
      <c r="M155" s="165"/>
      <c r="T155" s="166"/>
      <c r="AT155" s="161" t="s">
        <v>161</v>
      </c>
      <c r="AU155" s="161" t="s">
        <v>82</v>
      </c>
      <c r="AV155" s="159" t="s">
        <v>82</v>
      </c>
      <c r="AW155" s="159" t="s">
        <v>34</v>
      </c>
      <c r="AX155" s="159" t="s">
        <v>72</v>
      </c>
      <c r="AY155" s="161" t="s">
        <v>150</v>
      </c>
    </row>
    <row r="156" spans="2:65" s="151" customFormat="1">
      <c r="B156" s="152"/>
      <c r="D156" s="153" t="s">
        <v>161</v>
      </c>
      <c r="E156" s="154"/>
      <c r="F156" s="155" t="s">
        <v>244</v>
      </c>
      <c r="H156" s="154"/>
      <c r="I156" s="156"/>
      <c r="L156" s="152"/>
      <c r="M156" s="157"/>
      <c r="T156" s="158"/>
      <c r="AT156" s="154" t="s">
        <v>161</v>
      </c>
      <c r="AU156" s="154" t="s">
        <v>82</v>
      </c>
      <c r="AV156" s="151" t="s">
        <v>80</v>
      </c>
      <c r="AW156" s="151" t="s">
        <v>34</v>
      </c>
      <c r="AX156" s="151" t="s">
        <v>72</v>
      </c>
      <c r="AY156" s="154" t="s">
        <v>150</v>
      </c>
    </row>
    <row r="157" spans="2:65" s="159" customFormat="1">
      <c r="B157" s="160"/>
      <c r="D157" s="153" t="s">
        <v>161</v>
      </c>
      <c r="E157" s="161"/>
      <c r="F157" s="162" t="s">
        <v>245</v>
      </c>
      <c r="H157" s="163">
        <v>29.07</v>
      </c>
      <c r="I157" s="164"/>
      <c r="L157" s="160"/>
      <c r="M157" s="165"/>
      <c r="T157" s="166"/>
      <c r="AT157" s="161" t="s">
        <v>161</v>
      </c>
      <c r="AU157" s="161" t="s">
        <v>82</v>
      </c>
      <c r="AV157" s="159" t="s">
        <v>82</v>
      </c>
      <c r="AW157" s="159" t="s">
        <v>34</v>
      </c>
      <c r="AX157" s="159" t="s">
        <v>72</v>
      </c>
      <c r="AY157" s="161" t="s">
        <v>150</v>
      </c>
    </row>
    <row r="158" spans="2:65" s="167" customFormat="1">
      <c r="B158" s="168"/>
      <c r="D158" s="153" t="s">
        <v>161</v>
      </c>
      <c r="E158" s="169"/>
      <c r="F158" s="170" t="s">
        <v>164</v>
      </c>
      <c r="H158" s="171">
        <v>155.84700000000001</v>
      </c>
      <c r="I158" s="172"/>
      <c r="L158" s="168"/>
      <c r="M158" s="173"/>
      <c r="T158" s="174"/>
      <c r="AT158" s="169" t="s">
        <v>161</v>
      </c>
      <c r="AU158" s="169" t="s">
        <v>82</v>
      </c>
      <c r="AV158" s="167" t="s">
        <v>157</v>
      </c>
      <c r="AW158" s="167" t="s">
        <v>34</v>
      </c>
      <c r="AX158" s="167" t="s">
        <v>80</v>
      </c>
      <c r="AY158" s="169" t="s">
        <v>150</v>
      </c>
    </row>
    <row r="159" spans="2:65" s="30" customFormat="1" ht="21.75" customHeight="1">
      <c r="B159" s="31"/>
      <c r="C159" s="134" t="s">
        <v>246</v>
      </c>
      <c r="D159" s="134" t="s">
        <v>152</v>
      </c>
      <c r="E159" s="135" t="s">
        <v>247</v>
      </c>
      <c r="F159" s="136" t="s">
        <v>248</v>
      </c>
      <c r="G159" s="137" t="s">
        <v>155</v>
      </c>
      <c r="H159" s="138">
        <v>6.194</v>
      </c>
      <c r="I159" s="139"/>
      <c r="J159" s="140">
        <f>ROUND(I159*H159,2)</f>
        <v>0</v>
      </c>
      <c r="K159" s="136" t="s">
        <v>156</v>
      </c>
      <c r="L159" s="31"/>
      <c r="M159" s="141"/>
      <c r="N159" s="142" t="s">
        <v>43</v>
      </c>
      <c r="P159" s="143">
        <f>O159*H159</f>
        <v>0</v>
      </c>
      <c r="Q159" s="143">
        <v>2.5018699999999998</v>
      </c>
      <c r="R159" s="143">
        <f>Q159*H159</f>
        <v>15.496582779999999</v>
      </c>
      <c r="S159" s="143">
        <v>0</v>
      </c>
      <c r="T159" s="144">
        <f>S159*H159</f>
        <v>0</v>
      </c>
      <c r="AR159" s="145" t="s">
        <v>157</v>
      </c>
      <c r="AT159" s="145" t="s">
        <v>152</v>
      </c>
      <c r="AU159" s="145" t="s">
        <v>82</v>
      </c>
      <c r="AY159" s="16" t="s">
        <v>150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80</v>
      </c>
      <c r="BK159" s="146">
        <f>ROUND(I159*H159,2)</f>
        <v>0</v>
      </c>
      <c r="BL159" s="16" t="s">
        <v>157</v>
      </c>
      <c r="BM159" s="145" t="s">
        <v>249</v>
      </c>
    </row>
    <row r="160" spans="2:65" s="30" customFormat="1">
      <c r="B160" s="31"/>
      <c r="D160" s="147" t="s">
        <v>159</v>
      </c>
      <c r="F160" s="148" t="s">
        <v>250</v>
      </c>
      <c r="I160" s="149"/>
      <c r="L160" s="31"/>
      <c r="M160" s="150"/>
      <c r="T160" s="54"/>
      <c r="AT160" s="16" t="s">
        <v>159</v>
      </c>
      <c r="AU160" s="16" t="s">
        <v>82</v>
      </c>
    </row>
    <row r="161" spans="2:65" s="151" customFormat="1">
      <c r="B161" s="152"/>
      <c r="D161" s="153" t="s">
        <v>161</v>
      </c>
      <c r="E161" s="154"/>
      <c r="F161" s="155" t="s">
        <v>251</v>
      </c>
      <c r="H161" s="154"/>
      <c r="I161" s="156"/>
      <c r="L161" s="152"/>
      <c r="M161" s="157"/>
      <c r="T161" s="158"/>
      <c r="AT161" s="154" t="s">
        <v>161</v>
      </c>
      <c r="AU161" s="154" t="s">
        <v>82</v>
      </c>
      <c r="AV161" s="151" t="s">
        <v>80</v>
      </c>
      <c r="AW161" s="151" t="s">
        <v>34</v>
      </c>
      <c r="AX161" s="151" t="s">
        <v>72</v>
      </c>
      <c r="AY161" s="154" t="s">
        <v>150</v>
      </c>
    </row>
    <row r="162" spans="2:65" s="159" customFormat="1">
      <c r="B162" s="160"/>
      <c r="D162" s="153" t="s">
        <v>161</v>
      </c>
      <c r="E162" s="161"/>
      <c r="F162" s="162" t="s">
        <v>252</v>
      </c>
      <c r="H162" s="163">
        <v>0.219</v>
      </c>
      <c r="I162" s="164"/>
      <c r="L162" s="160"/>
      <c r="M162" s="165"/>
      <c r="T162" s="166"/>
      <c r="AT162" s="161" t="s">
        <v>161</v>
      </c>
      <c r="AU162" s="161" t="s">
        <v>82</v>
      </c>
      <c r="AV162" s="159" t="s">
        <v>82</v>
      </c>
      <c r="AW162" s="159" t="s">
        <v>34</v>
      </c>
      <c r="AX162" s="159" t="s">
        <v>72</v>
      </c>
      <c r="AY162" s="161" t="s">
        <v>150</v>
      </c>
    </row>
    <row r="163" spans="2:65" s="151" customFormat="1">
      <c r="B163" s="152"/>
      <c r="D163" s="153" t="s">
        <v>161</v>
      </c>
      <c r="E163" s="154"/>
      <c r="F163" s="155" t="s">
        <v>253</v>
      </c>
      <c r="H163" s="154"/>
      <c r="I163" s="156"/>
      <c r="L163" s="152"/>
      <c r="M163" s="157"/>
      <c r="T163" s="158"/>
      <c r="AT163" s="154" t="s">
        <v>161</v>
      </c>
      <c r="AU163" s="154" t="s">
        <v>82</v>
      </c>
      <c r="AV163" s="151" t="s">
        <v>80</v>
      </c>
      <c r="AW163" s="151" t="s">
        <v>34</v>
      </c>
      <c r="AX163" s="151" t="s">
        <v>72</v>
      </c>
      <c r="AY163" s="154" t="s">
        <v>150</v>
      </c>
    </row>
    <row r="164" spans="2:65" s="159" customFormat="1">
      <c r="B164" s="160"/>
      <c r="D164" s="153" t="s">
        <v>161</v>
      </c>
      <c r="E164" s="161"/>
      <c r="F164" s="162" t="s">
        <v>254</v>
      </c>
      <c r="H164" s="163">
        <v>5.9749999999999996</v>
      </c>
      <c r="I164" s="164"/>
      <c r="L164" s="160"/>
      <c r="M164" s="165"/>
      <c r="T164" s="166"/>
      <c r="AT164" s="161" t="s">
        <v>161</v>
      </c>
      <c r="AU164" s="161" t="s">
        <v>82</v>
      </c>
      <c r="AV164" s="159" t="s">
        <v>82</v>
      </c>
      <c r="AW164" s="159" t="s">
        <v>34</v>
      </c>
      <c r="AX164" s="159" t="s">
        <v>72</v>
      </c>
      <c r="AY164" s="161" t="s">
        <v>150</v>
      </c>
    </row>
    <row r="165" spans="2:65" s="167" customFormat="1">
      <c r="B165" s="168"/>
      <c r="D165" s="153" t="s">
        <v>161</v>
      </c>
      <c r="E165" s="169"/>
      <c r="F165" s="170" t="s">
        <v>164</v>
      </c>
      <c r="H165" s="171">
        <v>6.194</v>
      </c>
      <c r="I165" s="172"/>
      <c r="L165" s="168"/>
      <c r="M165" s="173"/>
      <c r="T165" s="174"/>
      <c r="AT165" s="169" t="s">
        <v>161</v>
      </c>
      <c r="AU165" s="169" t="s">
        <v>82</v>
      </c>
      <c r="AV165" s="167" t="s">
        <v>157</v>
      </c>
      <c r="AW165" s="167" t="s">
        <v>34</v>
      </c>
      <c r="AX165" s="167" t="s">
        <v>80</v>
      </c>
      <c r="AY165" s="169" t="s">
        <v>150</v>
      </c>
    </row>
    <row r="166" spans="2:65" s="30" customFormat="1" ht="24.15" customHeight="1">
      <c r="B166" s="31"/>
      <c r="C166" s="134" t="s">
        <v>255</v>
      </c>
      <c r="D166" s="134" t="s">
        <v>152</v>
      </c>
      <c r="E166" s="135" t="s">
        <v>256</v>
      </c>
      <c r="F166" s="136" t="s">
        <v>257</v>
      </c>
      <c r="G166" s="137" t="s">
        <v>155</v>
      </c>
      <c r="H166" s="138">
        <v>6.194</v>
      </c>
      <c r="I166" s="139"/>
      <c r="J166" s="140">
        <f>ROUND(I166*H166,2)</f>
        <v>0</v>
      </c>
      <c r="K166" s="136" t="s">
        <v>156</v>
      </c>
      <c r="L166" s="31"/>
      <c r="M166" s="141"/>
      <c r="N166" s="142" t="s">
        <v>43</v>
      </c>
      <c r="P166" s="143">
        <f>O166*H166</f>
        <v>0</v>
      </c>
      <c r="Q166" s="143">
        <v>2.5250000000000002E-2</v>
      </c>
      <c r="R166" s="143">
        <f>Q166*H166</f>
        <v>0.1563985</v>
      </c>
      <c r="S166" s="143">
        <v>0</v>
      </c>
      <c r="T166" s="144">
        <f>S166*H166</f>
        <v>0</v>
      </c>
      <c r="AR166" s="145" t="s">
        <v>157</v>
      </c>
      <c r="AT166" s="145" t="s">
        <v>152</v>
      </c>
      <c r="AU166" s="145" t="s">
        <v>82</v>
      </c>
      <c r="AY166" s="16" t="s">
        <v>150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80</v>
      </c>
      <c r="BK166" s="146">
        <f>ROUND(I166*H166,2)</f>
        <v>0</v>
      </c>
      <c r="BL166" s="16" t="s">
        <v>157</v>
      </c>
      <c r="BM166" s="145" t="s">
        <v>258</v>
      </c>
    </row>
    <row r="167" spans="2:65" s="30" customFormat="1">
      <c r="B167" s="31"/>
      <c r="D167" s="147" t="s">
        <v>159</v>
      </c>
      <c r="F167" s="148" t="s">
        <v>259</v>
      </c>
      <c r="I167" s="149"/>
      <c r="L167" s="31"/>
      <c r="M167" s="150"/>
      <c r="T167" s="54"/>
      <c r="AT167" s="16" t="s">
        <v>159</v>
      </c>
      <c r="AU167" s="16" t="s">
        <v>82</v>
      </c>
    </row>
    <row r="168" spans="2:65" s="30" customFormat="1" ht="24.15" customHeight="1">
      <c r="B168" s="31"/>
      <c r="C168" s="134" t="s">
        <v>260</v>
      </c>
      <c r="D168" s="134" t="s">
        <v>152</v>
      </c>
      <c r="E168" s="135" t="s">
        <v>261</v>
      </c>
      <c r="F168" s="136" t="s">
        <v>262</v>
      </c>
      <c r="G168" s="137" t="s">
        <v>200</v>
      </c>
      <c r="H168" s="138">
        <v>79.900000000000006</v>
      </c>
      <c r="I168" s="139"/>
      <c r="J168" s="140">
        <f>ROUND(I168*H168,2)</f>
        <v>0</v>
      </c>
      <c r="K168" s="136" t="s">
        <v>156</v>
      </c>
      <c r="L168" s="31"/>
      <c r="M168" s="141"/>
      <c r="N168" s="142" t="s">
        <v>43</v>
      </c>
      <c r="P168" s="143">
        <f>O168*H168</f>
        <v>0</v>
      </c>
      <c r="Q168" s="143">
        <v>2.6339999999999999E-2</v>
      </c>
      <c r="R168" s="143">
        <f>Q168*H168</f>
        <v>2.1045660000000002</v>
      </c>
      <c r="S168" s="143">
        <v>0</v>
      </c>
      <c r="T168" s="144">
        <f>S168*H168</f>
        <v>0</v>
      </c>
      <c r="AR168" s="145" t="s">
        <v>157</v>
      </c>
      <c r="AT168" s="145" t="s">
        <v>152</v>
      </c>
      <c r="AU168" s="145" t="s">
        <v>82</v>
      </c>
      <c r="AY168" s="16" t="s">
        <v>150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6" t="s">
        <v>80</v>
      </c>
      <c r="BK168" s="146">
        <f>ROUND(I168*H168,2)</f>
        <v>0</v>
      </c>
      <c r="BL168" s="16" t="s">
        <v>157</v>
      </c>
      <c r="BM168" s="145" t="s">
        <v>263</v>
      </c>
    </row>
    <row r="169" spans="2:65" s="30" customFormat="1">
      <c r="B169" s="31"/>
      <c r="D169" s="147" t="s">
        <v>159</v>
      </c>
      <c r="F169" s="148" t="s">
        <v>264</v>
      </c>
      <c r="I169" s="149"/>
      <c r="L169" s="31"/>
      <c r="M169" s="150"/>
      <c r="T169" s="54"/>
      <c r="AT169" s="16" t="s">
        <v>159</v>
      </c>
      <c r="AU169" s="16" t="s">
        <v>82</v>
      </c>
    </row>
    <row r="170" spans="2:65" s="151" customFormat="1">
      <c r="B170" s="152"/>
      <c r="D170" s="153" t="s">
        <v>161</v>
      </c>
      <c r="E170" s="154"/>
      <c r="F170" s="155" t="s">
        <v>265</v>
      </c>
      <c r="H170" s="154"/>
      <c r="I170" s="156"/>
      <c r="L170" s="152"/>
      <c r="M170" s="157"/>
      <c r="T170" s="158"/>
      <c r="AT170" s="154" t="s">
        <v>161</v>
      </c>
      <c r="AU170" s="154" t="s">
        <v>82</v>
      </c>
      <c r="AV170" s="151" t="s">
        <v>80</v>
      </c>
      <c r="AW170" s="151" t="s">
        <v>34</v>
      </c>
      <c r="AX170" s="151" t="s">
        <v>72</v>
      </c>
      <c r="AY170" s="154" t="s">
        <v>150</v>
      </c>
    </row>
    <row r="171" spans="2:65" s="159" customFormat="1">
      <c r="B171" s="160"/>
      <c r="D171" s="153" t="s">
        <v>161</v>
      </c>
      <c r="E171" s="161"/>
      <c r="F171" s="162" t="s">
        <v>225</v>
      </c>
      <c r="H171" s="163">
        <v>79.900000000000006</v>
      </c>
      <c r="I171" s="164"/>
      <c r="L171" s="160"/>
      <c r="M171" s="165"/>
      <c r="T171" s="166"/>
      <c r="AT171" s="161" t="s">
        <v>161</v>
      </c>
      <c r="AU171" s="161" t="s">
        <v>82</v>
      </c>
      <c r="AV171" s="159" t="s">
        <v>82</v>
      </c>
      <c r="AW171" s="159" t="s">
        <v>34</v>
      </c>
      <c r="AX171" s="159" t="s">
        <v>72</v>
      </c>
      <c r="AY171" s="161" t="s">
        <v>150</v>
      </c>
    </row>
    <row r="172" spans="2:65" s="167" customFormat="1">
      <c r="B172" s="168"/>
      <c r="D172" s="153" t="s">
        <v>161</v>
      </c>
      <c r="E172" s="169"/>
      <c r="F172" s="170" t="s">
        <v>164</v>
      </c>
      <c r="H172" s="171">
        <v>79.900000000000006</v>
      </c>
      <c r="I172" s="172"/>
      <c r="L172" s="168"/>
      <c r="M172" s="173"/>
      <c r="T172" s="174"/>
      <c r="AT172" s="169" t="s">
        <v>161</v>
      </c>
      <c r="AU172" s="169" t="s">
        <v>82</v>
      </c>
      <c r="AV172" s="167" t="s">
        <v>157</v>
      </c>
      <c r="AW172" s="167" t="s">
        <v>34</v>
      </c>
      <c r="AX172" s="167" t="s">
        <v>80</v>
      </c>
      <c r="AY172" s="169" t="s">
        <v>150</v>
      </c>
    </row>
    <row r="173" spans="2:65" s="30" customFormat="1" ht="24.15" customHeight="1">
      <c r="B173" s="31"/>
      <c r="C173" s="134" t="s">
        <v>266</v>
      </c>
      <c r="D173" s="134" t="s">
        <v>152</v>
      </c>
      <c r="E173" s="135" t="s">
        <v>267</v>
      </c>
      <c r="F173" s="136" t="s">
        <v>268</v>
      </c>
      <c r="G173" s="137" t="s">
        <v>176</v>
      </c>
      <c r="H173" s="138">
        <v>22</v>
      </c>
      <c r="I173" s="139"/>
      <c r="J173" s="140">
        <f>ROUND(I173*H173,2)</f>
        <v>0</v>
      </c>
      <c r="K173" s="136" t="s">
        <v>156</v>
      </c>
      <c r="L173" s="31"/>
      <c r="M173" s="141"/>
      <c r="N173" s="142" t="s">
        <v>43</v>
      </c>
      <c r="P173" s="143">
        <f>O173*H173</f>
        <v>0</v>
      </c>
      <c r="Q173" s="143">
        <v>1.7770000000000001E-2</v>
      </c>
      <c r="R173" s="143">
        <f>Q173*H173</f>
        <v>0.39094000000000001</v>
      </c>
      <c r="S173" s="143">
        <v>0</v>
      </c>
      <c r="T173" s="144">
        <f>S173*H173</f>
        <v>0</v>
      </c>
      <c r="AR173" s="145" t="s">
        <v>157</v>
      </c>
      <c r="AT173" s="145" t="s">
        <v>152</v>
      </c>
      <c r="AU173" s="145" t="s">
        <v>82</v>
      </c>
      <c r="AY173" s="16" t="s">
        <v>150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6" t="s">
        <v>80</v>
      </c>
      <c r="BK173" s="146">
        <f>ROUND(I173*H173,2)</f>
        <v>0</v>
      </c>
      <c r="BL173" s="16" t="s">
        <v>157</v>
      </c>
      <c r="BM173" s="145" t="s">
        <v>269</v>
      </c>
    </row>
    <row r="174" spans="2:65" s="30" customFormat="1">
      <c r="B174" s="31"/>
      <c r="D174" s="147" t="s">
        <v>159</v>
      </c>
      <c r="F174" s="148" t="s">
        <v>270</v>
      </c>
      <c r="I174" s="149"/>
      <c r="L174" s="31"/>
      <c r="M174" s="150"/>
      <c r="T174" s="54"/>
      <c r="AT174" s="16" t="s">
        <v>159</v>
      </c>
      <c r="AU174" s="16" t="s">
        <v>82</v>
      </c>
    </row>
    <row r="175" spans="2:65" s="30" customFormat="1" ht="16.5" customHeight="1">
      <c r="B175" s="31"/>
      <c r="C175" s="175" t="s">
        <v>271</v>
      </c>
      <c r="D175" s="175" t="s">
        <v>165</v>
      </c>
      <c r="E175" s="176" t="s">
        <v>272</v>
      </c>
      <c r="F175" s="177" t="s">
        <v>273</v>
      </c>
      <c r="G175" s="178" t="s">
        <v>176</v>
      </c>
      <c r="H175" s="179">
        <v>4</v>
      </c>
      <c r="I175" s="180"/>
      <c r="J175" s="181">
        <f>ROUND(I175*H175,2)</f>
        <v>0</v>
      </c>
      <c r="K175" s="177" t="s">
        <v>156</v>
      </c>
      <c r="L175" s="182"/>
      <c r="M175" s="183"/>
      <c r="N175" s="184" t="s">
        <v>43</v>
      </c>
      <c r="P175" s="143">
        <f>O175*H175</f>
        <v>0</v>
      </c>
      <c r="Q175" s="143">
        <v>1.521E-2</v>
      </c>
      <c r="R175" s="143">
        <f>Q175*H175</f>
        <v>6.0839999999999998E-2</v>
      </c>
      <c r="S175" s="143">
        <v>0</v>
      </c>
      <c r="T175" s="144">
        <f>S175*H175</f>
        <v>0</v>
      </c>
      <c r="AR175" s="145" t="s">
        <v>169</v>
      </c>
      <c r="AT175" s="145" t="s">
        <v>165</v>
      </c>
      <c r="AU175" s="145" t="s">
        <v>82</v>
      </c>
      <c r="AY175" s="16" t="s">
        <v>150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80</v>
      </c>
      <c r="BK175" s="146">
        <f>ROUND(I175*H175,2)</f>
        <v>0</v>
      </c>
      <c r="BL175" s="16" t="s">
        <v>157</v>
      </c>
      <c r="BM175" s="145" t="s">
        <v>274</v>
      </c>
    </row>
    <row r="176" spans="2:65" s="30" customFormat="1" ht="19.2">
      <c r="B176" s="31"/>
      <c r="D176" s="153" t="s">
        <v>275</v>
      </c>
      <c r="F176" s="185" t="s">
        <v>276</v>
      </c>
      <c r="I176" s="149"/>
      <c r="L176" s="31"/>
      <c r="M176" s="150"/>
      <c r="T176" s="54"/>
      <c r="AT176" s="16" t="s">
        <v>275</v>
      </c>
      <c r="AU176" s="16" t="s">
        <v>82</v>
      </c>
    </row>
    <row r="177" spans="2:65" s="30" customFormat="1" ht="16.5" customHeight="1">
      <c r="B177" s="31"/>
      <c r="C177" s="175" t="s">
        <v>277</v>
      </c>
      <c r="D177" s="175" t="s">
        <v>165</v>
      </c>
      <c r="E177" s="176" t="s">
        <v>278</v>
      </c>
      <c r="F177" s="177" t="s">
        <v>279</v>
      </c>
      <c r="G177" s="178" t="s">
        <v>176</v>
      </c>
      <c r="H177" s="179">
        <v>2</v>
      </c>
      <c r="I177" s="180"/>
      <c r="J177" s="181">
        <f>ROUND(I177*H177,2)</f>
        <v>0</v>
      </c>
      <c r="K177" s="177" t="s">
        <v>156</v>
      </c>
      <c r="L177" s="182"/>
      <c r="M177" s="183"/>
      <c r="N177" s="184" t="s">
        <v>43</v>
      </c>
      <c r="P177" s="143">
        <f>O177*H177</f>
        <v>0</v>
      </c>
      <c r="Q177" s="143">
        <v>1.553E-2</v>
      </c>
      <c r="R177" s="143">
        <f>Q177*H177</f>
        <v>3.1060000000000001E-2</v>
      </c>
      <c r="S177" s="143">
        <v>0</v>
      </c>
      <c r="T177" s="144">
        <f>S177*H177</f>
        <v>0</v>
      </c>
      <c r="AR177" s="145" t="s">
        <v>169</v>
      </c>
      <c r="AT177" s="145" t="s">
        <v>165</v>
      </c>
      <c r="AU177" s="145" t="s">
        <v>82</v>
      </c>
      <c r="AY177" s="16" t="s">
        <v>150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6" t="s">
        <v>80</v>
      </c>
      <c r="BK177" s="146">
        <f>ROUND(I177*H177,2)</f>
        <v>0</v>
      </c>
      <c r="BL177" s="16" t="s">
        <v>157</v>
      </c>
      <c r="BM177" s="145" t="s">
        <v>280</v>
      </c>
    </row>
    <row r="178" spans="2:65" s="30" customFormat="1" ht="19.2">
      <c r="B178" s="31"/>
      <c r="D178" s="153" t="s">
        <v>275</v>
      </c>
      <c r="F178" s="185" t="s">
        <v>276</v>
      </c>
      <c r="I178" s="149"/>
      <c r="L178" s="31"/>
      <c r="M178" s="150"/>
      <c r="T178" s="54"/>
      <c r="AT178" s="16" t="s">
        <v>275</v>
      </c>
      <c r="AU178" s="16" t="s">
        <v>82</v>
      </c>
    </row>
    <row r="179" spans="2:65" s="30" customFormat="1" ht="16.5" customHeight="1">
      <c r="B179" s="31"/>
      <c r="C179" s="175" t="s">
        <v>281</v>
      </c>
      <c r="D179" s="175" t="s">
        <v>165</v>
      </c>
      <c r="E179" s="176" t="s">
        <v>282</v>
      </c>
      <c r="F179" s="177" t="s">
        <v>283</v>
      </c>
      <c r="G179" s="178" t="s">
        <v>176</v>
      </c>
      <c r="H179" s="179">
        <v>5</v>
      </c>
      <c r="I179" s="180"/>
      <c r="J179" s="181">
        <f>ROUND(I179*H179,2)</f>
        <v>0</v>
      </c>
      <c r="K179" s="177"/>
      <c r="L179" s="182"/>
      <c r="M179" s="183"/>
      <c r="N179" s="184" t="s">
        <v>43</v>
      </c>
      <c r="P179" s="143">
        <f>O179*H179</f>
        <v>0</v>
      </c>
      <c r="Q179" s="143">
        <v>1.6240000000000001E-2</v>
      </c>
      <c r="R179" s="143">
        <f>Q179*H179</f>
        <v>8.1200000000000008E-2</v>
      </c>
      <c r="S179" s="143">
        <v>0</v>
      </c>
      <c r="T179" s="144">
        <f>S179*H179</f>
        <v>0</v>
      </c>
      <c r="AR179" s="145" t="s">
        <v>169</v>
      </c>
      <c r="AT179" s="145" t="s">
        <v>165</v>
      </c>
      <c r="AU179" s="145" t="s">
        <v>82</v>
      </c>
      <c r="AY179" s="16" t="s">
        <v>150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6" t="s">
        <v>80</v>
      </c>
      <c r="BK179" s="146">
        <f>ROUND(I179*H179,2)</f>
        <v>0</v>
      </c>
      <c r="BL179" s="16" t="s">
        <v>157</v>
      </c>
      <c r="BM179" s="145" t="s">
        <v>284</v>
      </c>
    </row>
    <row r="180" spans="2:65" s="30" customFormat="1" ht="19.2">
      <c r="B180" s="31"/>
      <c r="D180" s="153" t="s">
        <v>275</v>
      </c>
      <c r="F180" s="185" t="s">
        <v>276</v>
      </c>
      <c r="I180" s="149"/>
      <c r="L180" s="31"/>
      <c r="M180" s="150"/>
      <c r="T180" s="54"/>
      <c r="AT180" s="16" t="s">
        <v>275</v>
      </c>
      <c r="AU180" s="16" t="s">
        <v>82</v>
      </c>
    </row>
    <row r="181" spans="2:65" s="30" customFormat="1" ht="16.5" customHeight="1">
      <c r="B181" s="31"/>
      <c r="C181" s="175" t="s">
        <v>7</v>
      </c>
      <c r="D181" s="175" t="s">
        <v>165</v>
      </c>
      <c r="E181" s="176" t="s">
        <v>285</v>
      </c>
      <c r="F181" s="177" t="s">
        <v>286</v>
      </c>
      <c r="G181" s="178" t="s">
        <v>176</v>
      </c>
      <c r="H181" s="179">
        <v>5</v>
      </c>
      <c r="I181" s="180"/>
      <c r="J181" s="181">
        <f>ROUND(I181*H181,2)</f>
        <v>0</v>
      </c>
      <c r="K181" s="177" t="s">
        <v>156</v>
      </c>
      <c r="L181" s="182"/>
      <c r="M181" s="183"/>
      <c r="N181" s="184" t="s">
        <v>43</v>
      </c>
      <c r="P181" s="143">
        <f>O181*H181</f>
        <v>0</v>
      </c>
      <c r="Q181" s="143">
        <v>1.6240000000000001E-2</v>
      </c>
      <c r="R181" s="143">
        <f>Q181*H181</f>
        <v>8.1200000000000008E-2</v>
      </c>
      <c r="S181" s="143">
        <v>0</v>
      </c>
      <c r="T181" s="144">
        <f>S181*H181</f>
        <v>0</v>
      </c>
      <c r="AR181" s="145" t="s">
        <v>169</v>
      </c>
      <c r="AT181" s="145" t="s">
        <v>165</v>
      </c>
      <c r="AU181" s="145" t="s">
        <v>82</v>
      </c>
      <c r="AY181" s="16" t="s">
        <v>150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80</v>
      </c>
      <c r="BK181" s="146">
        <f>ROUND(I181*H181,2)</f>
        <v>0</v>
      </c>
      <c r="BL181" s="16" t="s">
        <v>157</v>
      </c>
      <c r="BM181" s="145" t="s">
        <v>287</v>
      </c>
    </row>
    <row r="182" spans="2:65" s="30" customFormat="1" ht="19.2">
      <c r="B182" s="31"/>
      <c r="D182" s="153" t="s">
        <v>275</v>
      </c>
      <c r="F182" s="185" t="s">
        <v>276</v>
      </c>
      <c r="I182" s="149"/>
      <c r="L182" s="31"/>
      <c r="M182" s="150"/>
      <c r="T182" s="54"/>
      <c r="AT182" s="16" t="s">
        <v>275</v>
      </c>
      <c r="AU182" s="16" t="s">
        <v>82</v>
      </c>
    </row>
    <row r="183" spans="2:65" s="30" customFormat="1" ht="16.5" customHeight="1">
      <c r="B183" s="31"/>
      <c r="C183" s="175" t="s">
        <v>288</v>
      </c>
      <c r="D183" s="175" t="s">
        <v>165</v>
      </c>
      <c r="E183" s="176" t="s">
        <v>289</v>
      </c>
      <c r="F183" s="177" t="s">
        <v>290</v>
      </c>
      <c r="G183" s="178" t="s">
        <v>176</v>
      </c>
      <c r="H183" s="179">
        <v>5</v>
      </c>
      <c r="I183" s="180"/>
      <c r="J183" s="181">
        <f>ROUND(I183*H183,2)</f>
        <v>0</v>
      </c>
      <c r="K183" s="177"/>
      <c r="L183" s="182"/>
      <c r="M183" s="183"/>
      <c r="N183" s="184" t="s">
        <v>43</v>
      </c>
      <c r="P183" s="143">
        <f>O183*H183</f>
        <v>0</v>
      </c>
      <c r="Q183" s="143">
        <v>1.6240000000000001E-2</v>
      </c>
      <c r="R183" s="143">
        <f>Q183*H183</f>
        <v>8.1200000000000008E-2</v>
      </c>
      <c r="S183" s="143">
        <v>0</v>
      </c>
      <c r="T183" s="144">
        <f>S183*H183</f>
        <v>0</v>
      </c>
      <c r="AR183" s="145" t="s">
        <v>169</v>
      </c>
      <c r="AT183" s="145" t="s">
        <v>165</v>
      </c>
      <c r="AU183" s="145" t="s">
        <v>82</v>
      </c>
      <c r="AY183" s="16" t="s">
        <v>150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6" t="s">
        <v>80</v>
      </c>
      <c r="BK183" s="146">
        <f>ROUND(I183*H183,2)</f>
        <v>0</v>
      </c>
      <c r="BL183" s="16" t="s">
        <v>157</v>
      </c>
      <c r="BM183" s="145" t="s">
        <v>291</v>
      </c>
    </row>
    <row r="184" spans="2:65" s="30" customFormat="1" ht="19.2">
      <c r="B184" s="31"/>
      <c r="D184" s="153" t="s">
        <v>275</v>
      </c>
      <c r="F184" s="185" t="s">
        <v>276</v>
      </c>
      <c r="I184" s="149"/>
      <c r="L184" s="31"/>
      <c r="M184" s="150"/>
      <c r="T184" s="54"/>
      <c r="AT184" s="16" t="s">
        <v>275</v>
      </c>
      <c r="AU184" s="16" t="s">
        <v>82</v>
      </c>
    </row>
    <row r="185" spans="2:65" s="30" customFormat="1" ht="16.5" customHeight="1">
      <c r="B185" s="31"/>
      <c r="C185" s="175" t="s">
        <v>292</v>
      </c>
      <c r="D185" s="175" t="s">
        <v>165</v>
      </c>
      <c r="E185" s="176" t="s">
        <v>293</v>
      </c>
      <c r="F185" s="177" t="s">
        <v>294</v>
      </c>
      <c r="G185" s="178" t="s">
        <v>176</v>
      </c>
      <c r="H185" s="179">
        <v>1</v>
      </c>
      <c r="I185" s="180"/>
      <c r="J185" s="181">
        <f>ROUND(I185*H185,2)</f>
        <v>0</v>
      </c>
      <c r="K185" s="177"/>
      <c r="L185" s="182"/>
      <c r="M185" s="183"/>
      <c r="N185" s="184" t="s">
        <v>43</v>
      </c>
      <c r="P185" s="143">
        <f>O185*H185</f>
        <v>0</v>
      </c>
      <c r="Q185" s="143">
        <v>1.6240000000000001E-2</v>
      </c>
      <c r="R185" s="143">
        <f>Q185*H185</f>
        <v>1.6240000000000001E-2</v>
      </c>
      <c r="S185" s="143">
        <v>0</v>
      </c>
      <c r="T185" s="144">
        <f>S185*H185</f>
        <v>0</v>
      </c>
      <c r="AR185" s="145" t="s">
        <v>169</v>
      </c>
      <c r="AT185" s="145" t="s">
        <v>165</v>
      </c>
      <c r="AU185" s="145" t="s">
        <v>82</v>
      </c>
      <c r="AY185" s="16" t="s">
        <v>150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80</v>
      </c>
      <c r="BK185" s="146">
        <f>ROUND(I185*H185,2)</f>
        <v>0</v>
      </c>
      <c r="BL185" s="16" t="s">
        <v>157</v>
      </c>
      <c r="BM185" s="145" t="s">
        <v>295</v>
      </c>
    </row>
    <row r="186" spans="2:65" s="30" customFormat="1" ht="19.2">
      <c r="B186" s="31"/>
      <c r="D186" s="153" t="s">
        <v>275</v>
      </c>
      <c r="F186" s="185" t="s">
        <v>276</v>
      </c>
      <c r="I186" s="149"/>
      <c r="L186" s="31"/>
      <c r="M186" s="150"/>
      <c r="T186" s="54"/>
      <c r="AT186" s="16" t="s">
        <v>275</v>
      </c>
      <c r="AU186" s="16" t="s">
        <v>82</v>
      </c>
    </row>
    <row r="187" spans="2:65" s="121" customFormat="1" ht="22.8" customHeight="1">
      <c r="B187" s="122"/>
      <c r="D187" s="123" t="s">
        <v>71</v>
      </c>
      <c r="E187" s="132" t="s">
        <v>213</v>
      </c>
      <c r="F187" s="132" t="s">
        <v>296</v>
      </c>
      <c r="I187" s="125"/>
      <c r="J187" s="133">
        <f>BK187</f>
        <v>0</v>
      </c>
      <c r="L187" s="122"/>
      <c r="M187" s="127"/>
      <c r="P187" s="128">
        <f>SUM(P188:P233)</f>
        <v>0</v>
      </c>
      <c r="R187" s="128">
        <f>SUM(R188:R233)</f>
        <v>8.2149419360000003E-2</v>
      </c>
      <c r="T187" s="129">
        <f>SUM(T188:T233)</f>
        <v>97.374284000000003</v>
      </c>
      <c r="AR187" s="123" t="s">
        <v>80</v>
      </c>
      <c r="AT187" s="130" t="s">
        <v>71</v>
      </c>
      <c r="AU187" s="130" t="s">
        <v>80</v>
      </c>
      <c r="AY187" s="123" t="s">
        <v>150</v>
      </c>
      <c r="BK187" s="131">
        <f>SUM(BK188:BK233)</f>
        <v>0</v>
      </c>
    </row>
    <row r="188" spans="2:65" s="30" customFormat="1" ht="24.15" customHeight="1">
      <c r="B188" s="31"/>
      <c r="C188" s="134" t="s">
        <v>297</v>
      </c>
      <c r="D188" s="134" t="s">
        <v>152</v>
      </c>
      <c r="E188" s="135" t="s">
        <v>298</v>
      </c>
      <c r="F188" s="136" t="s">
        <v>299</v>
      </c>
      <c r="G188" s="137" t="s">
        <v>200</v>
      </c>
      <c r="H188" s="138">
        <v>300</v>
      </c>
      <c r="I188" s="139"/>
      <c r="J188" s="140">
        <f>ROUND(I188*H188,2)</f>
        <v>0</v>
      </c>
      <c r="K188" s="136" t="s">
        <v>156</v>
      </c>
      <c r="L188" s="31"/>
      <c r="M188" s="141"/>
      <c r="N188" s="142" t="s">
        <v>43</v>
      </c>
      <c r="P188" s="143">
        <f>O188*H188</f>
        <v>0</v>
      </c>
      <c r="Q188" s="143">
        <v>1.2999999999999999E-4</v>
      </c>
      <c r="R188" s="143">
        <f>Q188*H188</f>
        <v>3.9E-2</v>
      </c>
      <c r="S188" s="143">
        <v>0</v>
      </c>
      <c r="T188" s="144">
        <f>S188*H188</f>
        <v>0</v>
      </c>
      <c r="AR188" s="145" t="s">
        <v>157</v>
      </c>
      <c r="AT188" s="145" t="s">
        <v>152</v>
      </c>
      <c r="AU188" s="145" t="s">
        <v>82</v>
      </c>
      <c r="AY188" s="16" t="s">
        <v>150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6" t="s">
        <v>80</v>
      </c>
      <c r="BK188" s="146">
        <f>ROUND(I188*H188,2)</f>
        <v>0</v>
      </c>
      <c r="BL188" s="16" t="s">
        <v>157</v>
      </c>
      <c r="BM188" s="145" t="s">
        <v>300</v>
      </c>
    </row>
    <row r="189" spans="2:65" s="30" customFormat="1">
      <c r="B189" s="31"/>
      <c r="D189" s="147" t="s">
        <v>159</v>
      </c>
      <c r="F189" s="148" t="s">
        <v>301</v>
      </c>
      <c r="I189" s="149"/>
      <c r="L189" s="31"/>
      <c r="M189" s="150"/>
      <c r="T189" s="54"/>
      <c r="AT189" s="16" t="s">
        <v>159</v>
      </c>
      <c r="AU189" s="16" t="s">
        <v>82</v>
      </c>
    </row>
    <row r="190" spans="2:65" s="30" customFormat="1" ht="16.5" customHeight="1">
      <c r="B190" s="31"/>
      <c r="C190" s="134" t="s">
        <v>302</v>
      </c>
      <c r="D190" s="134" t="s">
        <v>152</v>
      </c>
      <c r="E190" s="135" t="s">
        <v>303</v>
      </c>
      <c r="F190" s="136" t="s">
        <v>304</v>
      </c>
      <c r="G190" s="137" t="s">
        <v>200</v>
      </c>
      <c r="H190" s="138">
        <v>24.783999999999999</v>
      </c>
      <c r="I190" s="139"/>
      <c r="J190" s="140">
        <f>ROUND(I190*H190,2)</f>
        <v>0</v>
      </c>
      <c r="K190" s="136" t="s">
        <v>156</v>
      </c>
      <c r="L190" s="31"/>
      <c r="M190" s="141"/>
      <c r="N190" s="142" t="s">
        <v>43</v>
      </c>
      <c r="P190" s="143">
        <f>O190*H190</f>
        <v>0</v>
      </c>
      <c r="Q190" s="143">
        <v>0</v>
      </c>
      <c r="R190" s="143">
        <f>Q190*H190</f>
        <v>0</v>
      </c>
      <c r="S190" s="143">
        <v>0.14000000000000001</v>
      </c>
      <c r="T190" s="144">
        <f>S190*H190</f>
        <v>3.4697600000000004</v>
      </c>
      <c r="AR190" s="145" t="s">
        <v>157</v>
      </c>
      <c r="AT190" s="145" t="s">
        <v>152</v>
      </c>
      <c r="AU190" s="145" t="s">
        <v>82</v>
      </c>
      <c r="AY190" s="16" t="s">
        <v>150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6" t="s">
        <v>80</v>
      </c>
      <c r="BK190" s="146">
        <f>ROUND(I190*H190,2)</f>
        <v>0</v>
      </c>
      <c r="BL190" s="16" t="s">
        <v>157</v>
      </c>
      <c r="BM190" s="145" t="s">
        <v>305</v>
      </c>
    </row>
    <row r="191" spans="2:65" s="30" customFormat="1">
      <c r="B191" s="31"/>
      <c r="D191" s="147" t="s">
        <v>159</v>
      </c>
      <c r="F191" s="148" t="s">
        <v>306</v>
      </c>
      <c r="I191" s="149"/>
      <c r="L191" s="31"/>
      <c r="M191" s="150"/>
      <c r="T191" s="54"/>
      <c r="AT191" s="16" t="s">
        <v>159</v>
      </c>
      <c r="AU191" s="16" t="s">
        <v>82</v>
      </c>
    </row>
    <row r="192" spans="2:65" s="159" customFormat="1">
      <c r="B192" s="160"/>
      <c r="D192" s="153" t="s">
        <v>161</v>
      </c>
      <c r="E192" s="161"/>
      <c r="F192" s="162" t="s">
        <v>307</v>
      </c>
      <c r="H192" s="163">
        <v>24.783999999999999</v>
      </c>
      <c r="I192" s="164"/>
      <c r="L192" s="160"/>
      <c r="M192" s="165"/>
      <c r="T192" s="166"/>
      <c r="AT192" s="161" t="s">
        <v>161</v>
      </c>
      <c r="AU192" s="161" t="s">
        <v>82</v>
      </c>
      <c r="AV192" s="159" t="s">
        <v>82</v>
      </c>
      <c r="AW192" s="159" t="s">
        <v>34</v>
      </c>
      <c r="AX192" s="159" t="s">
        <v>80</v>
      </c>
      <c r="AY192" s="161" t="s">
        <v>150</v>
      </c>
    </row>
    <row r="193" spans="2:65" s="30" customFormat="1" ht="16.5" customHeight="1">
      <c r="B193" s="31"/>
      <c r="C193" s="134" t="s">
        <v>308</v>
      </c>
      <c r="D193" s="134" t="s">
        <v>152</v>
      </c>
      <c r="E193" s="135" t="s">
        <v>309</v>
      </c>
      <c r="F193" s="136" t="s">
        <v>310</v>
      </c>
      <c r="G193" s="137" t="s">
        <v>155</v>
      </c>
      <c r="H193" s="138">
        <v>38.24</v>
      </c>
      <c r="I193" s="139"/>
      <c r="J193" s="140">
        <f>ROUND(I193*H193,2)</f>
        <v>0</v>
      </c>
      <c r="K193" s="136" t="s">
        <v>156</v>
      </c>
      <c r="L193" s="31"/>
      <c r="M193" s="141"/>
      <c r="N193" s="142" t="s">
        <v>43</v>
      </c>
      <c r="P193" s="143">
        <f>O193*H193</f>
        <v>0</v>
      </c>
      <c r="Q193" s="143">
        <v>0</v>
      </c>
      <c r="R193" s="143">
        <f>Q193*H193</f>
        <v>0</v>
      </c>
      <c r="S193" s="143">
        <v>2.2000000000000002</v>
      </c>
      <c r="T193" s="144">
        <f>S193*H193</f>
        <v>84.128000000000014</v>
      </c>
      <c r="AR193" s="145" t="s">
        <v>157</v>
      </c>
      <c r="AT193" s="145" t="s">
        <v>152</v>
      </c>
      <c r="AU193" s="145" t="s">
        <v>82</v>
      </c>
      <c r="AY193" s="16" t="s">
        <v>150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6" t="s">
        <v>80</v>
      </c>
      <c r="BK193" s="146">
        <f>ROUND(I193*H193,2)</f>
        <v>0</v>
      </c>
      <c r="BL193" s="16" t="s">
        <v>157</v>
      </c>
      <c r="BM193" s="145" t="s">
        <v>311</v>
      </c>
    </row>
    <row r="194" spans="2:65" s="30" customFormat="1">
      <c r="B194" s="31"/>
      <c r="D194" s="147" t="s">
        <v>159</v>
      </c>
      <c r="F194" s="148" t="s">
        <v>312</v>
      </c>
      <c r="I194" s="149"/>
      <c r="L194" s="31"/>
      <c r="M194" s="150"/>
      <c r="T194" s="54"/>
      <c r="AT194" s="16" t="s">
        <v>159</v>
      </c>
      <c r="AU194" s="16" t="s">
        <v>82</v>
      </c>
    </row>
    <row r="195" spans="2:65" s="151" customFormat="1">
      <c r="B195" s="152"/>
      <c r="D195" s="153" t="s">
        <v>161</v>
      </c>
      <c r="E195" s="154"/>
      <c r="F195" s="155" t="s">
        <v>313</v>
      </c>
      <c r="H195" s="154"/>
      <c r="I195" s="156"/>
      <c r="L195" s="152"/>
      <c r="M195" s="157"/>
      <c r="T195" s="158"/>
      <c r="AT195" s="154" t="s">
        <v>161</v>
      </c>
      <c r="AU195" s="154" t="s">
        <v>82</v>
      </c>
      <c r="AV195" s="151" t="s">
        <v>80</v>
      </c>
      <c r="AW195" s="151" t="s">
        <v>34</v>
      </c>
      <c r="AX195" s="151" t="s">
        <v>72</v>
      </c>
      <c r="AY195" s="154" t="s">
        <v>150</v>
      </c>
    </row>
    <row r="196" spans="2:65" s="159" customFormat="1">
      <c r="B196" s="160"/>
      <c r="D196" s="153" t="s">
        <v>161</v>
      </c>
      <c r="E196" s="161"/>
      <c r="F196" s="162" t="s">
        <v>314</v>
      </c>
      <c r="H196" s="163">
        <v>38.24</v>
      </c>
      <c r="I196" s="164"/>
      <c r="L196" s="160"/>
      <c r="M196" s="165"/>
      <c r="T196" s="166"/>
      <c r="AT196" s="161" t="s">
        <v>161</v>
      </c>
      <c r="AU196" s="161" t="s">
        <v>82</v>
      </c>
      <c r="AV196" s="159" t="s">
        <v>82</v>
      </c>
      <c r="AW196" s="159" t="s">
        <v>34</v>
      </c>
      <c r="AX196" s="159" t="s">
        <v>72</v>
      </c>
      <c r="AY196" s="161" t="s">
        <v>150</v>
      </c>
    </row>
    <row r="197" spans="2:65" s="167" customFormat="1">
      <c r="B197" s="168"/>
      <c r="D197" s="153" t="s">
        <v>161</v>
      </c>
      <c r="E197" s="169"/>
      <c r="F197" s="170" t="s">
        <v>164</v>
      </c>
      <c r="H197" s="171">
        <v>38.24</v>
      </c>
      <c r="I197" s="172"/>
      <c r="L197" s="168"/>
      <c r="M197" s="173"/>
      <c r="T197" s="174"/>
      <c r="AT197" s="169" t="s">
        <v>161</v>
      </c>
      <c r="AU197" s="169" t="s">
        <v>82</v>
      </c>
      <c r="AV197" s="167" t="s">
        <v>157</v>
      </c>
      <c r="AW197" s="167" t="s">
        <v>34</v>
      </c>
      <c r="AX197" s="167" t="s">
        <v>80</v>
      </c>
      <c r="AY197" s="169" t="s">
        <v>150</v>
      </c>
    </row>
    <row r="198" spans="2:65" s="30" customFormat="1" ht="16.5" customHeight="1">
      <c r="B198" s="31"/>
      <c r="C198" s="134" t="s">
        <v>315</v>
      </c>
      <c r="D198" s="134" t="s">
        <v>152</v>
      </c>
      <c r="E198" s="135" t="s">
        <v>316</v>
      </c>
      <c r="F198" s="136" t="s">
        <v>317</v>
      </c>
      <c r="G198" s="137" t="s">
        <v>200</v>
      </c>
      <c r="H198" s="138">
        <v>675.38</v>
      </c>
      <c r="I198" s="139"/>
      <c r="J198" s="140">
        <f>ROUND(I198*H198,2)</f>
        <v>0</v>
      </c>
      <c r="K198" s="136" t="s">
        <v>156</v>
      </c>
      <c r="L198" s="31"/>
      <c r="M198" s="141"/>
      <c r="N198" s="142" t="s">
        <v>43</v>
      </c>
      <c r="P198" s="143">
        <f>O198*H198</f>
        <v>0</v>
      </c>
      <c r="Q198" s="143">
        <v>3.472E-6</v>
      </c>
      <c r="R198" s="143">
        <f>Q198*H198</f>
        <v>2.3449193599999999E-3</v>
      </c>
      <c r="S198" s="143">
        <v>0</v>
      </c>
      <c r="T198" s="144">
        <f>S198*H198</f>
        <v>0</v>
      </c>
      <c r="AR198" s="145" t="s">
        <v>157</v>
      </c>
      <c r="AT198" s="145" t="s">
        <v>152</v>
      </c>
      <c r="AU198" s="145" t="s">
        <v>82</v>
      </c>
      <c r="AY198" s="16" t="s">
        <v>150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6" t="s">
        <v>80</v>
      </c>
      <c r="BK198" s="146">
        <f>ROUND(I198*H198,2)</f>
        <v>0</v>
      </c>
      <c r="BL198" s="16" t="s">
        <v>157</v>
      </c>
      <c r="BM198" s="145" t="s">
        <v>318</v>
      </c>
    </row>
    <row r="199" spans="2:65" s="30" customFormat="1">
      <c r="B199" s="31"/>
      <c r="D199" s="147" t="s">
        <v>159</v>
      </c>
      <c r="F199" s="148" t="s">
        <v>319</v>
      </c>
      <c r="I199" s="149"/>
      <c r="L199" s="31"/>
      <c r="M199" s="150"/>
      <c r="T199" s="54"/>
      <c r="AT199" s="16" t="s">
        <v>159</v>
      </c>
      <c r="AU199" s="16" t="s">
        <v>82</v>
      </c>
    </row>
    <row r="200" spans="2:65" s="159" customFormat="1">
      <c r="B200" s="160"/>
      <c r="D200" s="153" t="s">
        <v>161</v>
      </c>
      <c r="E200" s="161"/>
      <c r="F200" s="162" t="s">
        <v>320</v>
      </c>
      <c r="H200" s="163">
        <v>675.38</v>
      </c>
      <c r="I200" s="164"/>
      <c r="L200" s="160"/>
      <c r="M200" s="165"/>
      <c r="T200" s="166"/>
      <c r="AT200" s="161" t="s">
        <v>161</v>
      </c>
      <c r="AU200" s="161" t="s">
        <v>82</v>
      </c>
      <c r="AV200" s="159" t="s">
        <v>82</v>
      </c>
      <c r="AW200" s="159" t="s">
        <v>34</v>
      </c>
      <c r="AX200" s="159" t="s">
        <v>72</v>
      </c>
      <c r="AY200" s="161" t="s">
        <v>150</v>
      </c>
    </row>
    <row r="201" spans="2:65" s="167" customFormat="1">
      <c r="B201" s="168"/>
      <c r="D201" s="153" t="s">
        <v>161</v>
      </c>
      <c r="E201" s="169"/>
      <c r="F201" s="170" t="s">
        <v>164</v>
      </c>
      <c r="H201" s="171">
        <v>675.38</v>
      </c>
      <c r="I201" s="172"/>
      <c r="L201" s="168"/>
      <c r="M201" s="173"/>
      <c r="T201" s="174"/>
      <c r="AT201" s="169" t="s">
        <v>161</v>
      </c>
      <c r="AU201" s="169" t="s">
        <v>82</v>
      </c>
      <c r="AV201" s="167" t="s">
        <v>157</v>
      </c>
      <c r="AW201" s="167" t="s">
        <v>34</v>
      </c>
      <c r="AX201" s="167" t="s">
        <v>80</v>
      </c>
      <c r="AY201" s="169" t="s">
        <v>150</v>
      </c>
    </row>
    <row r="202" spans="2:65" s="30" customFormat="1" ht="21.75" customHeight="1">
      <c r="B202" s="31"/>
      <c r="C202" s="134" t="s">
        <v>321</v>
      </c>
      <c r="D202" s="134" t="s">
        <v>152</v>
      </c>
      <c r="E202" s="135" t="s">
        <v>322</v>
      </c>
      <c r="F202" s="136" t="s">
        <v>323</v>
      </c>
      <c r="G202" s="137" t="s">
        <v>200</v>
      </c>
      <c r="H202" s="138">
        <v>24.096</v>
      </c>
      <c r="I202" s="139"/>
      <c r="J202" s="140">
        <f>ROUND(I202*H202,2)</f>
        <v>0</v>
      </c>
      <c r="K202" s="136" t="s">
        <v>156</v>
      </c>
      <c r="L202" s="31"/>
      <c r="M202" s="141"/>
      <c r="N202" s="142" t="s">
        <v>43</v>
      </c>
      <c r="P202" s="143">
        <f>O202*H202</f>
        <v>0</v>
      </c>
      <c r="Q202" s="143">
        <v>0</v>
      </c>
      <c r="R202" s="143">
        <f>Q202*H202</f>
        <v>0</v>
      </c>
      <c r="S202" s="143">
        <v>5.8999999999999997E-2</v>
      </c>
      <c r="T202" s="144">
        <f>S202*H202</f>
        <v>1.421664</v>
      </c>
      <c r="AR202" s="145" t="s">
        <v>157</v>
      </c>
      <c r="AT202" s="145" t="s">
        <v>152</v>
      </c>
      <c r="AU202" s="145" t="s">
        <v>82</v>
      </c>
      <c r="AY202" s="16" t="s">
        <v>150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6" t="s">
        <v>80</v>
      </c>
      <c r="BK202" s="146">
        <f>ROUND(I202*H202,2)</f>
        <v>0</v>
      </c>
      <c r="BL202" s="16" t="s">
        <v>157</v>
      </c>
      <c r="BM202" s="145" t="s">
        <v>324</v>
      </c>
    </row>
    <row r="203" spans="2:65" s="30" customFormat="1">
      <c r="B203" s="31"/>
      <c r="D203" s="147" t="s">
        <v>159</v>
      </c>
      <c r="F203" s="148" t="s">
        <v>325</v>
      </c>
      <c r="I203" s="149"/>
      <c r="L203" s="31"/>
      <c r="M203" s="150"/>
      <c r="T203" s="54"/>
      <c r="AT203" s="16" t="s">
        <v>159</v>
      </c>
      <c r="AU203" s="16" t="s">
        <v>82</v>
      </c>
    </row>
    <row r="204" spans="2:65" s="159" customFormat="1">
      <c r="B204" s="160"/>
      <c r="D204" s="153" t="s">
        <v>161</v>
      </c>
      <c r="E204" s="161"/>
      <c r="F204" s="162" t="s">
        <v>326</v>
      </c>
      <c r="H204" s="163">
        <v>24.096</v>
      </c>
      <c r="I204" s="164"/>
      <c r="L204" s="160"/>
      <c r="M204" s="165"/>
      <c r="T204" s="166"/>
      <c r="AT204" s="161" t="s">
        <v>161</v>
      </c>
      <c r="AU204" s="161" t="s">
        <v>82</v>
      </c>
      <c r="AV204" s="159" t="s">
        <v>82</v>
      </c>
      <c r="AW204" s="159" t="s">
        <v>34</v>
      </c>
      <c r="AX204" s="159" t="s">
        <v>72</v>
      </c>
      <c r="AY204" s="161" t="s">
        <v>150</v>
      </c>
    </row>
    <row r="205" spans="2:65" s="167" customFormat="1">
      <c r="B205" s="168"/>
      <c r="D205" s="153" t="s">
        <v>161</v>
      </c>
      <c r="E205" s="169"/>
      <c r="F205" s="170" t="s">
        <v>164</v>
      </c>
      <c r="H205" s="171">
        <v>24.096</v>
      </c>
      <c r="I205" s="172"/>
      <c r="L205" s="168"/>
      <c r="M205" s="173"/>
      <c r="T205" s="174"/>
      <c r="AT205" s="169" t="s">
        <v>161</v>
      </c>
      <c r="AU205" s="169" t="s">
        <v>82</v>
      </c>
      <c r="AV205" s="167" t="s">
        <v>157</v>
      </c>
      <c r="AW205" s="167" t="s">
        <v>34</v>
      </c>
      <c r="AX205" s="167" t="s">
        <v>80</v>
      </c>
      <c r="AY205" s="169" t="s">
        <v>150</v>
      </c>
    </row>
    <row r="206" spans="2:65" s="30" customFormat="1" ht="24.15" customHeight="1">
      <c r="B206" s="31"/>
      <c r="C206" s="134" t="s">
        <v>327</v>
      </c>
      <c r="D206" s="134" t="s">
        <v>152</v>
      </c>
      <c r="E206" s="135" t="s">
        <v>328</v>
      </c>
      <c r="F206" s="136" t="s">
        <v>329</v>
      </c>
      <c r="G206" s="137" t="s">
        <v>200</v>
      </c>
      <c r="H206" s="138">
        <v>38.96</v>
      </c>
      <c r="I206" s="139"/>
      <c r="J206" s="140">
        <f>ROUND(I206*H206,2)</f>
        <v>0</v>
      </c>
      <c r="K206" s="136" t="s">
        <v>156</v>
      </c>
      <c r="L206" s="31"/>
      <c r="M206" s="141"/>
      <c r="N206" s="142" t="s">
        <v>43</v>
      </c>
      <c r="P206" s="143">
        <f>O206*H206</f>
        <v>0</v>
      </c>
      <c r="Q206" s="143">
        <v>0</v>
      </c>
      <c r="R206" s="143">
        <f>Q206*H206</f>
        <v>0</v>
      </c>
      <c r="S206" s="143">
        <v>4.1000000000000002E-2</v>
      </c>
      <c r="T206" s="144">
        <f>S206*H206</f>
        <v>1.5973600000000001</v>
      </c>
      <c r="AR206" s="145" t="s">
        <v>157</v>
      </c>
      <c r="AT206" s="145" t="s">
        <v>152</v>
      </c>
      <c r="AU206" s="145" t="s">
        <v>82</v>
      </c>
      <c r="AY206" s="16" t="s">
        <v>150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6" t="s">
        <v>80</v>
      </c>
      <c r="BK206" s="146">
        <f>ROUND(I206*H206,2)</f>
        <v>0</v>
      </c>
      <c r="BL206" s="16" t="s">
        <v>157</v>
      </c>
      <c r="BM206" s="145" t="s">
        <v>330</v>
      </c>
    </row>
    <row r="207" spans="2:65" s="30" customFormat="1">
      <c r="B207" s="31"/>
      <c r="D207" s="147" t="s">
        <v>159</v>
      </c>
      <c r="F207" s="148" t="s">
        <v>331</v>
      </c>
      <c r="I207" s="149"/>
      <c r="L207" s="31"/>
      <c r="M207" s="150"/>
      <c r="T207" s="54"/>
      <c r="AT207" s="16" t="s">
        <v>159</v>
      </c>
      <c r="AU207" s="16" t="s">
        <v>82</v>
      </c>
    </row>
    <row r="208" spans="2:65" s="30" customFormat="1" ht="24.15" customHeight="1">
      <c r="B208" s="31"/>
      <c r="C208" s="134" t="s">
        <v>332</v>
      </c>
      <c r="D208" s="134" t="s">
        <v>152</v>
      </c>
      <c r="E208" s="135" t="s">
        <v>333</v>
      </c>
      <c r="F208" s="136" t="s">
        <v>334</v>
      </c>
      <c r="G208" s="137" t="s">
        <v>155</v>
      </c>
      <c r="H208" s="138">
        <v>2.2440000000000002</v>
      </c>
      <c r="I208" s="139"/>
      <c r="J208" s="140">
        <f>ROUND(I208*H208,2)</f>
        <v>0</v>
      </c>
      <c r="K208" s="136" t="s">
        <v>156</v>
      </c>
      <c r="L208" s="31"/>
      <c r="M208" s="141"/>
      <c r="N208" s="142" t="s">
        <v>43</v>
      </c>
      <c r="P208" s="143">
        <f>O208*H208</f>
        <v>0</v>
      </c>
      <c r="Q208" s="143">
        <v>0</v>
      </c>
      <c r="R208" s="143">
        <f>Q208*H208</f>
        <v>0</v>
      </c>
      <c r="S208" s="143">
        <v>2</v>
      </c>
      <c r="T208" s="144">
        <f>S208*H208</f>
        <v>4.4880000000000004</v>
      </c>
      <c r="AR208" s="145" t="s">
        <v>157</v>
      </c>
      <c r="AT208" s="145" t="s">
        <v>152</v>
      </c>
      <c r="AU208" s="145" t="s">
        <v>82</v>
      </c>
      <c r="AY208" s="16" t="s">
        <v>150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6" t="s">
        <v>80</v>
      </c>
      <c r="BK208" s="146">
        <f>ROUND(I208*H208,2)</f>
        <v>0</v>
      </c>
      <c r="BL208" s="16" t="s">
        <v>157</v>
      </c>
      <c r="BM208" s="145" t="s">
        <v>335</v>
      </c>
    </row>
    <row r="209" spans="2:65" s="30" customFormat="1">
      <c r="B209" s="31"/>
      <c r="D209" s="147" t="s">
        <v>159</v>
      </c>
      <c r="F209" s="148" t="s">
        <v>336</v>
      </c>
      <c r="I209" s="149"/>
      <c r="L209" s="31"/>
      <c r="M209" s="150"/>
      <c r="T209" s="54"/>
      <c r="AT209" s="16" t="s">
        <v>159</v>
      </c>
      <c r="AU209" s="16" t="s">
        <v>82</v>
      </c>
    </row>
    <row r="210" spans="2:65" s="159" customFormat="1">
      <c r="B210" s="160"/>
      <c r="D210" s="153" t="s">
        <v>161</v>
      </c>
      <c r="E210" s="161"/>
      <c r="F210" s="162" t="s">
        <v>337</v>
      </c>
      <c r="H210" s="163">
        <v>0.33600000000000002</v>
      </c>
      <c r="I210" s="164"/>
      <c r="L210" s="160"/>
      <c r="M210" s="165"/>
      <c r="T210" s="166"/>
      <c r="AT210" s="161" t="s">
        <v>161</v>
      </c>
      <c r="AU210" s="161" t="s">
        <v>82</v>
      </c>
      <c r="AV210" s="159" t="s">
        <v>82</v>
      </c>
      <c r="AW210" s="159" t="s">
        <v>34</v>
      </c>
      <c r="AX210" s="159" t="s">
        <v>72</v>
      </c>
      <c r="AY210" s="161" t="s">
        <v>150</v>
      </c>
    </row>
    <row r="211" spans="2:65" s="159" customFormat="1">
      <c r="B211" s="160"/>
      <c r="D211" s="153" t="s">
        <v>161</v>
      </c>
      <c r="E211" s="161"/>
      <c r="F211" s="162" t="s">
        <v>338</v>
      </c>
      <c r="H211" s="163">
        <v>0.75600000000000001</v>
      </c>
      <c r="I211" s="164"/>
      <c r="L211" s="160"/>
      <c r="M211" s="165"/>
      <c r="T211" s="166"/>
      <c r="AT211" s="161" t="s">
        <v>161</v>
      </c>
      <c r="AU211" s="161" t="s">
        <v>82</v>
      </c>
      <c r="AV211" s="159" t="s">
        <v>82</v>
      </c>
      <c r="AW211" s="159" t="s">
        <v>34</v>
      </c>
      <c r="AX211" s="159" t="s">
        <v>72</v>
      </c>
      <c r="AY211" s="161" t="s">
        <v>150</v>
      </c>
    </row>
    <row r="212" spans="2:65" s="159" customFormat="1">
      <c r="B212" s="160"/>
      <c r="D212" s="153" t="s">
        <v>161</v>
      </c>
      <c r="E212" s="161"/>
      <c r="F212" s="162" t="s">
        <v>339</v>
      </c>
      <c r="H212" s="163">
        <v>1.1519999999999999</v>
      </c>
      <c r="I212" s="164"/>
      <c r="L212" s="160"/>
      <c r="M212" s="165"/>
      <c r="T212" s="166"/>
      <c r="AT212" s="161" t="s">
        <v>161</v>
      </c>
      <c r="AU212" s="161" t="s">
        <v>82</v>
      </c>
      <c r="AV212" s="159" t="s">
        <v>82</v>
      </c>
      <c r="AW212" s="159" t="s">
        <v>34</v>
      </c>
      <c r="AX212" s="159" t="s">
        <v>72</v>
      </c>
      <c r="AY212" s="161" t="s">
        <v>150</v>
      </c>
    </row>
    <row r="213" spans="2:65" s="167" customFormat="1">
      <c r="B213" s="168"/>
      <c r="D213" s="153" t="s">
        <v>161</v>
      </c>
      <c r="E213" s="169"/>
      <c r="F213" s="170" t="s">
        <v>164</v>
      </c>
      <c r="H213" s="171">
        <v>2.2440000000000002</v>
      </c>
      <c r="I213" s="172"/>
      <c r="L213" s="168"/>
      <c r="M213" s="173"/>
      <c r="T213" s="174"/>
      <c r="AT213" s="169" t="s">
        <v>161</v>
      </c>
      <c r="AU213" s="169" t="s">
        <v>82</v>
      </c>
      <c r="AV213" s="167" t="s">
        <v>157</v>
      </c>
      <c r="AW213" s="167" t="s">
        <v>34</v>
      </c>
      <c r="AX213" s="167" t="s">
        <v>80</v>
      </c>
      <c r="AY213" s="169" t="s">
        <v>150</v>
      </c>
    </row>
    <row r="214" spans="2:65" s="30" customFormat="1" ht="24.15" customHeight="1">
      <c r="B214" s="31"/>
      <c r="C214" s="134" t="s">
        <v>340</v>
      </c>
      <c r="D214" s="134" t="s">
        <v>152</v>
      </c>
      <c r="E214" s="135" t="s">
        <v>341</v>
      </c>
      <c r="F214" s="136" t="s">
        <v>342</v>
      </c>
      <c r="G214" s="137" t="s">
        <v>176</v>
      </c>
      <c r="H214" s="138">
        <v>3</v>
      </c>
      <c r="I214" s="139"/>
      <c r="J214" s="140">
        <f>ROUND(I214*H214,2)</f>
        <v>0</v>
      </c>
      <c r="K214" s="136" t="s">
        <v>156</v>
      </c>
      <c r="L214" s="31"/>
      <c r="M214" s="141"/>
      <c r="N214" s="142" t="s">
        <v>43</v>
      </c>
      <c r="P214" s="143">
        <f>O214*H214</f>
        <v>0</v>
      </c>
      <c r="Q214" s="143">
        <v>0</v>
      </c>
      <c r="R214" s="143">
        <f>Q214*H214</f>
        <v>0</v>
      </c>
      <c r="S214" s="143">
        <v>0.20699999999999999</v>
      </c>
      <c r="T214" s="144">
        <f>S214*H214</f>
        <v>0.621</v>
      </c>
      <c r="AR214" s="145" t="s">
        <v>157</v>
      </c>
      <c r="AT214" s="145" t="s">
        <v>152</v>
      </c>
      <c r="AU214" s="145" t="s">
        <v>82</v>
      </c>
      <c r="AY214" s="16" t="s">
        <v>150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6" t="s">
        <v>80</v>
      </c>
      <c r="BK214" s="146">
        <f>ROUND(I214*H214,2)</f>
        <v>0</v>
      </c>
      <c r="BL214" s="16" t="s">
        <v>157</v>
      </c>
      <c r="BM214" s="145" t="s">
        <v>343</v>
      </c>
    </row>
    <row r="215" spans="2:65" s="30" customFormat="1">
      <c r="B215" s="31"/>
      <c r="D215" s="147" t="s">
        <v>159</v>
      </c>
      <c r="F215" s="148" t="s">
        <v>344</v>
      </c>
      <c r="I215" s="149"/>
      <c r="L215" s="31"/>
      <c r="M215" s="150"/>
      <c r="T215" s="54"/>
      <c r="AT215" s="16" t="s">
        <v>159</v>
      </c>
      <c r="AU215" s="16" t="s">
        <v>82</v>
      </c>
    </row>
    <row r="216" spans="2:65" s="30" customFormat="1" ht="24.15" customHeight="1">
      <c r="B216" s="31"/>
      <c r="C216" s="134" t="s">
        <v>345</v>
      </c>
      <c r="D216" s="134" t="s">
        <v>152</v>
      </c>
      <c r="E216" s="135" t="s">
        <v>346</v>
      </c>
      <c r="F216" s="136" t="s">
        <v>347</v>
      </c>
      <c r="G216" s="137" t="s">
        <v>209</v>
      </c>
      <c r="H216" s="138">
        <v>6</v>
      </c>
      <c r="I216" s="139"/>
      <c r="J216" s="140">
        <f>ROUND(I216*H216,2)</f>
        <v>0</v>
      </c>
      <c r="K216" s="136" t="s">
        <v>156</v>
      </c>
      <c r="L216" s="31"/>
      <c r="M216" s="141"/>
      <c r="N216" s="142" t="s">
        <v>43</v>
      </c>
      <c r="P216" s="143">
        <f>O216*H216</f>
        <v>0</v>
      </c>
      <c r="Q216" s="143">
        <v>1.2750000000000001E-3</v>
      </c>
      <c r="R216" s="143">
        <f>Q216*H216</f>
        <v>7.6500000000000005E-3</v>
      </c>
      <c r="S216" s="143">
        <v>2.1000000000000001E-2</v>
      </c>
      <c r="T216" s="144">
        <f>S216*H216</f>
        <v>0.126</v>
      </c>
      <c r="AR216" s="145" t="s">
        <v>157</v>
      </c>
      <c r="AT216" s="145" t="s">
        <v>152</v>
      </c>
      <c r="AU216" s="145" t="s">
        <v>82</v>
      </c>
      <c r="AY216" s="16" t="s">
        <v>150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6" t="s">
        <v>80</v>
      </c>
      <c r="BK216" s="146">
        <f>ROUND(I216*H216,2)</f>
        <v>0</v>
      </c>
      <c r="BL216" s="16" t="s">
        <v>157</v>
      </c>
      <c r="BM216" s="145" t="s">
        <v>348</v>
      </c>
    </row>
    <row r="217" spans="2:65" s="30" customFormat="1">
      <c r="B217" s="31"/>
      <c r="D217" s="147" t="s">
        <v>159</v>
      </c>
      <c r="F217" s="148" t="s">
        <v>349</v>
      </c>
      <c r="I217" s="149"/>
      <c r="L217" s="31"/>
      <c r="M217" s="150"/>
      <c r="T217" s="54"/>
      <c r="AT217" s="16" t="s">
        <v>159</v>
      </c>
      <c r="AU217" s="16" t="s">
        <v>82</v>
      </c>
    </row>
    <row r="218" spans="2:65" s="159" customFormat="1">
      <c r="B218" s="160"/>
      <c r="D218" s="153" t="s">
        <v>161</v>
      </c>
      <c r="E218" s="161"/>
      <c r="F218" s="162" t="s">
        <v>350</v>
      </c>
      <c r="H218" s="163">
        <v>6</v>
      </c>
      <c r="I218" s="164"/>
      <c r="L218" s="160"/>
      <c r="M218" s="165"/>
      <c r="T218" s="166"/>
      <c r="AT218" s="161" t="s">
        <v>161</v>
      </c>
      <c r="AU218" s="161" t="s">
        <v>82</v>
      </c>
      <c r="AV218" s="159" t="s">
        <v>82</v>
      </c>
      <c r="AW218" s="159" t="s">
        <v>34</v>
      </c>
      <c r="AX218" s="159" t="s">
        <v>72</v>
      </c>
      <c r="AY218" s="161" t="s">
        <v>150</v>
      </c>
    </row>
    <row r="219" spans="2:65" s="167" customFormat="1">
      <c r="B219" s="168"/>
      <c r="D219" s="153" t="s">
        <v>161</v>
      </c>
      <c r="E219" s="169"/>
      <c r="F219" s="170" t="s">
        <v>164</v>
      </c>
      <c r="H219" s="171">
        <v>6</v>
      </c>
      <c r="I219" s="172"/>
      <c r="L219" s="168"/>
      <c r="M219" s="173"/>
      <c r="T219" s="174"/>
      <c r="AT219" s="169" t="s">
        <v>161</v>
      </c>
      <c r="AU219" s="169" t="s">
        <v>82</v>
      </c>
      <c r="AV219" s="167" t="s">
        <v>157</v>
      </c>
      <c r="AW219" s="167" t="s">
        <v>34</v>
      </c>
      <c r="AX219" s="167" t="s">
        <v>80</v>
      </c>
      <c r="AY219" s="169" t="s">
        <v>150</v>
      </c>
    </row>
    <row r="220" spans="2:65" s="30" customFormat="1" ht="24.15" customHeight="1">
      <c r="B220" s="31"/>
      <c r="C220" s="134" t="s">
        <v>351</v>
      </c>
      <c r="D220" s="134" t="s">
        <v>152</v>
      </c>
      <c r="E220" s="135" t="s">
        <v>352</v>
      </c>
      <c r="F220" s="136" t="s">
        <v>353</v>
      </c>
      <c r="G220" s="137" t="s">
        <v>209</v>
      </c>
      <c r="H220" s="138">
        <v>5</v>
      </c>
      <c r="I220" s="139"/>
      <c r="J220" s="140">
        <f>ROUND(I220*H220,2)</f>
        <v>0</v>
      </c>
      <c r="K220" s="136" t="s">
        <v>156</v>
      </c>
      <c r="L220" s="31"/>
      <c r="M220" s="141"/>
      <c r="N220" s="142" t="s">
        <v>43</v>
      </c>
      <c r="P220" s="143">
        <f>O220*H220</f>
        <v>0</v>
      </c>
      <c r="Q220" s="143">
        <v>1.47E-3</v>
      </c>
      <c r="R220" s="143">
        <f>Q220*H220</f>
        <v>7.3499999999999998E-3</v>
      </c>
      <c r="S220" s="143">
        <v>3.9E-2</v>
      </c>
      <c r="T220" s="144">
        <f>S220*H220</f>
        <v>0.19500000000000001</v>
      </c>
      <c r="AR220" s="145" t="s">
        <v>157</v>
      </c>
      <c r="AT220" s="145" t="s">
        <v>152</v>
      </c>
      <c r="AU220" s="145" t="s">
        <v>82</v>
      </c>
      <c r="AY220" s="16" t="s">
        <v>150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6" t="s">
        <v>80</v>
      </c>
      <c r="BK220" s="146">
        <f>ROUND(I220*H220,2)</f>
        <v>0</v>
      </c>
      <c r="BL220" s="16" t="s">
        <v>157</v>
      </c>
      <c r="BM220" s="145" t="s">
        <v>354</v>
      </c>
    </row>
    <row r="221" spans="2:65" s="30" customFormat="1">
      <c r="B221" s="31"/>
      <c r="D221" s="147" t="s">
        <v>159</v>
      </c>
      <c r="F221" s="148" t="s">
        <v>355</v>
      </c>
      <c r="I221" s="149"/>
      <c r="L221" s="31"/>
      <c r="M221" s="150"/>
      <c r="T221" s="54"/>
      <c r="AT221" s="16" t="s">
        <v>159</v>
      </c>
      <c r="AU221" s="16" t="s">
        <v>82</v>
      </c>
    </row>
    <row r="222" spans="2:65" s="159" customFormat="1">
      <c r="B222" s="160"/>
      <c r="D222" s="153" t="s">
        <v>161</v>
      </c>
      <c r="E222" s="161"/>
      <c r="F222" s="162" t="s">
        <v>356</v>
      </c>
      <c r="H222" s="163">
        <v>5</v>
      </c>
      <c r="I222" s="164"/>
      <c r="L222" s="160"/>
      <c r="M222" s="165"/>
      <c r="T222" s="166"/>
      <c r="AT222" s="161" t="s">
        <v>161</v>
      </c>
      <c r="AU222" s="161" t="s">
        <v>82</v>
      </c>
      <c r="AV222" s="159" t="s">
        <v>82</v>
      </c>
      <c r="AW222" s="159" t="s">
        <v>34</v>
      </c>
      <c r="AX222" s="159" t="s">
        <v>80</v>
      </c>
      <c r="AY222" s="161" t="s">
        <v>150</v>
      </c>
    </row>
    <row r="223" spans="2:65" s="30" customFormat="1" ht="24.15" customHeight="1">
      <c r="B223" s="31"/>
      <c r="C223" s="134" t="s">
        <v>357</v>
      </c>
      <c r="D223" s="134" t="s">
        <v>152</v>
      </c>
      <c r="E223" s="135" t="s">
        <v>358</v>
      </c>
      <c r="F223" s="136" t="s">
        <v>359</v>
      </c>
      <c r="G223" s="137" t="s">
        <v>209</v>
      </c>
      <c r="H223" s="138">
        <v>7.5</v>
      </c>
      <c r="I223" s="139"/>
      <c r="J223" s="140">
        <f>ROUND(I223*H223,2)</f>
        <v>0</v>
      </c>
      <c r="K223" s="136" t="s">
        <v>156</v>
      </c>
      <c r="L223" s="31"/>
      <c r="M223" s="141"/>
      <c r="N223" s="142" t="s">
        <v>43</v>
      </c>
      <c r="P223" s="143">
        <f>O223*H223</f>
        <v>0</v>
      </c>
      <c r="Q223" s="143">
        <v>2.807E-3</v>
      </c>
      <c r="R223" s="143">
        <f>Q223*H223</f>
        <v>2.1052500000000002E-2</v>
      </c>
      <c r="S223" s="143">
        <v>6.9000000000000006E-2</v>
      </c>
      <c r="T223" s="144">
        <f>S223*H223</f>
        <v>0.51750000000000007</v>
      </c>
      <c r="AR223" s="145" t="s">
        <v>157</v>
      </c>
      <c r="AT223" s="145" t="s">
        <v>152</v>
      </c>
      <c r="AU223" s="145" t="s">
        <v>82</v>
      </c>
      <c r="AY223" s="16" t="s">
        <v>150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6" t="s">
        <v>80</v>
      </c>
      <c r="BK223" s="146">
        <f>ROUND(I223*H223,2)</f>
        <v>0</v>
      </c>
      <c r="BL223" s="16" t="s">
        <v>157</v>
      </c>
      <c r="BM223" s="145" t="s">
        <v>360</v>
      </c>
    </row>
    <row r="224" spans="2:65" s="30" customFormat="1">
      <c r="B224" s="31"/>
      <c r="D224" s="147" t="s">
        <v>159</v>
      </c>
      <c r="F224" s="148" t="s">
        <v>361</v>
      </c>
      <c r="I224" s="149"/>
      <c r="L224" s="31"/>
      <c r="M224" s="150"/>
      <c r="T224" s="54"/>
      <c r="AT224" s="16" t="s">
        <v>159</v>
      </c>
      <c r="AU224" s="16" t="s">
        <v>82</v>
      </c>
    </row>
    <row r="225" spans="2:65" s="159" customFormat="1">
      <c r="B225" s="160"/>
      <c r="D225" s="153" t="s">
        <v>161</v>
      </c>
      <c r="E225" s="161"/>
      <c r="F225" s="162" t="s">
        <v>362</v>
      </c>
      <c r="H225" s="163">
        <v>7.5</v>
      </c>
      <c r="I225" s="164"/>
      <c r="L225" s="160"/>
      <c r="M225" s="165"/>
      <c r="T225" s="166"/>
      <c r="AT225" s="161" t="s">
        <v>161</v>
      </c>
      <c r="AU225" s="161" t="s">
        <v>82</v>
      </c>
      <c r="AV225" s="159" t="s">
        <v>82</v>
      </c>
      <c r="AW225" s="159" t="s">
        <v>34</v>
      </c>
      <c r="AX225" s="159" t="s">
        <v>72</v>
      </c>
      <c r="AY225" s="161" t="s">
        <v>150</v>
      </c>
    </row>
    <row r="226" spans="2:65" s="167" customFormat="1">
      <c r="B226" s="168"/>
      <c r="D226" s="153" t="s">
        <v>161</v>
      </c>
      <c r="E226" s="169"/>
      <c r="F226" s="170" t="s">
        <v>164</v>
      </c>
      <c r="H226" s="171">
        <v>7.5</v>
      </c>
      <c r="I226" s="172"/>
      <c r="L226" s="168"/>
      <c r="M226" s="173"/>
      <c r="T226" s="174"/>
      <c r="AT226" s="169" t="s">
        <v>161</v>
      </c>
      <c r="AU226" s="169" t="s">
        <v>82</v>
      </c>
      <c r="AV226" s="167" t="s">
        <v>157</v>
      </c>
      <c r="AW226" s="167" t="s">
        <v>34</v>
      </c>
      <c r="AX226" s="167" t="s">
        <v>80</v>
      </c>
      <c r="AY226" s="169" t="s">
        <v>150</v>
      </c>
    </row>
    <row r="227" spans="2:65" s="30" customFormat="1" ht="16.5" customHeight="1">
      <c r="B227" s="31"/>
      <c r="C227" s="134" t="s">
        <v>363</v>
      </c>
      <c r="D227" s="134" t="s">
        <v>152</v>
      </c>
      <c r="E227" s="135" t="s">
        <v>364</v>
      </c>
      <c r="F227" s="136" t="s">
        <v>365</v>
      </c>
      <c r="G227" s="137" t="s">
        <v>209</v>
      </c>
      <c r="H227" s="138">
        <v>270</v>
      </c>
      <c r="I227" s="139"/>
      <c r="J227" s="140">
        <f>ROUND(I227*H227,2)</f>
        <v>0</v>
      </c>
      <c r="K227" s="136" t="s">
        <v>156</v>
      </c>
      <c r="L227" s="31"/>
      <c r="M227" s="141"/>
      <c r="N227" s="142" t="s">
        <v>43</v>
      </c>
      <c r="P227" s="143">
        <f>O227*H227</f>
        <v>0</v>
      </c>
      <c r="Q227" s="143">
        <v>1.7600000000000001E-5</v>
      </c>
      <c r="R227" s="143">
        <f>Q227*H227</f>
        <v>4.7520000000000001E-3</v>
      </c>
      <c r="S227" s="143">
        <v>3.0000000000000001E-3</v>
      </c>
      <c r="T227" s="144">
        <f>S227*H227</f>
        <v>0.81</v>
      </c>
      <c r="AR227" s="145" t="s">
        <v>157</v>
      </c>
      <c r="AT227" s="145" t="s">
        <v>152</v>
      </c>
      <c r="AU227" s="145" t="s">
        <v>82</v>
      </c>
      <c r="AY227" s="16" t="s">
        <v>150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6" t="s">
        <v>80</v>
      </c>
      <c r="BK227" s="146">
        <f>ROUND(I227*H227,2)</f>
        <v>0</v>
      </c>
      <c r="BL227" s="16" t="s">
        <v>157</v>
      </c>
      <c r="BM227" s="145" t="s">
        <v>366</v>
      </c>
    </row>
    <row r="228" spans="2:65" s="30" customFormat="1">
      <c r="B228" s="31"/>
      <c r="D228" s="147" t="s">
        <v>159</v>
      </c>
      <c r="F228" s="148" t="s">
        <v>367</v>
      </c>
      <c r="I228" s="149"/>
      <c r="L228" s="31"/>
      <c r="M228" s="150"/>
      <c r="T228" s="54"/>
      <c r="AT228" s="16" t="s">
        <v>159</v>
      </c>
      <c r="AU228" s="16" t="s">
        <v>82</v>
      </c>
    </row>
    <row r="229" spans="2:65" s="151" customFormat="1">
      <c r="B229" s="152"/>
      <c r="D229" s="153" t="s">
        <v>161</v>
      </c>
      <c r="E229" s="154"/>
      <c r="F229" s="155" t="s">
        <v>368</v>
      </c>
      <c r="H229" s="154"/>
      <c r="I229" s="156"/>
      <c r="L229" s="152"/>
      <c r="M229" s="157"/>
      <c r="T229" s="158"/>
      <c r="AT229" s="154" t="s">
        <v>161</v>
      </c>
      <c r="AU229" s="154" t="s">
        <v>82</v>
      </c>
      <c r="AV229" s="151" t="s">
        <v>80</v>
      </c>
      <c r="AW229" s="151" t="s">
        <v>34</v>
      </c>
      <c r="AX229" s="151" t="s">
        <v>72</v>
      </c>
      <c r="AY229" s="154" t="s">
        <v>150</v>
      </c>
    </row>
    <row r="230" spans="2:65" s="159" customFormat="1">
      <c r="B230" s="160"/>
      <c r="D230" s="153" t="s">
        <v>161</v>
      </c>
      <c r="E230" s="161"/>
      <c r="F230" s="162" t="s">
        <v>369</v>
      </c>
      <c r="H230" s="163">
        <v>120</v>
      </c>
      <c r="I230" s="164"/>
      <c r="L230" s="160"/>
      <c r="M230" s="165"/>
      <c r="T230" s="166"/>
      <c r="AT230" s="161" t="s">
        <v>161</v>
      </c>
      <c r="AU230" s="161" t="s">
        <v>82</v>
      </c>
      <c r="AV230" s="159" t="s">
        <v>82</v>
      </c>
      <c r="AW230" s="159" t="s">
        <v>34</v>
      </c>
      <c r="AX230" s="159" t="s">
        <v>72</v>
      </c>
      <c r="AY230" s="161" t="s">
        <v>150</v>
      </c>
    </row>
    <row r="231" spans="2:65" s="151" customFormat="1">
      <c r="B231" s="152"/>
      <c r="D231" s="153" t="s">
        <v>161</v>
      </c>
      <c r="E231" s="154"/>
      <c r="F231" s="155" t="s">
        <v>370</v>
      </c>
      <c r="H231" s="154"/>
      <c r="I231" s="156"/>
      <c r="L231" s="152"/>
      <c r="M231" s="157"/>
      <c r="T231" s="158"/>
      <c r="AT231" s="154" t="s">
        <v>161</v>
      </c>
      <c r="AU231" s="154" t="s">
        <v>82</v>
      </c>
      <c r="AV231" s="151" t="s">
        <v>80</v>
      </c>
      <c r="AW231" s="151" t="s">
        <v>34</v>
      </c>
      <c r="AX231" s="151" t="s">
        <v>72</v>
      </c>
      <c r="AY231" s="154" t="s">
        <v>150</v>
      </c>
    </row>
    <row r="232" spans="2:65" s="159" customFormat="1">
      <c r="B232" s="160"/>
      <c r="D232" s="153" t="s">
        <v>161</v>
      </c>
      <c r="E232" s="161"/>
      <c r="F232" s="162" t="s">
        <v>371</v>
      </c>
      <c r="H232" s="163">
        <v>150</v>
      </c>
      <c r="I232" s="164"/>
      <c r="L232" s="160"/>
      <c r="M232" s="165"/>
      <c r="T232" s="166"/>
      <c r="AT232" s="161" t="s">
        <v>161</v>
      </c>
      <c r="AU232" s="161" t="s">
        <v>82</v>
      </c>
      <c r="AV232" s="159" t="s">
        <v>82</v>
      </c>
      <c r="AW232" s="159" t="s">
        <v>34</v>
      </c>
      <c r="AX232" s="159" t="s">
        <v>72</v>
      </c>
      <c r="AY232" s="161" t="s">
        <v>150</v>
      </c>
    </row>
    <row r="233" spans="2:65" s="167" customFormat="1">
      <c r="B233" s="168"/>
      <c r="D233" s="153" t="s">
        <v>161</v>
      </c>
      <c r="E233" s="169"/>
      <c r="F233" s="170" t="s">
        <v>164</v>
      </c>
      <c r="H233" s="171">
        <v>270</v>
      </c>
      <c r="I233" s="172"/>
      <c r="L233" s="168"/>
      <c r="M233" s="173"/>
      <c r="T233" s="174"/>
      <c r="AT233" s="169" t="s">
        <v>161</v>
      </c>
      <c r="AU233" s="169" t="s">
        <v>82</v>
      </c>
      <c r="AV233" s="167" t="s">
        <v>157</v>
      </c>
      <c r="AW233" s="167" t="s">
        <v>34</v>
      </c>
      <c r="AX233" s="167" t="s">
        <v>80</v>
      </c>
      <c r="AY233" s="169" t="s">
        <v>150</v>
      </c>
    </row>
    <row r="234" spans="2:65" s="121" customFormat="1" ht="22.8" customHeight="1">
      <c r="B234" s="122"/>
      <c r="D234" s="123" t="s">
        <v>71</v>
      </c>
      <c r="E234" s="132" t="s">
        <v>372</v>
      </c>
      <c r="F234" s="132" t="s">
        <v>373</v>
      </c>
      <c r="I234" s="125"/>
      <c r="J234" s="133">
        <f>BK234</f>
        <v>0</v>
      </c>
      <c r="L234" s="122"/>
      <c r="M234" s="127"/>
      <c r="P234" s="128">
        <f>SUM(P235:P250)</f>
        <v>0</v>
      </c>
      <c r="R234" s="128">
        <f>SUM(R235:R250)</f>
        <v>0</v>
      </c>
      <c r="T234" s="129">
        <f>SUM(T235:T250)</f>
        <v>0</v>
      </c>
      <c r="AR234" s="123" t="s">
        <v>80</v>
      </c>
      <c r="AT234" s="130" t="s">
        <v>71</v>
      </c>
      <c r="AU234" s="130" t="s">
        <v>80</v>
      </c>
      <c r="AY234" s="123" t="s">
        <v>150</v>
      </c>
      <c r="BK234" s="131">
        <f>SUM(BK235:BK250)</f>
        <v>0</v>
      </c>
    </row>
    <row r="235" spans="2:65" s="30" customFormat="1" ht="24.15" customHeight="1">
      <c r="B235" s="31"/>
      <c r="C235" s="134" t="s">
        <v>374</v>
      </c>
      <c r="D235" s="134" t="s">
        <v>152</v>
      </c>
      <c r="E235" s="135" t="s">
        <v>375</v>
      </c>
      <c r="F235" s="136" t="s">
        <v>376</v>
      </c>
      <c r="G235" s="137" t="s">
        <v>168</v>
      </c>
      <c r="H235" s="138">
        <v>157.01400000000001</v>
      </c>
      <c r="I235" s="139"/>
      <c r="J235" s="140">
        <f>ROUND(I235*H235,2)</f>
        <v>0</v>
      </c>
      <c r="K235" s="136" t="s">
        <v>156</v>
      </c>
      <c r="L235" s="31"/>
      <c r="M235" s="141"/>
      <c r="N235" s="142" t="s">
        <v>43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157</v>
      </c>
      <c r="AT235" s="145" t="s">
        <v>152</v>
      </c>
      <c r="AU235" s="145" t="s">
        <v>82</v>
      </c>
      <c r="AY235" s="16" t="s">
        <v>150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6" t="s">
        <v>80</v>
      </c>
      <c r="BK235" s="146">
        <f>ROUND(I235*H235,2)</f>
        <v>0</v>
      </c>
      <c r="BL235" s="16" t="s">
        <v>157</v>
      </c>
      <c r="BM235" s="145" t="s">
        <v>377</v>
      </c>
    </row>
    <row r="236" spans="2:65" s="30" customFormat="1">
      <c r="B236" s="31"/>
      <c r="D236" s="147" t="s">
        <v>159</v>
      </c>
      <c r="F236" s="148" t="s">
        <v>378</v>
      </c>
      <c r="I236" s="149"/>
      <c r="L236" s="31"/>
      <c r="M236" s="150"/>
      <c r="T236" s="54"/>
      <c r="AT236" s="16" t="s">
        <v>159</v>
      </c>
      <c r="AU236" s="16" t="s">
        <v>82</v>
      </c>
    </row>
    <row r="237" spans="2:65" s="30" customFormat="1" ht="21.75" customHeight="1">
      <c r="B237" s="31"/>
      <c r="C237" s="134" t="s">
        <v>379</v>
      </c>
      <c r="D237" s="134" t="s">
        <v>152</v>
      </c>
      <c r="E237" s="135" t="s">
        <v>380</v>
      </c>
      <c r="F237" s="136" t="s">
        <v>381</v>
      </c>
      <c r="G237" s="137" t="s">
        <v>168</v>
      </c>
      <c r="H237" s="138">
        <v>157.01400000000001</v>
      </c>
      <c r="I237" s="139"/>
      <c r="J237" s="140">
        <f>ROUND(I237*H237,2)</f>
        <v>0</v>
      </c>
      <c r="K237" s="136" t="s">
        <v>156</v>
      </c>
      <c r="L237" s="31"/>
      <c r="M237" s="141"/>
      <c r="N237" s="142" t="s">
        <v>43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157</v>
      </c>
      <c r="AT237" s="145" t="s">
        <v>152</v>
      </c>
      <c r="AU237" s="145" t="s">
        <v>82</v>
      </c>
      <c r="AY237" s="16" t="s">
        <v>150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6" t="s">
        <v>80</v>
      </c>
      <c r="BK237" s="146">
        <f>ROUND(I237*H237,2)</f>
        <v>0</v>
      </c>
      <c r="BL237" s="16" t="s">
        <v>157</v>
      </c>
      <c r="BM237" s="145" t="s">
        <v>382</v>
      </c>
    </row>
    <row r="238" spans="2:65" s="30" customFormat="1">
      <c r="B238" s="31"/>
      <c r="D238" s="147" t="s">
        <v>159</v>
      </c>
      <c r="F238" s="148" t="s">
        <v>383</v>
      </c>
      <c r="I238" s="149"/>
      <c r="L238" s="31"/>
      <c r="M238" s="150"/>
      <c r="T238" s="54"/>
      <c r="AT238" s="16" t="s">
        <v>159</v>
      </c>
      <c r="AU238" s="16" t="s">
        <v>82</v>
      </c>
    </row>
    <row r="239" spans="2:65" s="30" customFormat="1" ht="24.15" customHeight="1">
      <c r="B239" s="31"/>
      <c r="C239" s="134" t="s">
        <v>384</v>
      </c>
      <c r="D239" s="134" t="s">
        <v>152</v>
      </c>
      <c r="E239" s="135" t="s">
        <v>385</v>
      </c>
      <c r="F239" s="136" t="s">
        <v>386</v>
      </c>
      <c r="G239" s="137" t="s">
        <v>168</v>
      </c>
      <c r="H239" s="138">
        <v>3140.28</v>
      </c>
      <c r="I239" s="139"/>
      <c r="J239" s="140">
        <f>ROUND(I239*H239,2)</f>
        <v>0</v>
      </c>
      <c r="K239" s="136" t="s">
        <v>156</v>
      </c>
      <c r="L239" s="31"/>
      <c r="M239" s="141"/>
      <c r="N239" s="142" t="s">
        <v>43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157</v>
      </c>
      <c r="AT239" s="145" t="s">
        <v>152</v>
      </c>
      <c r="AU239" s="145" t="s">
        <v>82</v>
      </c>
      <c r="AY239" s="16" t="s">
        <v>150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6" t="s">
        <v>80</v>
      </c>
      <c r="BK239" s="146">
        <f>ROUND(I239*H239,2)</f>
        <v>0</v>
      </c>
      <c r="BL239" s="16" t="s">
        <v>157</v>
      </c>
      <c r="BM239" s="145" t="s">
        <v>387</v>
      </c>
    </row>
    <row r="240" spans="2:65" s="30" customFormat="1">
      <c r="B240" s="31"/>
      <c r="D240" s="147" t="s">
        <v>159</v>
      </c>
      <c r="F240" s="148" t="s">
        <v>388</v>
      </c>
      <c r="I240" s="149"/>
      <c r="L240" s="31"/>
      <c r="M240" s="150"/>
      <c r="T240" s="54"/>
      <c r="AT240" s="16" t="s">
        <v>159</v>
      </c>
      <c r="AU240" s="16" t="s">
        <v>82</v>
      </c>
    </row>
    <row r="241" spans="2:65" s="159" customFormat="1">
      <c r="B241" s="160"/>
      <c r="D241" s="153" t="s">
        <v>161</v>
      </c>
      <c r="F241" s="162" t="s">
        <v>389</v>
      </c>
      <c r="H241" s="163">
        <v>3140.28</v>
      </c>
      <c r="I241" s="164"/>
      <c r="L241" s="160"/>
      <c r="M241" s="165"/>
      <c r="T241" s="166"/>
      <c r="AT241" s="161" t="s">
        <v>161</v>
      </c>
      <c r="AU241" s="161" t="s">
        <v>82</v>
      </c>
      <c r="AV241" s="159" t="s">
        <v>82</v>
      </c>
      <c r="AW241" s="159" t="s">
        <v>4</v>
      </c>
      <c r="AX241" s="159" t="s">
        <v>80</v>
      </c>
      <c r="AY241" s="161" t="s">
        <v>150</v>
      </c>
    </row>
    <row r="242" spans="2:65" s="30" customFormat="1" ht="16.5" customHeight="1">
      <c r="B242" s="31"/>
      <c r="C242" s="134" t="s">
        <v>390</v>
      </c>
      <c r="D242" s="134" t="s">
        <v>152</v>
      </c>
      <c r="E242" s="135" t="s">
        <v>391</v>
      </c>
      <c r="F242" s="136" t="s">
        <v>392</v>
      </c>
      <c r="G242" s="137" t="s">
        <v>168</v>
      </c>
      <c r="H242" s="138">
        <v>20.725999999999999</v>
      </c>
      <c r="I242" s="139"/>
      <c r="J242" s="140">
        <f>ROUND(I242*H242,2)</f>
        <v>0</v>
      </c>
      <c r="K242" s="136"/>
      <c r="L242" s="31"/>
      <c r="M242" s="141"/>
      <c r="N242" s="142" t="s">
        <v>43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157</v>
      </c>
      <c r="AT242" s="145" t="s">
        <v>152</v>
      </c>
      <c r="AU242" s="145" t="s">
        <v>82</v>
      </c>
      <c r="AY242" s="16" t="s">
        <v>150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6" t="s">
        <v>80</v>
      </c>
      <c r="BK242" s="146">
        <f>ROUND(I242*H242,2)</f>
        <v>0</v>
      </c>
      <c r="BL242" s="16" t="s">
        <v>157</v>
      </c>
      <c r="BM242" s="145" t="s">
        <v>393</v>
      </c>
    </row>
    <row r="243" spans="2:65" s="30" customFormat="1" ht="24.15" customHeight="1">
      <c r="B243" s="31"/>
      <c r="C243" s="134" t="s">
        <v>394</v>
      </c>
      <c r="D243" s="134" t="s">
        <v>152</v>
      </c>
      <c r="E243" s="135" t="s">
        <v>395</v>
      </c>
      <c r="F243" s="136" t="s">
        <v>396</v>
      </c>
      <c r="G243" s="137" t="s">
        <v>168</v>
      </c>
      <c r="H243" s="138">
        <v>130.90799999999999</v>
      </c>
      <c r="I243" s="139"/>
      <c r="J243" s="140">
        <f>ROUND(I243*H243,2)</f>
        <v>0</v>
      </c>
      <c r="K243" s="136" t="s">
        <v>156</v>
      </c>
      <c r="L243" s="31"/>
      <c r="M243" s="141"/>
      <c r="N243" s="142" t="s">
        <v>43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157</v>
      </c>
      <c r="AT243" s="145" t="s">
        <v>152</v>
      </c>
      <c r="AU243" s="145" t="s">
        <v>82</v>
      </c>
      <c r="AY243" s="16" t="s">
        <v>150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6" t="s">
        <v>80</v>
      </c>
      <c r="BK243" s="146">
        <f>ROUND(I243*H243,2)</f>
        <v>0</v>
      </c>
      <c r="BL243" s="16" t="s">
        <v>157</v>
      </c>
      <c r="BM243" s="145" t="s">
        <v>397</v>
      </c>
    </row>
    <row r="244" spans="2:65" s="30" customFormat="1">
      <c r="B244" s="31"/>
      <c r="D244" s="147" t="s">
        <v>159</v>
      </c>
      <c r="F244" s="148" t="s">
        <v>398</v>
      </c>
      <c r="I244" s="149"/>
      <c r="L244" s="31"/>
      <c r="M244" s="150"/>
      <c r="T244" s="54"/>
      <c r="AT244" s="16" t="s">
        <v>159</v>
      </c>
      <c r="AU244" s="16" t="s">
        <v>82</v>
      </c>
    </row>
    <row r="245" spans="2:65" s="159" customFormat="1">
      <c r="B245" s="160"/>
      <c r="D245" s="153" t="s">
        <v>161</v>
      </c>
      <c r="E245" s="161"/>
      <c r="F245" s="162" t="s">
        <v>399</v>
      </c>
      <c r="H245" s="163">
        <v>130.90799999999999</v>
      </c>
      <c r="I245" s="164"/>
      <c r="L245" s="160"/>
      <c r="M245" s="165"/>
      <c r="T245" s="166"/>
      <c r="AT245" s="161" t="s">
        <v>161</v>
      </c>
      <c r="AU245" s="161" t="s">
        <v>82</v>
      </c>
      <c r="AV245" s="159" t="s">
        <v>82</v>
      </c>
      <c r="AW245" s="159" t="s">
        <v>34</v>
      </c>
      <c r="AX245" s="159" t="s">
        <v>72</v>
      </c>
      <c r="AY245" s="161" t="s">
        <v>150</v>
      </c>
    </row>
    <row r="246" spans="2:65" s="167" customFormat="1">
      <c r="B246" s="168"/>
      <c r="D246" s="153" t="s">
        <v>161</v>
      </c>
      <c r="E246" s="169"/>
      <c r="F246" s="170" t="s">
        <v>164</v>
      </c>
      <c r="H246" s="171">
        <v>130.90799999999999</v>
      </c>
      <c r="I246" s="172"/>
      <c r="L246" s="168"/>
      <c r="M246" s="173"/>
      <c r="T246" s="174"/>
      <c r="AT246" s="169" t="s">
        <v>161</v>
      </c>
      <c r="AU246" s="169" t="s">
        <v>82</v>
      </c>
      <c r="AV246" s="167" t="s">
        <v>157</v>
      </c>
      <c r="AW246" s="167" t="s">
        <v>34</v>
      </c>
      <c r="AX246" s="167" t="s">
        <v>80</v>
      </c>
      <c r="AY246" s="169" t="s">
        <v>150</v>
      </c>
    </row>
    <row r="247" spans="2:65" s="30" customFormat="1" ht="24.15" customHeight="1">
      <c r="B247" s="31"/>
      <c r="C247" s="134" t="s">
        <v>400</v>
      </c>
      <c r="D247" s="134" t="s">
        <v>152</v>
      </c>
      <c r="E247" s="135" t="s">
        <v>401</v>
      </c>
      <c r="F247" s="136" t="s">
        <v>402</v>
      </c>
      <c r="G247" s="137" t="s">
        <v>168</v>
      </c>
      <c r="H247" s="138">
        <v>6.8470000000000004</v>
      </c>
      <c r="I247" s="139"/>
      <c r="J247" s="140">
        <f>ROUND(I247*H247,2)</f>
        <v>0</v>
      </c>
      <c r="K247" s="136" t="s">
        <v>156</v>
      </c>
      <c r="L247" s="31"/>
      <c r="M247" s="141"/>
      <c r="N247" s="142" t="s">
        <v>43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157</v>
      </c>
      <c r="AT247" s="145" t="s">
        <v>152</v>
      </c>
      <c r="AU247" s="145" t="s">
        <v>82</v>
      </c>
      <c r="AY247" s="16" t="s">
        <v>150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6" t="s">
        <v>80</v>
      </c>
      <c r="BK247" s="146">
        <f>ROUND(I247*H247,2)</f>
        <v>0</v>
      </c>
      <c r="BL247" s="16" t="s">
        <v>157</v>
      </c>
      <c r="BM247" s="145" t="s">
        <v>403</v>
      </c>
    </row>
    <row r="248" spans="2:65" s="30" customFormat="1">
      <c r="B248" s="31"/>
      <c r="D248" s="147" t="s">
        <v>159</v>
      </c>
      <c r="F248" s="148" t="s">
        <v>404</v>
      </c>
      <c r="I248" s="149"/>
      <c r="L248" s="31"/>
      <c r="M248" s="150"/>
      <c r="T248" s="54"/>
      <c r="AT248" s="16" t="s">
        <v>159</v>
      </c>
      <c r="AU248" s="16" t="s">
        <v>82</v>
      </c>
    </row>
    <row r="249" spans="2:65" s="159" customFormat="1">
      <c r="B249" s="160"/>
      <c r="D249" s="153" t="s">
        <v>161</v>
      </c>
      <c r="E249" s="161"/>
      <c r="F249" s="162" t="s">
        <v>405</v>
      </c>
      <c r="H249" s="163">
        <v>6.8470000000000004</v>
      </c>
      <c r="I249" s="164"/>
      <c r="L249" s="160"/>
      <c r="M249" s="165"/>
      <c r="T249" s="166"/>
      <c r="AT249" s="161" t="s">
        <v>161</v>
      </c>
      <c r="AU249" s="161" t="s">
        <v>82</v>
      </c>
      <c r="AV249" s="159" t="s">
        <v>82</v>
      </c>
      <c r="AW249" s="159" t="s">
        <v>34</v>
      </c>
      <c r="AX249" s="159" t="s">
        <v>72</v>
      </c>
      <c r="AY249" s="161" t="s">
        <v>150</v>
      </c>
    </row>
    <row r="250" spans="2:65" s="167" customFormat="1">
      <c r="B250" s="168"/>
      <c r="D250" s="153" t="s">
        <v>161</v>
      </c>
      <c r="E250" s="169"/>
      <c r="F250" s="170" t="s">
        <v>164</v>
      </c>
      <c r="H250" s="171">
        <v>6.8470000000000004</v>
      </c>
      <c r="I250" s="172"/>
      <c r="L250" s="168"/>
      <c r="M250" s="173"/>
      <c r="T250" s="174"/>
      <c r="AT250" s="169" t="s">
        <v>161</v>
      </c>
      <c r="AU250" s="169" t="s">
        <v>82</v>
      </c>
      <c r="AV250" s="167" t="s">
        <v>157</v>
      </c>
      <c r="AW250" s="167" t="s">
        <v>34</v>
      </c>
      <c r="AX250" s="167" t="s">
        <v>80</v>
      </c>
      <c r="AY250" s="169" t="s">
        <v>150</v>
      </c>
    </row>
    <row r="251" spans="2:65" s="121" customFormat="1" ht="22.8" customHeight="1">
      <c r="B251" s="122"/>
      <c r="D251" s="123" t="s">
        <v>71</v>
      </c>
      <c r="E251" s="132" t="s">
        <v>406</v>
      </c>
      <c r="F251" s="132" t="s">
        <v>407</v>
      </c>
      <c r="I251" s="125"/>
      <c r="J251" s="133">
        <f>BK251</f>
        <v>0</v>
      </c>
      <c r="L251" s="122"/>
      <c r="M251" s="127"/>
      <c r="P251" s="128">
        <f>SUM(P252:P253)</f>
        <v>0</v>
      </c>
      <c r="R251" s="128">
        <f>SUM(R252:R253)</f>
        <v>0</v>
      </c>
      <c r="T251" s="129">
        <f>SUM(T252:T253)</f>
        <v>0</v>
      </c>
      <c r="AR251" s="123" t="s">
        <v>80</v>
      </c>
      <c r="AT251" s="130" t="s">
        <v>71</v>
      </c>
      <c r="AU251" s="130" t="s">
        <v>80</v>
      </c>
      <c r="AY251" s="123" t="s">
        <v>150</v>
      </c>
      <c r="BK251" s="131">
        <f>SUM(BK252:BK253)</f>
        <v>0</v>
      </c>
    </row>
    <row r="252" spans="2:65" s="30" customFormat="1" ht="33" customHeight="1">
      <c r="B252" s="31"/>
      <c r="C252" s="134" t="s">
        <v>408</v>
      </c>
      <c r="D252" s="134" t="s">
        <v>152</v>
      </c>
      <c r="E252" s="135" t="s">
        <v>409</v>
      </c>
      <c r="F252" s="136" t="s">
        <v>410</v>
      </c>
      <c r="G252" s="137" t="s">
        <v>168</v>
      </c>
      <c r="H252" s="138">
        <v>94.483999999999995</v>
      </c>
      <c r="I252" s="139"/>
      <c r="J252" s="140">
        <f>ROUND(I252*H252,2)</f>
        <v>0</v>
      </c>
      <c r="K252" s="136" t="s">
        <v>156</v>
      </c>
      <c r="L252" s="31"/>
      <c r="M252" s="141"/>
      <c r="N252" s="142" t="s">
        <v>43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157</v>
      </c>
      <c r="AT252" s="145" t="s">
        <v>152</v>
      </c>
      <c r="AU252" s="145" t="s">
        <v>82</v>
      </c>
      <c r="AY252" s="16" t="s">
        <v>150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6" t="s">
        <v>80</v>
      </c>
      <c r="BK252" s="146">
        <f>ROUND(I252*H252,2)</f>
        <v>0</v>
      </c>
      <c r="BL252" s="16" t="s">
        <v>157</v>
      </c>
      <c r="BM252" s="145" t="s">
        <v>411</v>
      </c>
    </row>
    <row r="253" spans="2:65" s="30" customFormat="1">
      <c r="B253" s="31"/>
      <c r="D253" s="147" t="s">
        <v>159</v>
      </c>
      <c r="F253" s="148" t="s">
        <v>412</v>
      </c>
      <c r="I253" s="149"/>
      <c r="L253" s="31"/>
      <c r="M253" s="150"/>
      <c r="T253" s="54"/>
      <c r="AT253" s="16" t="s">
        <v>159</v>
      </c>
      <c r="AU253" s="16" t="s">
        <v>82</v>
      </c>
    </row>
    <row r="254" spans="2:65" s="121" customFormat="1" ht="25.95" customHeight="1">
      <c r="B254" s="122"/>
      <c r="D254" s="123" t="s">
        <v>71</v>
      </c>
      <c r="E254" s="124" t="s">
        <v>413</v>
      </c>
      <c r="F254" s="124" t="s">
        <v>414</v>
      </c>
      <c r="I254" s="125"/>
      <c r="J254" s="126">
        <f>BK254</f>
        <v>0</v>
      </c>
      <c r="L254" s="122"/>
      <c r="M254" s="127"/>
      <c r="P254" s="128">
        <f>P255+P270+P272+P277+P303+P352+P405+P428+P457+P463</f>
        <v>0</v>
      </c>
      <c r="R254" s="128">
        <f>R255+R270+R272+R277+R303+R352+R405+R428+R457+R463</f>
        <v>45.070778080283397</v>
      </c>
      <c r="T254" s="129">
        <f>T255+T270+T272+T277+T303+T352+T405+T428+T457+T463</f>
        <v>59.640133749999997</v>
      </c>
      <c r="AR254" s="123" t="s">
        <v>82</v>
      </c>
      <c r="AT254" s="130" t="s">
        <v>71</v>
      </c>
      <c r="AU254" s="130" t="s">
        <v>72</v>
      </c>
      <c r="AY254" s="123" t="s">
        <v>150</v>
      </c>
      <c r="BK254" s="131">
        <f>BK255+BK270+BK272+BK277+BK303+BK352+BK405+BK428+BK457+BK463</f>
        <v>0</v>
      </c>
    </row>
    <row r="255" spans="2:65" s="121" customFormat="1" ht="22.8" customHeight="1">
      <c r="B255" s="122"/>
      <c r="D255" s="123" t="s">
        <v>71</v>
      </c>
      <c r="E255" s="132" t="s">
        <v>415</v>
      </c>
      <c r="F255" s="132" t="s">
        <v>416</v>
      </c>
      <c r="I255" s="125"/>
      <c r="J255" s="133">
        <f>BK255</f>
        <v>0</v>
      </c>
      <c r="L255" s="122"/>
      <c r="M255" s="127"/>
      <c r="P255" s="128">
        <f>SUM(P256:P269)</f>
        <v>0</v>
      </c>
      <c r="R255" s="128">
        <f>SUM(R256:R269)</f>
        <v>0.33387575000000003</v>
      </c>
      <c r="T255" s="129">
        <f>SUM(T256:T269)</f>
        <v>0</v>
      </c>
      <c r="AR255" s="123" t="s">
        <v>82</v>
      </c>
      <c r="AT255" s="130" t="s">
        <v>71</v>
      </c>
      <c r="AU255" s="130" t="s">
        <v>80</v>
      </c>
      <c r="AY255" s="123" t="s">
        <v>150</v>
      </c>
      <c r="BK255" s="131">
        <f>SUM(BK256:BK269)</f>
        <v>0</v>
      </c>
    </row>
    <row r="256" spans="2:65" s="30" customFormat="1" ht="21.75" customHeight="1">
      <c r="B256" s="31"/>
      <c r="C256" s="134" t="s">
        <v>417</v>
      </c>
      <c r="D256" s="134" t="s">
        <v>152</v>
      </c>
      <c r="E256" s="135" t="s">
        <v>418</v>
      </c>
      <c r="F256" s="136" t="s">
        <v>419</v>
      </c>
      <c r="G256" s="137" t="s">
        <v>200</v>
      </c>
      <c r="H256" s="138">
        <v>47.8</v>
      </c>
      <c r="I256" s="139"/>
      <c r="J256" s="140">
        <f>ROUND(I256*H256,2)</f>
        <v>0</v>
      </c>
      <c r="K256" s="136" t="s">
        <v>156</v>
      </c>
      <c r="L256" s="31"/>
      <c r="M256" s="141"/>
      <c r="N256" s="142" t="s">
        <v>43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260</v>
      </c>
      <c r="AT256" s="145" t="s">
        <v>152</v>
      </c>
      <c r="AU256" s="145" t="s">
        <v>82</v>
      </c>
      <c r="AY256" s="16" t="s">
        <v>150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6" t="s">
        <v>80</v>
      </c>
      <c r="BK256" s="146">
        <f>ROUND(I256*H256,2)</f>
        <v>0</v>
      </c>
      <c r="BL256" s="16" t="s">
        <v>260</v>
      </c>
      <c r="BM256" s="145" t="s">
        <v>420</v>
      </c>
    </row>
    <row r="257" spans="2:65" s="30" customFormat="1">
      <c r="B257" s="31"/>
      <c r="D257" s="147" t="s">
        <v>159</v>
      </c>
      <c r="F257" s="148" t="s">
        <v>421</v>
      </c>
      <c r="I257" s="149"/>
      <c r="L257" s="31"/>
      <c r="M257" s="150"/>
      <c r="T257" s="54"/>
      <c r="AT257" s="16" t="s">
        <v>159</v>
      </c>
      <c r="AU257" s="16" t="s">
        <v>82</v>
      </c>
    </row>
    <row r="258" spans="2:65" s="151" customFormat="1">
      <c r="B258" s="152"/>
      <c r="D258" s="153" t="s">
        <v>161</v>
      </c>
      <c r="E258" s="154"/>
      <c r="F258" s="155" t="s">
        <v>422</v>
      </c>
      <c r="H258" s="154"/>
      <c r="I258" s="156"/>
      <c r="L258" s="152"/>
      <c r="M258" s="157"/>
      <c r="T258" s="158"/>
      <c r="AT258" s="154" t="s">
        <v>161</v>
      </c>
      <c r="AU258" s="154" t="s">
        <v>82</v>
      </c>
      <c r="AV258" s="151" t="s">
        <v>80</v>
      </c>
      <c r="AW258" s="151" t="s">
        <v>34</v>
      </c>
      <c r="AX258" s="151" t="s">
        <v>72</v>
      </c>
      <c r="AY258" s="154" t="s">
        <v>150</v>
      </c>
    </row>
    <row r="259" spans="2:65" s="159" customFormat="1">
      <c r="B259" s="160"/>
      <c r="D259" s="153" t="s">
        <v>161</v>
      </c>
      <c r="E259" s="161"/>
      <c r="F259" s="162" t="s">
        <v>423</v>
      </c>
      <c r="H259" s="163">
        <v>47.8</v>
      </c>
      <c r="I259" s="164"/>
      <c r="L259" s="160"/>
      <c r="M259" s="165"/>
      <c r="T259" s="166"/>
      <c r="AT259" s="161" t="s">
        <v>161</v>
      </c>
      <c r="AU259" s="161" t="s">
        <v>82</v>
      </c>
      <c r="AV259" s="159" t="s">
        <v>82</v>
      </c>
      <c r="AW259" s="159" t="s">
        <v>34</v>
      </c>
      <c r="AX259" s="159" t="s">
        <v>72</v>
      </c>
      <c r="AY259" s="161" t="s">
        <v>150</v>
      </c>
    </row>
    <row r="260" spans="2:65" s="167" customFormat="1">
      <c r="B260" s="168"/>
      <c r="D260" s="153" t="s">
        <v>161</v>
      </c>
      <c r="E260" s="169"/>
      <c r="F260" s="170" t="s">
        <v>164</v>
      </c>
      <c r="H260" s="171">
        <v>47.8</v>
      </c>
      <c r="I260" s="172"/>
      <c r="L260" s="168"/>
      <c r="M260" s="173"/>
      <c r="T260" s="174"/>
      <c r="AT260" s="169" t="s">
        <v>161</v>
      </c>
      <c r="AU260" s="169" t="s">
        <v>82</v>
      </c>
      <c r="AV260" s="167" t="s">
        <v>157</v>
      </c>
      <c r="AW260" s="167" t="s">
        <v>34</v>
      </c>
      <c r="AX260" s="167" t="s">
        <v>80</v>
      </c>
      <c r="AY260" s="169" t="s">
        <v>150</v>
      </c>
    </row>
    <row r="261" spans="2:65" s="30" customFormat="1" ht="16.5" customHeight="1">
      <c r="B261" s="31"/>
      <c r="C261" s="175" t="s">
        <v>424</v>
      </c>
      <c r="D261" s="175" t="s">
        <v>165</v>
      </c>
      <c r="E261" s="176" t="s">
        <v>425</v>
      </c>
      <c r="F261" s="177" t="s">
        <v>426</v>
      </c>
      <c r="G261" s="178" t="s">
        <v>168</v>
      </c>
      <c r="H261" s="179">
        <v>1.4E-2</v>
      </c>
      <c r="I261" s="180"/>
      <c r="J261" s="181">
        <f>ROUND(I261*H261,2)</f>
        <v>0</v>
      </c>
      <c r="K261" s="177" t="s">
        <v>156</v>
      </c>
      <c r="L261" s="182"/>
      <c r="M261" s="183"/>
      <c r="N261" s="184" t="s">
        <v>43</v>
      </c>
      <c r="P261" s="143">
        <f>O261*H261</f>
        <v>0</v>
      </c>
      <c r="Q261" s="143">
        <v>1</v>
      </c>
      <c r="R261" s="143">
        <f>Q261*H261</f>
        <v>1.4E-2</v>
      </c>
      <c r="S261" s="143">
        <v>0</v>
      </c>
      <c r="T261" s="144">
        <f>S261*H261</f>
        <v>0</v>
      </c>
      <c r="AR261" s="145" t="s">
        <v>345</v>
      </c>
      <c r="AT261" s="145" t="s">
        <v>165</v>
      </c>
      <c r="AU261" s="145" t="s">
        <v>82</v>
      </c>
      <c r="AY261" s="16" t="s">
        <v>150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6" t="s">
        <v>80</v>
      </c>
      <c r="BK261" s="146">
        <f>ROUND(I261*H261,2)</f>
        <v>0</v>
      </c>
      <c r="BL261" s="16" t="s">
        <v>260</v>
      </c>
      <c r="BM261" s="145" t="s">
        <v>427</v>
      </c>
    </row>
    <row r="262" spans="2:65" s="30" customFormat="1" ht="19.2">
      <c r="B262" s="31"/>
      <c r="D262" s="153" t="s">
        <v>275</v>
      </c>
      <c r="F262" s="185" t="s">
        <v>428</v>
      </c>
      <c r="I262" s="149"/>
      <c r="L262" s="31"/>
      <c r="M262" s="150"/>
      <c r="T262" s="54"/>
      <c r="AT262" s="16" t="s">
        <v>275</v>
      </c>
      <c r="AU262" s="16" t="s">
        <v>82</v>
      </c>
    </row>
    <row r="263" spans="2:65" s="159" customFormat="1">
      <c r="B263" s="160"/>
      <c r="D263" s="153" t="s">
        <v>161</v>
      </c>
      <c r="F263" s="162" t="s">
        <v>429</v>
      </c>
      <c r="H263" s="163">
        <v>1.4E-2</v>
      </c>
      <c r="I263" s="164"/>
      <c r="L263" s="160"/>
      <c r="M263" s="165"/>
      <c r="T263" s="166"/>
      <c r="AT263" s="161" t="s">
        <v>161</v>
      </c>
      <c r="AU263" s="161" t="s">
        <v>82</v>
      </c>
      <c r="AV263" s="159" t="s">
        <v>82</v>
      </c>
      <c r="AW263" s="159" t="s">
        <v>4</v>
      </c>
      <c r="AX263" s="159" t="s">
        <v>80</v>
      </c>
      <c r="AY263" s="161" t="s">
        <v>150</v>
      </c>
    </row>
    <row r="264" spans="2:65" s="30" customFormat="1" ht="16.5" customHeight="1">
      <c r="B264" s="31"/>
      <c r="C264" s="134" t="s">
        <v>430</v>
      </c>
      <c r="D264" s="134" t="s">
        <v>152</v>
      </c>
      <c r="E264" s="135" t="s">
        <v>431</v>
      </c>
      <c r="F264" s="136" t="s">
        <v>432</v>
      </c>
      <c r="G264" s="137" t="s">
        <v>200</v>
      </c>
      <c r="H264" s="138">
        <v>47.8</v>
      </c>
      <c r="I264" s="139"/>
      <c r="J264" s="140">
        <f>ROUND(I264*H264,2)</f>
        <v>0</v>
      </c>
      <c r="K264" s="136" t="s">
        <v>156</v>
      </c>
      <c r="L264" s="31"/>
      <c r="M264" s="141"/>
      <c r="N264" s="142" t="s">
        <v>43</v>
      </c>
      <c r="P264" s="143">
        <f>O264*H264</f>
        <v>0</v>
      </c>
      <c r="Q264" s="143">
        <v>3.9825E-4</v>
      </c>
      <c r="R264" s="143">
        <f>Q264*H264</f>
        <v>1.903635E-2</v>
      </c>
      <c r="S264" s="143">
        <v>0</v>
      </c>
      <c r="T264" s="144">
        <f>S264*H264</f>
        <v>0</v>
      </c>
      <c r="AR264" s="145" t="s">
        <v>260</v>
      </c>
      <c r="AT264" s="145" t="s">
        <v>152</v>
      </c>
      <c r="AU264" s="145" t="s">
        <v>82</v>
      </c>
      <c r="AY264" s="16" t="s">
        <v>150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6" t="s">
        <v>80</v>
      </c>
      <c r="BK264" s="146">
        <f>ROUND(I264*H264,2)</f>
        <v>0</v>
      </c>
      <c r="BL264" s="16" t="s">
        <v>260</v>
      </c>
      <c r="BM264" s="145" t="s">
        <v>433</v>
      </c>
    </row>
    <row r="265" spans="2:65" s="30" customFormat="1">
      <c r="B265" s="31"/>
      <c r="D265" s="147" t="s">
        <v>159</v>
      </c>
      <c r="F265" s="148" t="s">
        <v>434</v>
      </c>
      <c r="I265" s="149"/>
      <c r="L265" s="31"/>
      <c r="M265" s="150"/>
      <c r="T265" s="54"/>
      <c r="AT265" s="16" t="s">
        <v>159</v>
      </c>
      <c r="AU265" s="16" t="s">
        <v>82</v>
      </c>
    </row>
    <row r="266" spans="2:65" s="30" customFormat="1" ht="24.15" customHeight="1">
      <c r="B266" s="31"/>
      <c r="C266" s="175" t="s">
        <v>435</v>
      </c>
      <c r="D266" s="175" t="s">
        <v>165</v>
      </c>
      <c r="E266" s="176" t="s">
        <v>436</v>
      </c>
      <c r="F266" s="177" t="s">
        <v>437</v>
      </c>
      <c r="G266" s="178" t="s">
        <v>200</v>
      </c>
      <c r="H266" s="179">
        <v>55.710999999999999</v>
      </c>
      <c r="I266" s="180"/>
      <c r="J266" s="181">
        <f>ROUND(I266*H266,2)</f>
        <v>0</v>
      </c>
      <c r="K266" s="177" t="s">
        <v>156</v>
      </c>
      <c r="L266" s="182"/>
      <c r="M266" s="183"/>
      <c r="N266" s="184" t="s">
        <v>43</v>
      </c>
      <c r="P266" s="143">
        <f>O266*H266</f>
        <v>0</v>
      </c>
      <c r="Q266" s="143">
        <v>5.4000000000000003E-3</v>
      </c>
      <c r="R266" s="143">
        <f>Q266*H266</f>
        <v>0.30083940000000003</v>
      </c>
      <c r="S266" s="143">
        <v>0</v>
      </c>
      <c r="T266" s="144">
        <f>S266*H266</f>
        <v>0</v>
      </c>
      <c r="AR266" s="145" t="s">
        <v>345</v>
      </c>
      <c r="AT266" s="145" t="s">
        <v>165</v>
      </c>
      <c r="AU266" s="145" t="s">
        <v>82</v>
      </c>
      <c r="AY266" s="16" t="s">
        <v>150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6" t="s">
        <v>80</v>
      </c>
      <c r="BK266" s="146">
        <f>ROUND(I266*H266,2)</f>
        <v>0</v>
      </c>
      <c r="BL266" s="16" t="s">
        <v>260</v>
      </c>
      <c r="BM266" s="145" t="s">
        <v>438</v>
      </c>
    </row>
    <row r="267" spans="2:65" s="159" customFormat="1">
      <c r="B267" s="160"/>
      <c r="D267" s="153" t="s">
        <v>161</v>
      </c>
      <c r="F267" s="162" t="s">
        <v>439</v>
      </c>
      <c r="H267" s="163">
        <v>55.710999999999999</v>
      </c>
      <c r="I267" s="164"/>
      <c r="L267" s="160"/>
      <c r="M267" s="165"/>
      <c r="T267" s="166"/>
      <c r="AT267" s="161" t="s">
        <v>161</v>
      </c>
      <c r="AU267" s="161" t="s">
        <v>82</v>
      </c>
      <c r="AV267" s="159" t="s">
        <v>82</v>
      </c>
      <c r="AW267" s="159" t="s">
        <v>4</v>
      </c>
      <c r="AX267" s="159" t="s">
        <v>80</v>
      </c>
      <c r="AY267" s="161" t="s">
        <v>150</v>
      </c>
    </row>
    <row r="268" spans="2:65" s="30" customFormat="1" ht="24.15" customHeight="1">
      <c r="B268" s="31"/>
      <c r="C268" s="134" t="s">
        <v>440</v>
      </c>
      <c r="D268" s="134" t="s">
        <v>152</v>
      </c>
      <c r="E268" s="135" t="s">
        <v>441</v>
      </c>
      <c r="F268" s="136" t="s">
        <v>442</v>
      </c>
      <c r="G268" s="137" t="s">
        <v>168</v>
      </c>
      <c r="H268" s="138">
        <v>0.33400000000000002</v>
      </c>
      <c r="I268" s="139"/>
      <c r="J268" s="140">
        <f>ROUND(I268*H268,2)</f>
        <v>0</v>
      </c>
      <c r="K268" s="136" t="s">
        <v>156</v>
      </c>
      <c r="L268" s="31"/>
      <c r="M268" s="141"/>
      <c r="N268" s="142" t="s">
        <v>43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260</v>
      </c>
      <c r="AT268" s="145" t="s">
        <v>152</v>
      </c>
      <c r="AU268" s="145" t="s">
        <v>82</v>
      </c>
      <c r="AY268" s="16" t="s">
        <v>150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6" t="s">
        <v>80</v>
      </c>
      <c r="BK268" s="146">
        <f>ROUND(I268*H268,2)</f>
        <v>0</v>
      </c>
      <c r="BL268" s="16" t="s">
        <v>260</v>
      </c>
      <c r="BM268" s="145" t="s">
        <v>443</v>
      </c>
    </row>
    <row r="269" spans="2:65" s="30" customFormat="1">
      <c r="B269" s="31"/>
      <c r="D269" s="147" t="s">
        <v>159</v>
      </c>
      <c r="F269" s="148" t="s">
        <v>444</v>
      </c>
      <c r="I269" s="149"/>
      <c r="L269" s="31"/>
      <c r="M269" s="150"/>
      <c r="T269" s="54"/>
      <c r="AT269" s="16" t="s">
        <v>159</v>
      </c>
      <c r="AU269" s="16" t="s">
        <v>82</v>
      </c>
    </row>
    <row r="270" spans="2:65" s="121" customFormat="1" ht="22.8" customHeight="1">
      <c r="B270" s="122"/>
      <c r="D270" s="123" t="s">
        <v>71</v>
      </c>
      <c r="E270" s="132" t="s">
        <v>445</v>
      </c>
      <c r="F270" s="132" t="s">
        <v>446</v>
      </c>
      <c r="I270" s="125"/>
      <c r="J270" s="133">
        <f>BK270</f>
        <v>0</v>
      </c>
      <c r="L270" s="122"/>
      <c r="M270" s="127"/>
      <c r="P270" s="128">
        <f>P271</f>
        <v>0</v>
      </c>
      <c r="R270" s="128">
        <f>R271</f>
        <v>5.6000000000000001E-2</v>
      </c>
      <c r="T270" s="129">
        <f>T271</f>
        <v>20</v>
      </c>
      <c r="AR270" s="123" t="s">
        <v>82</v>
      </c>
      <c r="AT270" s="130" t="s">
        <v>71</v>
      </c>
      <c r="AU270" s="130" t="s">
        <v>80</v>
      </c>
      <c r="AY270" s="123" t="s">
        <v>150</v>
      </c>
      <c r="BK270" s="131">
        <f>BK271</f>
        <v>0</v>
      </c>
    </row>
    <row r="271" spans="2:65" s="30" customFormat="1" ht="16.5" customHeight="1">
      <c r="B271" s="31"/>
      <c r="C271" s="134" t="s">
        <v>447</v>
      </c>
      <c r="D271" s="134" t="s">
        <v>152</v>
      </c>
      <c r="E271" s="135" t="s">
        <v>448</v>
      </c>
      <c r="F271" s="136" t="s">
        <v>449</v>
      </c>
      <c r="G271" s="137" t="s">
        <v>168</v>
      </c>
      <c r="H271" s="138">
        <v>20</v>
      </c>
      <c r="I271" s="139"/>
      <c r="J271" s="140">
        <f>ROUND(I271*H271,2)</f>
        <v>0</v>
      </c>
      <c r="K271" s="136"/>
      <c r="L271" s="31"/>
      <c r="M271" s="141"/>
      <c r="N271" s="142" t="s">
        <v>43</v>
      </c>
      <c r="P271" s="143">
        <f>O271*H271</f>
        <v>0</v>
      </c>
      <c r="Q271" s="143">
        <v>2.8E-3</v>
      </c>
      <c r="R271" s="143">
        <f>Q271*H271</f>
        <v>5.6000000000000001E-2</v>
      </c>
      <c r="S271" s="143">
        <v>1</v>
      </c>
      <c r="T271" s="144">
        <f>S271*H271</f>
        <v>20</v>
      </c>
      <c r="AR271" s="145" t="s">
        <v>260</v>
      </c>
      <c r="AT271" s="145" t="s">
        <v>152</v>
      </c>
      <c r="AU271" s="145" t="s">
        <v>82</v>
      </c>
      <c r="AY271" s="16" t="s">
        <v>150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6" t="s">
        <v>80</v>
      </c>
      <c r="BK271" s="146">
        <f>ROUND(I271*H271,2)</f>
        <v>0</v>
      </c>
      <c r="BL271" s="16" t="s">
        <v>260</v>
      </c>
      <c r="BM271" s="145" t="s">
        <v>450</v>
      </c>
    </row>
    <row r="272" spans="2:65" s="121" customFormat="1" ht="22.8" customHeight="1">
      <c r="B272" s="122"/>
      <c r="D272" s="123" t="s">
        <v>71</v>
      </c>
      <c r="E272" s="132" t="s">
        <v>451</v>
      </c>
      <c r="F272" s="132" t="s">
        <v>452</v>
      </c>
      <c r="I272" s="125"/>
      <c r="J272" s="133">
        <f>BK272</f>
        <v>0</v>
      </c>
      <c r="L272" s="122"/>
      <c r="M272" s="127"/>
      <c r="P272" s="128">
        <f>SUM(P273:P276)</f>
        <v>0</v>
      </c>
      <c r="R272" s="128">
        <f>SUM(R273:R276)</f>
        <v>0.48416000000000003</v>
      </c>
      <c r="T272" s="129">
        <f>SUM(T273:T276)</f>
        <v>0.247</v>
      </c>
      <c r="AR272" s="123" t="s">
        <v>82</v>
      </c>
      <c r="AT272" s="130" t="s">
        <v>71</v>
      </c>
      <c r="AU272" s="130" t="s">
        <v>80</v>
      </c>
      <c r="AY272" s="123" t="s">
        <v>150</v>
      </c>
      <c r="BK272" s="131">
        <f>SUM(BK273:BK276)</f>
        <v>0</v>
      </c>
    </row>
    <row r="273" spans="2:65" s="30" customFormat="1" ht="24.15" customHeight="1">
      <c r="B273" s="31"/>
      <c r="C273" s="134" t="s">
        <v>453</v>
      </c>
      <c r="D273" s="134" t="s">
        <v>152</v>
      </c>
      <c r="E273" s="135" t="s">
        <v>454</v>
      </c>
      <c r="F273" s="136" t="s">
        <v>455</v>
      </c>
      <c r="G273" s="137" t="s">
        <v>176</v>
      </c>
      <c r="H273" s="138">
        <v>20</v>
      </c>
      <c r="I273" s="139"/>
      <c r="J273" s="140">
        <f>ROUND(I273*H273,2)</f>
        <v>0</v>
      </c>
      <c r="K273" s="136" t="s">
        <v>156</v>
      </c>
      <c r="L273" s="31"/>
      <c r="M273" s="141"/>
      <c r="N273" s="142" t="s">
        <v>43</v>
      </c>
      <c r="P273" s="143">
        <f>O273*H273</f>
        <v>0</v>
      </c>
      <c r="Q273" s="143">
        <v>2.4160000000000001E-2</v>
      </c>
      <c r="R273" s="143">
        <f>Q273*H273</f>
        <v>0.48320000000000002</v>
      </c>
      <c r="S273" s="143">
        <v>0</v>
      </c>
      <c r="T273" s="144">
        <f>S273*H273</f>
        <v>0</v>
      </c>
      <c r="AR273" s="145" t="s">
        <v>260</v>
      </c>
      <c r="AT273" s="145" t="s">
        <v>152</v>
      </c>
      <c r="AU273" s="145" t="s">
        <v>82</v>
      </c>
      <c r="AY273" s="16" t="s">
        <v>150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6" t="s">
        <v>80</v>
      </c>
      <c r="BK273" s="146">
        <f>ROUND(I273*H273,2)</f>
        <v>0</v>
      </c>
      <c r="BL273" s="16" t="s">
        <v>260</v>
      </c>
      <c r="BM273" s="145" t="s">
        <v>456</v>
      </c>
    </row>
    <row r="274" spans="2:65" s="30" customFormat="1">
      <c r="B274" s="31"/>
      <c r="D274" s="147" t="s">
        <v>159</v>
      </c>
      <c r="F274" s="148" t="s">
        <v>457</v>
      </c>
      <c r="I274" s="149"/>
      <c r="L274" s="31"/>
      <c r="M274" s="150"/>
      <c r="T274" s="54"/>
      <c r="AT274" s="16" t="s">
        <v>159</v>
      </c>
      <c r="AU274" s="16" t="s">
        <v>82</v>
      </c>
    </row>
    <row r="275" spans="2:65" s="30" customFormat="1" ht="16.5" customHeight="1">
      <c r="B275" s="31"/>
      <c r="C275" s="134" t="s">
        <v>458</v>
      </c>
      <c r="D275" s="134" t="s">
        <v>152</v>
      </c>
      <c r="E275" s="135" t="s">
        <v>459</v>
      </c>
      <c r="F275" s="136" t="s">
        <v>460</v>
      </c>
      <c r="G275" s="137" t="s">
        <v>176</v>
      </c>
      <c r="H275" s="138">
        <v>20</v>
      </c>
      <c r="I275" s="139"/>
      <c r="J275" s="140">
        <f>ROUND(I275*H275,2)</f>
        <v>0</v>
      </c>
      <c r="K275" s="136" t="s">
        <v>156</v>
      </c>
      <c r="L275" s="31"/>
      <c r="M275" s="141"/>
      <c r="N275" s="142" t="s">
        <v>43</v>
      </c>
      <c r="P275" s="143">
        <f>O275*H275</f>
        <v>0</v>
      </c>
      <c r="Q275" s="143">
        <v>4.8000000000000001E-5</v>
      </c>
      <c r="R275" s="143">
        <f>Q275*H275</f>
        <v>9.6000000000000002E-4</v>
      </c>
      <c r="S275" s="143">
        <v>1.235E-2</v>
      </c>
      <c r="T275" s="144">
        <f>S275*H275</f>
        <v>0.247</v>
      </c>
      <c r="AR275" s="145" t="s">
        <v>260</v>
      </c>
      <c r="AT275" s="145" t="s">
        <v>152</v>
      </c>
      <c r="AU275" s="145" t="s">
        <v>82</v>
      </c>
      <c r="AY275" s="16" t="s">
        <v>150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6" t="s">
        <v>80</v>
      </c>
      <c r="BK275" s="146">
        <f>ROUND(I275*H275,2)</f>
        <v>0</v>
      </c>
      <c r="BL275" s="16" t="s">
        <v>260</v>
      </c>
      <c r="BM275" s="145" t="s">
        <v>461</v>
      </c>
    </row>
    <row r="276" spans="2:65" s="30" customFormat="1">
      <c r="B276" s="31"/>
      <c r="D276" s="147" t="s">
        <v>159</v>
      </c>
      <c r="F276" s="148" t="s">
        <v>462</v>
      </c>
      <c r="I276" s="149"/>
      <c r="L276" s="31"/>
      <c r="M276" s="150"/>
      <c r="T276" s="54"/>
      <c r="AT276" s="16" t="s">
        <v>159</v>
      </c>
      <c r="AU276" s="16" t="s">
        <v>82</v>
      </c>
    </row>
    <row r="277" spans="2:65" s="121" customFormat="1" ht="22.8" customHeight="1">
      <c r="B277" s="122"/>
      <c r="D277" s="123" t="s">
        <v>71</v>
      </c>
      <c r="E277" s="132" t="s">
        <v>463</v>
      </c>
      <c r="F277" s="132" t="s">
        <v>464</v>
      </c>
      <c r="I277" s="125"/>
      <c r="J277" s="133">
        <f>BK277</f>
        <v>0</v>
      </c>
      <c r="L277" s="122"/>
      <c r="M277" s="127"/>
      <c r="P277" s="128">
        <f>SUM(P278:P302)</f>
        <v>0</v>
      </c>
      <c r="R277" s="128">
        <f>SUM(R278:R302)</f>
        <v>6.4286123375400006</v>
      </c>
      <c r="T277" s="129">
        <f>SUM(T278:T302)</f>
        <v>6.4463491500000005</v>
      </c>
      <c r="AR277" s="123" t="s">
        <v>82</v>
      </c>
      <c r="AT277" s="130" t="s">
        <v>71</v>
      </c>
      <c r="AU277" s="130" t="s">
        <v>80</v>
      </c>
      <c r="AY277" s="123" t="s">
        <v>150</v>
      </c>
      <c r="BK277" s="131">
        <f>SUM(BK278:BK302)</f>
        <v>0</v>
      </c>
    </row>
    <row r="278" spans="2:65" s="30" customFormat="1" ht="16.5" customHeight="1">
      <c r="B278" s="31"/>
      <c r="C278" s="134" t="s">
        <v>465</v>
      </c>
      <c r="D278" s="134" t="s">
        <v>152</v>
      </c>
      <c r="E278" s="135" t="s">
        <v>466</v>
      </c>
      <c r="F278" s="136" t="s">
        <v>467</v>
      </c>
      <c r="G278" s="137" t="s">
        <v>200</v>
      </c>
      <c r="H278" s="138">
        <v>17.5</v>
      </c>
      <c r="I278" s="139"/>
      <c r="J278" s="140">
        <f>ROUND(I278*H278,2)</f>
        <v>0</v>
      </c>
      <c r="K278" s="136"/>
      <c r="L278" s="31"/>
      <c r="M278" s="141"/>
      <c r="N278" s="142" t="s">
        <v>43</v>
      </c>
      <c r="P278" s="143">
        <f>O278*H278</f>
        <v>0</v>
      </c>
      <c r="Q278" s="143">
        <v>1.2880000000000001E-2</v>
      </c>
      <c r="R278" s="143">
        <f>Q278*H278</f>
        <v>0.22540000000000002</v>
      </c>
      <c r="S278" s="143">
        <v>0</v>
      </c>
      <c r="T278" s="144">
        <f>S278*H278</f>
        <v>0</v>
      </c>
      <c r="AR278" s="145" t="s">
        <v>260</v>
      </c>
      <c r="AT278" s="145" t="s">
        <v>152</v>
      </c>
      <c r="AU278" s="145" t="s">
        <v>82</v>
      </c>
      <c r="AY278" s="16" t="s">
        <v>150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6" t="s">
        <v>80</v>
      </c>
      <c r="BK278" s="146">
        <f>ROUND(I278*H278,2)</f>
        <v>0</v>
      </c>
      <c r="BL278" s="16" t="s">
        <v>260</v>
      </c>
      <c r="BM278" s="145" t="s">
        <v>468</v>
      </c>
    </row>
    <row r="279" spans="2:65" s="151" customFormat="1">
      <c r="B279" s="152"/>
      <c r="D279" s="153" t="s">
        <v>161</v>
      </c>
      <c r="E279" s="154"/>
      <c r="F279" s="155" t="s">
        <v>469</v>
      </c>
      <c r="H279" s="154"/>
      <c r="I279" s="156"/>
      <c r="L279" s="152"/>
      <c r="M279" s="157"/>
      <c r="T279" s="158"/>
      <c r="AT279" s="154" t="s">
        <v>161</v>
      </c>
      <c r="AU279" s="154" t="s">
        <v>82</v>
      </c>
      <c r="AV279" s="151" t="s">
        <v>80</v>
      </c>
      <c r="AW279" s="151" t="s">
        <v>34</v>
      </c>
      <c r="AX279" s="151" t="s">
        <v>72</v>
      </c>
      <c r="AY279" s="154" t="s">
        <v>150</v>
      </c>
    </row>
    <row r="280" spans="2:65" s="159" customFormat="1">
      <c r="B280" s="160"/>
      <c r="D280" s="153" t="s">
        <v>161</v>
      </c>
      <c r="E280" s="161"/>
      <c r="F280" s="162" t="s">
        <v>470</v>
      </c>
      <c r="H280" s="163">
        <v>17.5</v>
      </c>
      <c r="I280" s="164"/>
      <c r="L280" s="160"/>
      <c r="M280" s="165"/>
      <c r="T280" s="166"/>
      <c r="AT280" s="161" t="s">
        <v>161</v>
      </c>
      <c r="AU280" s="161" t="s">
        <v>82</v>
      </c>
      <c r="AV280" s="159" t="s">
        <v>82</v>
      </c>
      <c r="AW280" s="159" t="s">
        <v>34</v>
      </c>
      <c r="AX280" s="159" t="s">
        <v>72</v>
      </c>
      <c r="AY280" s="161" t="s">
        <v>150</v>
      </c>
    </row>
    <row r="281" spans="2:65" s="167" customFormat="1">
      <c r="B281" s="168"/>
      <c r="D281" s="153" t="s">
        <v>161</v>
      </c>
      <c r="E281" s="169"/>
      <c r="F281" s="170" t="s">
        <v>164</v>
      </c>
      <c r="H281" s="171">
        <v>17.5</v>
      </c>
      <c r="I281" s="172"/>
      <c r="L281" s="168"/>
      <c r="M281" s="173"/>
      <c r="T281" s="174"/>
      <c r="AT281" s="169" t="s">
        <v>161</v>
      </c>
      <c r="AU281" s="169" t="s">
        <v>82</v>
      </c>
      <c r="AV281" s="167" t="s">
        <v>157</v>
      </c>
      <c r="AW281" s="167" t="s">
        <v>34</v>
      </c>
      <c r="AX281" s="167" t="s">
        <v>80</v>
      </c>
      <c r="AY281" s="169" t="s">
        <v>150</v>
      </c>
    </row>
    <row r="282" spans="2:65" s="30" customFormat="1" ht="24.15" customHeight="1">
      <c r="B282" s="31"/>
      <c r="C282" s="134" t="s">
        <v>471</v>
      </c>
      <c r="D282" s="134" t="s">
        <v>152</v>
      </c>
      <c r="E282" s="135" t="s">
        <v>472</v>
      </c>
      <c r="F282" s="136" t="s">
        <v>473</v>
      </c>
      <c r="G282" s="137" t="s">
        <v>200</v>
      </c>
      <c r="H282" s="138">
        <v>119.315</v>
      </c>
      <c r="I282" s="139"/>
      <c r="J282" s="140">
        <f>ROUND(I282*H282,2)</f>
        <v>0</v>
      </c>
      <c r="K282" s="136" t="s">
        <v>156</v>
      </c>
      <c r="L282" s="31"/>
      <c r="M282" s="141"/>
      <c r="N282" s="142" t="s">
        <v>43</v>
      </c>
      <c r="P282" s="143">
        <f>O282*H282</f>
        <v>0</v>
      </c>
      <c r="Q282" s="143">
        <v>1.259502E-2</v>
      </c>
      <c r="R282" s="143">
        <f>Q282*H282</f>
        <v>1.5027748112999999</v>
      </c>
      <c r="S282" s="143">
        <v>0</v>
      </c>
      <c r="T282" s="144">
        <f>S282*H282</f>
        <v>0</v>
      </c>
      <c r="AR282" s="145" t="s">
        <v>260</v>
      </c>
      <c r="AT282" s="145" t="s">
        <v>152</v>
      </c>
      <c r="AU282" s="145" t="s">
        <v>82</v>
      </c>
      <c r="AY282" s="16" t="s">
        <v>150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6" t="s">
        <v>80</v>
      </c>
      <c r="BK282" s="146">
        <f>ROUND(I282*H282,2)</f>
        <v>0</v>
      </c>
      <c r="BL282" s="16" t="s">
        <v>260</v>
      </c>
      <c r="BM282" s="145" t="s">
        <v>474</v>
      </c>
    </row>
    <row r="283" spans="2:65" s="30" customFormat="1">
      <c r="B283" s="31"/>
      <c r="D283" s="147" t="s">
        <v>159</v>
      </c>
      <c r="F283" s="148" t="s">
        <v>475</v>
      </c>
      <c r="I283" s="149"/>
      <c r="L283" s="31"/>
      <c r="M283" s="150"/>
      <c r="T283" s="54"/>
      <c r="AT283" s="16" t="s">
        <v>159</v>
      </c>
      <c r="AU283" s="16" t="s">
        <v>82</v>
      </c>
    </row>
    <row r="284" spans="2:65" s="159" customFormat="1">
      <c r="B284" s="160"/>
      <c r="D284" s="153" t="s">
        <v>161</v>
      </c>
      <c r="E284" s="161"/>
      <c r="F284" s="162" t="s">
        <v>476</v>
      </c>
      <c r="H284" s="163">
        <v>119.315</v>
      </c>
      <c r="I284" s="164"/>
      <c r="L284" s="160"/>
      <c r="M284" s="165"/>
      <c r="T284" s="166"/>
      <c r="AT284" s="161" t="s">
        <v>161</v>
      </c>
      <c r="AU284" s="161" t="s">
        <v>82</v>
      </c>
      <c r="AV284" s="159" t="s">
        <v>82</v>
      </c>
      <c r="AW284" s="159" t="s">
        <v>34</v>
      </c>
      <c r="AX284" s="159" t="s">
        <v>72</v>
      </c>
      <c r="AY284" s="161" t="s">
        <v>150</v>
      </c>
    </row>
    <row r="285" spans="2:65" s="167" customFormat="1">
      <c r="B285" s="168"/>
      <c r="D285" s="153" t="s">
        <v>161</v>
      </c>
      <c r="E285" s="169"/>
      <c r="F285" s="170" t="s">
        <v>164</v>
      </c>
      <c r="H285" s="171">
        <v>119.315</v>
      </c>
      <c r="I285" s="172"/>
      <c r="L285" s="168"/>
      <c r="M285" s="173"/>
      <c r="T285" s="174"/>
      <c r="AT285" s="169" t="s">
        <v>161</v>
      </c>
      <c r="AU285" s="169" t="s">
        <v>82</v>
      </c>
      <c r="AV285" s="167" t="s">
        <v>157</v>
      </c>
      <c r="AW285" s="167" t="s">
        <v>34</v>
      </c>
      <c r="AX285" s="167" t="s">
        <v>80</v>
      </c>
      <c r="AY285" s="169" t="s">
        <v>150</v>
      </c>
    </row>
    <row r="286" spans="2:65" s="30" customFormat="1" ht="24.15" customHeight="1">
      <c r="B286" s="31"/>
      <c r="C286" s="134" t="s">
        <v>477</v>
      </c>
      <c r="D286" s="134" t="s">
        <v>152</v>
      </c>
      <c r="E286" s="135" t="s">
        <v>478</v>
      </c>
      <c r="F286" s="136" t="s">
        <v>479</v>
      </c>
      <c r="G286" s="137" t="s">
        <v>200</v>
      </c>
      <c r="H286" s="138">
        <v>485.976</v>
      </c>
      <c r="I286" s="139"/>
      <c r="J286" s="140">
        <f>ROUND(I286*H286,2)</f>
        <v>0</v>
      </c>
      <c r="K286" s="136" t="s">
        <v>156</v>
      </c>
      <c r="L286" s="31"/>
      <c r="M286" s="141"/>
      <c r="N286" s="142" t="s">
        <v>43</v>
      </c>
      <c r="P286" s="143">
        <f>O286*H286</f>
        <v>0</v>
      </c>
      <c r="Q286" s="143">
        <v>1.2547400000000001E-3</v>
      </c>
      <c r="R286" s="143">
        <f>Q286*H286</f>
        <v>0.60977352624000003</v>
      </c>
      <c r="S286" s="143">
        <v>0</v>
      </c>
      <c r="T286" s="144">
        <f>S286*H286</f>
        <v>0</v>
      </c>
      <c r="AR286" s="145" t="s">
        <v>260</v>
      </c>
      <c r="AT286" s="145" t="s">
        <v>152</v>
      </c>
      <c r="AU286" s="145" t="s">
        <v>82</v>
      </c>
      <c r="AY286" s="16" t="s">
        <v>150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6" t="s">
        <v>80</v>
      </c>
      <c r="BK286" s="146">
        <f>ROUND(I286*H286,2)</f>
        <v>0</v>
      </c>
      <c r="BL286" s="16" t="s">
        <v>260</v>
      </c>
      <c r="BM286" s="145" t="s">
        <v>480</v>
      </c>
    </row>
    <row r="287" spans="2:65" s="30" customFormat="1">
      <c r="B287" s="31"/>
      <c r="D287" s="147" t="s">
        <v>159</v>
      </c>
      <c r="F287" s="148" t="s">
        <v>481</v>
      </c>
      <c r="I287" s="149"/>
      <c r="L287" s="31"/>
      <c r="M287" s="150"/>
      <c r="T287" s="54"/>
      <c r="AT287" s="16" t="s">
        <v>159</v>
      </c>
      <c r="AU287" s="16" t="s">
        <v>82</v>
      </c>
    </row>
    <row r="288" spans="2:65" s="159" customFormat="1">
      <c r="B288" s="160"/>
      <c r="D288" s="153" t="s">
        <v>161</v>
      </c>
      <c r="E288" s="161"/>
      <c r="F288" s="162" t="s">
        <v>482</v>
      </c>
      <c r="H288" s="163">
        <v>485.976</v>
      </c>
      <c r="I288" s="164"/>
      <c r="L288" s="160"/>
      <c r="M288" s="165"/>
      <c r="T288" s="166"/>
      <c r="AT288" s="161" t="s">
        <v>161</v>
      </c>
      <c r="AU288" s="161" t="s">
        <v>82</v>
      </c>
      <c r="AV288" s="159" t="s">
        <v>82</v>
      </c>
      <c r="AW288" s="159" t="s">
        <v>34</v>
      </c>
      <c r="AX288" s="159" t="s">
        <v>72</v>
      </c>
      <c r="AY288" s="161" t="s">
        <v>150</v>
      </c>
    </row>
    <row r="289" spans="2:65" s="167" customFormat="1">
      <c r="B289" s="168"/>
      <c r="D289" s="153" t="s">
        <v>161</v>
      </c>
      <c r="E289" s="169"/>
      <c r="F289" s="170" t="s">
        <v>164</v>
      </c>
      <c r="H289" s="171">
        <v>485.976</v>
      </c>
      <c r="I289" s="172"/>
      <c r="L289" s="168"/>
      <c r="M289" s="173"/>
      <c r="T289" s="174"/>
      <c r="AT289" s="169" t="s">
        <v>161</v>
      </c>
      <c r="AU289" s="169" t="s">
        <v>82</v>
      </c>
      <c r="AV289" s="167" t="s">
        <v>157</v>
      </c>
      <c r="AW289" s="167" t="s">
        <v>34</v>
      </c>
      <c r="AX289" s="167" t="s">
        <v>80</v>
      </c>
      <c r="AY289" s="169" t="s">
        <v>150</v>
      </c>
    </row>
    <row r="290" spans="2:65" s="30" customFormat="1" ht="16.5" customHeight="1">
      <c r="B290" s="31"/>
      <c r="C290" s="175" t="s">
        <v>483</v>
      </c>
      <c r="D290" s="175" t="s">
        <v>165</v>
      </c>
      <c r="E290" s="176" t="s">
        <v>484</v>
      </c>
      <c r="F290" s="177" t="s">
        <v>485</v>
      </c>
      <c r="G290" s="178" t="s">
        <v>200</v>
      </c>
      <c r="H290" s="179">
        <v>510.27499999999998</v>
      </c>
      <c r="I290" s="180"/>
      <c r="J290" s="181">
        <f>ROUND(I290*H290,2)</f>
        <v>0</v>
      </c>
      <c r="K290" s="177" t="s">
        <v>156</v>
      </c>
      <c r="L290" s="182"/>
      <c r="M290" s="183"/>
      <c r="N290" s="184" t="s">
        <v>43</v>
      </c>
      <c r="P290" s="143">
        <f>O290*H290</f>
        <v>0</v>
      </c>
      <c r="Q290" s="143">
        <v>8.0000000000000002E-3</v>
      </c>
      <c r="R290" s="143">
        <f>Q290*H290</f>
        <v>4.0822000000000003</v>
      </c>
      <c r="S290" s="143">
        <v>0</v>
      </c>
      <c r="T290" s="144">
        <f>S290*H290</f>
        <v>0</v>
      </c>
      <c r="AR290" s="145" t="s">
        <v>345</v>
      </c>
      <c r="AT290" s="145" t="s">
        <v>165</v>
      </c>
      <c r="AU290" s="145" t="s">
        <v>82</v>
      </c>
      <c r="AY290" s="16" t="s">
        <v>150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6" t="s">
        <v>80</v>
      </c>
      <c r="BK290" s="146">
        <f>ROUND(I290*H290,2)</f>
        <v>0</v>
      </c>
      <c r="BL290" s="16" t="s">
        <v>260</v>
      </c>
      <c r="BM290" s="145" t="s">
        <v>486</v>
      </c>
    </row>
    <row r="291" spans="2:65" s="159" customFormat="1">
      <c r="B291" s="160"/>
      <c r="D291" s="153" t="s">
        <v>161</v>
      </c>
      <c r="F291" s="162" t="s">
        <v>487</v>
      </c>
      <c r="H291" s="163">
        <v>510.27499999999998</v>
      </c>
      <c r="I291" s="164"/>
      <c r="L291" s="160"/>
      <c r="M291" s="165"/>
      <c r="T291" s="166"/>
      <c r="AT291" s="161" t="s">
        <v>161</v>
      </c>
      <c r="AU291" s="161" t="s">
        <v>82</v>
      </c>
      <c r="AV291" s="159" t="s">
        <v>82</v>
      </c>
      <c r="AW291" s="159" t="s">
        <v>4</v>
      </c>
      <c r="AX291" s="159" t="s">
        <v>80</v>
      </c>
      <c r="AY291" s="161" t="s">
        <v>150</v>
      </c>
    </row>
    <row r="292" spans="2:65" s="30" customFormat="1" ht="16.5" customHeight="1">
      <c r="B292" s="31"/>
      <c r="C292" s="134" t="s">
        <v>488</v>
      </c>
      <c r="D292" s="134" t="s">
        <v>152</v>
      </c>
      <c r="E292" s="135" t="s">
        <v>489</v>
      </c>
      <c r="F292" s="136" t="s">
        <v>490</v>
      </c>
      <c r="G292" s="137" t="s">
        <v>200</v>
      </c>
      <c r="H292" s="138">
        <v>605.29100000000005</v>
      </c>
      <c r="I292" s="139"/>
      <c r="J292" s="140">
        <f>ROUND(I292*H292,2)</f>
        <v>0</v>
      </c>
      <c r="K292" s="136" t="s">
        <v>156</v>
      </c>
      <c r="L292" s="31"/>
      <c r="M292" s="141"/>
      <c r="N292" s="142" t="s">
        <v>43</v>
      </c>
      <c r="P292" s="143">
        <f>O292*H292</f>
        <v>0</v>
      </c>
      <c r="Q292" s="143">
        <v>0</v>
      </c>
      <c r="R292" s="143">
        <f>Q292*H292</f>
        <v>0</v>
      </c>
      <c r="S292" s="143">
        <v>1.065E-2</v>
      </c>
      <c r="T292" s="144">
        <f>S292*H292</f>
        <v>6.4463491500000005</v>
      </c>
      <c r="AR292" s="145" t="s">
        <v>260</v>
      </c>
      <c r="AT292" s="145" t="s">
        <v>152</v>
      </c>
      <c r="AU292" s="145" t="s">
        <v>82</v>
      </c>
      <c r="AY292" s="16" t="s">
        <v>150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6" t="s">
        <v>80</v>
      </c>
      <c r="BK292" s="146">
        <f>ROUND(I292*H292,2)</f>
        <v>0</v>
      </c>
      <c r="BL292" s="16" t="s">
        <v>260</v>
      </c>
      <c r="BM292" s="145" t="s">
        <v>491</v>
      </c>
    </row>
    <row r="293" spans="2:65" s="30" customFormat="1">
      <c r="B293" s="31"/>
      <c r="D293" s="147" t="s">
        <v>159</v>
      </c>
      <c r="F293" s="148" t="s">
        <v>492</v>
      </c>
      <c r="I293" s="149"/>
      <c r="L293" s="31"/>
      <c r="M293" s="150"/>
      <c r="T293" s="54"/>
      <c r="AT293" s="16" t="s">
        <v>159</v>
      </c>
      <c r="AU293" s="16" t="s">
        <v>82</v>
      </c>
    </row>
    <row r="294" spans="2:65" s="151" customFormat="1">
      <c r="B294" s="152"/>
      <c r="D294" s="153" t="s">
        <v>161</v>
      </c>
      <c r="E294" s="154"/>
      <c r="F294" s="155" t="s">
        <v>493</v>
      </c>
      <c r="H294" s="154"/>
      <c r="I294" s="156"/>
      <c r="L294" s="152"/>
      <c r="M294" s="157"/>
      <c r="T294" s="158"/>
      <c r="AT294" s="154" t="s">
        <v>161</v>
      </c>
      <c r="AU294" s="154" t="s">
        <v>82</v>
      </c>
      <c r="AV294" s="151" t="s">
        <v>80</v>
      </c>
      <c r="AW294" s="151" t="s">
        <v>34</v>
      </c>
      <c r="AX294" s="151" t="s">
        <v>72</v>
      </c>
      <c r="AY294" s="154" t="s">
        <v>150</v>
      </c>
    </row>
    <row r="295" spans="2:65" s="159" customFormat="1">
      <c r="B295" s="160"/>
      <c r="D295" s="153" t="s">
        <v>161</v>
      </c>
      <c r="E295" s="161"/>
      <c r="F295" s="162" t="s">
        <v>494</v>
      </c>
      <c r="H295" s="163">
        <v>605.29100000000005</v>
      </c>
      <c r="I295" s="164"/>
      <c r="L295" s="160"/>
      <c r="M295" s="165"/>
      <c r="T295" s="166"/>
      <c r="AT295" s="161" t="s">
        <v>161</v>
      </c>
      <c r="AU295" s="161" t="s">
        <v>82</v>
      </c>
      <c r="AV295" s="159" t="s">
        <v>82</v>
      </c>
      <c r="AW295" s="159" t="s">
        <v>34</v>
      </c>
      <c r="AX295" s="159" t="s">
        <v>72</v>
      </c>
      <c r="AY295" s="161" t="s">
        <v>150</v>
      </c>
    </row>
    <row r="296" spans="2:65" s="167" customFormat="1">
      <c r="B296" s="168"/>
      <c r="D296" s="153" t="s">
        <v>161</v>
      </c>
      <c r="E296" s="169"/>
      <c r="F296" s="170" t="s">
        <v>164</v>
      </c>
      <c r="H296" s="171">
        <v>605.29100000000005</v>
      </c>
      <c r="I296" s="172"/>
      <c r="L296" s="168"/>
      <c r="M296" s="173"/>
      <c r="T296" s="174"/>
      <c r="AT296" s="169" t="s">
        <v>161</v>
      </c>
      <c r="AU296" s="169" t="s">
        <v>82</v>
      </c>
      <c r="AV296" s="167" t="s">
        <v>157</v>
      </c>
      <c r="AW296" s="167" t="s">
        <v>34</v>
      </c>
      <c r="AX296" s="167" t="s">
        <v>80</v>
      </c>
      <c r="AY296" s="169" t="s">
        <v>150</v>
      </c>
    </row>
    <row r="297" spans="2:65" s="30" customFormat="1" ht="24.15" customHeight="1">
      <c r="B297" s="31"/>
      <c r="C297" s="134" t="s">
        <v>495</v>
      </c>
      <c r="D297" s="134" t="s">
        <v>152</v>
      </c>
      <c r="E297" s="135" t="s">
        <v>496</v>
      </c>
      <c r="F297" s="136" t="s">
        <v>497</v>
      </c>
      <c r="G297" s="137" t="s">
        <v>176</v>
      </c>
      <c r="H297" s="138">
        <v>2</v>
      </c>
      <c r="I297" s="139"/>
      <c r="J297" s="140">
        <f>ROUND(I297*H297,2)</f>
        <v>0</v>
      </c>
      <c r="K297" s="136" t="s">
        <v>156</v>
      </c>
      <c r="L297" s="31"/>
      <c r="M297" s="141"/>
      <c r="N297" s="142" t="s">
        <v>43</v>
      </c>
      <c r="P297" s="143">
        <f>O297*H297</f>
        <v>0</v>
      </c>
      <c r="Q297" s="143">
        <v>3.1999999999999999E-5</v>
      </c>
      <c r="R297" s="143">
        <f>Q297*H297</f>
        <v>6.3999999999999997E-5</v>
      </c>
      <c r="S297" s="143">
        <v>0</v>
      </c>
      <c r="T297" s="144">
        <f>S297*H297</f>
        <v>0</v>
      </c>
      <c r="AR297" s="145" t="s">
        <v>260</v>
      </c>
      <c r="AT297" s="145" t="s">
        <v>152</v>
      </c>
      <c r="AU297" s="145" t="s">
        <v>82</v>
      </c>
      <c r="AY297" s="16" t="s">
        <v>150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6" t="s">
        <v>80</v>
      </c>
      <c r="BK297" s="146">
        <f>ROUND(I297*H297,2)</f>
        <v>0</v>
      </c>
      <c r="BL297" s="16" t="s">
        <v>260</v>
      </c>
      <c r="BM297" s="145" t="s">
        <v>498</v>
      </c>
    </row>
    <row r="298" spans="2:65" s="30" customFormat="1">
      <c r="B298" s="31"/>
      <c r="D298" s="147" t="s">
        <v>159</v>
      </c>
      <c r="F298" s="148" t="s">
        <v>499</v>
      </c>
      <c r="I298" s="149"/>
      <c r="L298" s="31"/>
      <c r="M298" s="150"/>
      <c r="T298" s="54"/>
      <c r="AT298" s="16" t="s">
        <v>159</v>
      </c>
      <c r="AU298" s="16" t="s">
        <v>82</v>
      </c>
    </row>
    <row r="299" spans="2:65" s="30" customFormat="1" ht="16.5" customHeight="1">
      <c r="B299" s="31"/>
      <c r="C299" s="175" t="s">
        <v>500</v>
      </c>
      <c r="D299" s="175" t="s">
        <v>165</v>
      </c>
      <c r="E299" s="176" t="s">
        <v>501</v>
      </c>
      <c r="F299" s="177" t="s">
        <v>502</v>
      </c>
      <c r="G299" s="178" t="s">
        <v>176</v>
      </c>
      <c r="H299" s="179">
        <v>2</v>
      </c>
      <c r="I299" s="180"/>
      <c r="J299" s="181">
        <f>ROUND(I299*H299,2)</f>
        <v>0</v>
      </c>
      <c r="K299" s="177"/>
      <c r="L299" s="182"/>
      <c r="M299" s="183"/>
      <c r="N299" s="184" t="s">
        <v>43</v>
      </c>
      <c r="P299" s="143">
        <f>O299*H299</f>
        <v>0</v>
      </c>
      <c r="Q299" s="143">
        <v>4.1999999999999997E-3</v>
      </c>
      <c r="R299" s="143">
        <f>Q299*H299</f>
        <v>8.3999999999999995E-3</v>
      </c>
      <c r="S299" s="143">
        <v>0</v>
      </c>
      <c r="T299" s="144">
        <f>S299*H299</f>
        <v>0</v>
      </c>
      <c r="AR299" s="145" t="s">
        <v>345</v>
      </c>
      <c r="AT299" s="145" t="s">
        <v>165</v>
      </c>
      <c r="AU299" s="145" t="s">
        <v>82</v>
      </c>
      <c r="AY299" s="16" t="s">
        <v>150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6" t="s">
        <v>80</v>
      </c>
      <c r="BK299" s="146">
        <f>ROUND(I299*H299,2)</f>
        <v>0</v>
      </c>
      <c r="BL299" s="16" t="s">
        <v>260</v>
      </c>
      <c r="BM299" s="145" t="s">
        <v>503</v>
      </c>
    </row>
    <row r="300" spans="2:65" s="30" customFormat="1" ht="19.2">
      <c r="B300" s="31"/>
      <c r="D300" s="153" t="s">
        <v>275</v>
      </c>
      <c r="F300" s="185" t="s">
        <v>504</v>
      </c>
      <c r="I300" s="149"/>
      <c r="L300" s="31"/>
      <c r="M300" s="150"/>
      <c r="T300" s="54"/>
      <c r="AT300" s="16" t="s">
        <v>275</v>
      </c>
      <c r="AU300" s="16" t="s">
        <v>82</v>
      </c>
    </row>
    <row r="301" spans="2:65" s="30" customFormat="1" ht="37.799999999999997" customHeight="1">
      <c r="B301" s="31"/>
      <c r="C301" s="134" t="s">
        <v>505</v>
      </c>
      <c r="D301" s="134" t="s">
        <v>152</v>
      </c>
      <c r="E301" s="135" t="s">
        <v>506</v>
      </c>
      <c r="F301" s="136" t="s">
        <v>507</v>
      </c>
      <c r="G301" s="137" t="s">
        <v>168</v>
      </c>
      <c r="H301" s="138">
        <v>6.4290000000000003</v>
      </c>
      <c r="I301" s="139"/>
      <c r="J301" s="140">
        <f>ROUND(I301*H301,2)</f>
        <v>0</v>
      </c>
      <c r="K301" s="136" t="s">
        <v>156</v>
      </c>
      <c r="L301" s="31"/>
      <c r="M301" s="141"/>
      <c r="N301" s="142" t="s">
        <v>43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260</v>
      </c>
      <c r="AT301" s="145" t="s">
        <v>152</v>
      </c>
      <c r="AU301" s="145" t="s">
        <v>82</v>
      </c>
      <c r="AY301" s="16" t="s">
        <v>150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6" t="s">
        <v>80</v>
      </c>
      <c r="BK301" s="146">
        <f>ROUND(I301*H301,2)</f>
        <v>0</v>
      </c>
      <c r="BL301" s="16" t="s">
        <v>260</v>
      </c>
      <c r="BM301" s="145" t="s">
        <v>508</v>
      </c>
    </row>
    <row r="302" spans="2:65" s="30" customFormat="1">
      <c r="B302" s="31"/>
      <c r="D302" s="147" t="s">
        <v>159</v>
      </c>
      <c r="F302" s="148" t="s">
        <v>509</v>
      </c>
      <c r="I302" s="149"/>
      <c r="L302" s="31"/>
      <c r="M302" s="150"/>
      <c r="T302" s="54"/>
      <c r="AT302" s="16" t="s">
        <v>159</v>
      </c>
      <c r="AU302" s="16" t="s">
        <v>82</v>
      </c>
    </row>
    <row r="303" spans="2:65" s="121" customFormat="1" ht="22.8" customHeight="1">
      <c r="B303" s="122"/>
      <c r="D303" s="123" t="s">
        <v>71</v>
      </c>
      <c r="E303" s="132" t="s">
        <v>510</v>
      </c>
      <c r="F303" s="132" t="s">
        <v>511</v>
      </c>
      <c r="I303" s="125"/>
      <c r="J303" s="133">
        <f>BK303</f>
        <v>0</v>
      </c>
      <c r="L303" s="122"/>
      <c r="M303" s="127"/>
      <c r="P303" s="128">
        <f>SUM(P304:P351)</f>
        <v>0</v>
      </c>
      <c r="R303" s="128">
        <f>SUM(R304:R351)</f>
        <v>1.2302160808183999</v>
      </c>
      <c r="T303" s="129">
        <f>SUM(T304:T351)</f>
        <v>0</v>
      </c>
      <c r="AR303" s="123" t="s">
        <v>82</v>
      </c>
      <c r="AT303" s="130" t="s">
        <v>71</v>
      </c>
      <c r="AU303" s="130" t="s">
        <v>80</v>
      </c>
      <c r="AY303" s="123" t="s">
        <v>150</v>
      </c>
      <c r="BK303" s="131">
        <f>SUM(BK304:BK351)</f>
        <v>0</v>
      </c>
    </row>
    <row r="304" spans="2:65" s="30" customFormat="1" ht="21.75" customHeight="1">
      <c r="B304" s="31"/>
      <c r="C304" s="134" t="s">
        <v>512</v>
      </c>
      <c r="D304" s="134" t="s">
        <v>152</v>
      </c>
      <c r="E304" s="135" t="s">
        <v>513</v>
      </c>
      <c r="F304" s="136" t="s">
        <v>514</v>
      </c>
      <c r="G304" s="137" t="s">
        <v>200</v>
      </c>
      <c r="H304" s="138">
        <v>15.236000000000001</v>
      </c>
      <c r="I304" s="139"/>
      <c r="J304" s="140">
        <f>ROUND(I304*H304,2)</f>
        <v>0</v>
      </c>
      <c r="K304" s="136" t="s">
        <v>156</v>
      </c>
      <c r="L304" s="31"/>
      <c r="M304" s="141"/>
      <c r="N304" s="142" t="s">
        <v>43</v>
      </c>
      <c r="P304" s="143">
        <f>O304*H304</f>
        <v>0</v>
      </c>
      <c r="Q304" s="143">
        <v>2.4723440000000001E-4</v>
      </c>
      <c r="R304" s="143">
        <f>Q304*H304</f>
        <v>3.7668633184000004E-3</v>
      </c>
      <c r="S304" s="143">
        <v>0</v>
      </c>
      <c r="T304" s="144">
        <f>S304*H304</f>
        <v>0</v>
      </c>
      <c r="AR304" s="145" t="s">
        <v>260</v>
      </c>
      <c r="AT304" s="145" t="s">
        <v>152</v>
      </c>
      <c r="AU304" s="145" t="s">
        <v>82</v>
      </c>
      <c r="AY304" s="16" t="s">
        <v>150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6" t="s">
        <v>80</v>
      </c>
      <c r="BK304" s="146">
        <f>ROUND(I304*H304,2)</f>
        <v>0</v>
      </c>
      <c r="BL304" s="16" t="s">
        <v>260</v>
      </c>
      <c r="BM304" s="145" t="s">
        <v>515</v>
      </c>
    </row>
    <row r="305" spans="2:65" s="30" customFormat="1">
      <c r="B305" s="31"/>
      <c r="D305" s="147" t="s">
        <v>159</v>
      </c>
      <c r="F305" s="148" t="s">
        <v>516</v>
      </c>
      <c r="I305" s="149"/>
      <c r="L305" s="31"/>
      <c r="M305" s="150"/>
      <c r="T305" s="54"/>
      <c r="AT305" s="16" t="s">
        <v>159</v>
      </c>
      <c r="AU305" s="16" t="s">
        <v>82</v>
      </c>
    </row>
    <row r="306" spans="2:65" s="159" customFormat="1">
      <c r="B306" s="160"/>
      <c r="D306" s="153" t="s">
        <v>161</v>
      </c>
      <c r="E306" s="161"/>
      <c r="F306" s="162" t="s">
        <v>517</v>
      </c>
      <c r="H306" s="163">
        <v>15.236000000000001</v>
      </c>
      <c r="I306" s="164"/>
      <c r="L306" s="160"/>
      <c r="M306" s="165"/>
      <c r="T306" s="166"/>
      <c r="AT306" s="161" t="s">
        <v>161</v>
      </c>
      <c r="AU306" s="161" t="s">
        <v>82</v>
      </c>
      <c r="AV306" s="159" t="s">
        <v>82</v>
      </c>
      <c r="AW306" s="159" t="s">
        <v>34</v>
      </c>
      <c r="AX306" s="159" t="s">
        <v>72</v>
      </c>
      <c r="AY306" s="161" t="s">
        <v>150</v>
      </c>
    </row>
    <row r="307" spans="2:65" s="167" customFormat="1">
      <c r="B307" s="168"/>
      <c r="D307" s="153" t="s">
        <v>161</v>
      </c>
      <c r="E307" s="169"/>
      <c r="F307" s="170" t="s">
        <v>164</v>
      </c>
      <c r="H307" s="171">
        <v>15.236000000000001</v>
      </c>
      <c r="I307" s="172"/>
      <c r="L307" s="168"/>
      <c r="M307" s="173"/>
      <c r="T307" s="174"/>
      <c r="AT307" s="169" t="s">
        <v>161</v>
      </c>
      <c r="AU307" s="169" t="s">
        <v>82</v>
      </c>
      <c r="AV307" s="167" t="s">
        <v>157</v>
      </c>
      <c r="AW307" s="167" t="s">
        <v>34</v>
      </c>
      <c r="AX307" s="167" t="s">
        <v>80</v>
      </c>
      <c r="AY307" s="169" t="s">
        <v>150</v>
      </c>
    </row>
    <row r="308" spans="2:65" s="30" customFormat="1" ht="16.5" customHeight="1">
      <c r="B308" s="31"/>
      <c r="C308" s="175" t="s">
        <v>518</v>
      </c>
      <c r="D308" s="175" t="s">
        <v>165</v>
      </c>
      <c r="E308" s="176" t="s">
        <v>519</v>
      </c>
      <c r="F308" s="177" t="s">
        <v>520</v>
      </c>
      <c r="G308" s="178" t="s">
        <v>200</v>
      </c>
      <c r="H308" s="179">
        <v>15.236000000000001</v>
      </c>
      <c r="I308" s="180"/>
      <c r="J308" s="181">
        <f>ROUND(I308*H308,2)</f>
        <v>0</v>
      </c>
      <c r="K308" s="177" t="s">
        <v>156</v>
      </c>
      <c r="L308" s="182"/>
      <c r="M308" s="183"/>
      <c r="N308" s="184" t="s">
        <v>43</v>
      </c>
      <c r="P308" s="143">
        <f>O308*H308</f>
        <v>0</v>
      </c>
      <c r="Q308" s="143">
        <v>2.562E-2</v>
      </c>
      <c r="R308" s="143">
        <f>Q308*H308</f>
        <v>0.39034632000000002</v>
      </c>
      <c r="S308" s="143">
        <v>0</v>
      </c>
      <c r="T308" s="144">
        <f>S308*H308</f>
        <v>0</v>
      </c>
      <c r="AR308" s="145" t="s">
        <v>345</v>
      </c>
      <c r="AT308" s="145" t="s">
        <v>165</v>
      </c>
      <c r="AU308" s="145" t="s">
        <v>82</v>
      </c>
      <c r="AY308" s="16" t="s">
        <v>150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6" t="s">
        <v>80</v>
      </c>
      <c r="BK308" s="146">
        <f>ROUND(I308*H308,2)</f>
        <v>0</v>
      </c>
      <c r="BL308" s="16" t="s">
        <v>260</v>
      </c>
      <c r="BM308" s="145" t="s">
        <v>521</v>
      </c>
    </row>
    <row r="309" spans="2:65" s="30" customFormat="1" ht="24.15" customHeight="1">
      <c r="B309" s="31"/>
      <c r="C309" s="134" t="s">
        <v>522</v>
      </c>
      <c r="D309" s="134" t="s">
        <v>152</v>
      </c>
      <c r="E309" s="135" t="s">
        <v>523</v>
      </c>
      <c r="F309" s="136" t="s">
        <v>524</v>
      </c>
      <c r="G309" s="137" t="s">
        <v>176</v>
      </c>
      <c r="H309" s="138">
        <v>1</v>
      </c>
      <c r="I309" s="139"/>
      <c r="J309" s="140">
        <f>ROUND(I309*H309,2)</f>
        <v>0</v>
      </c>
      <c r="K309" s="136" t="s">
        <v>156</v>
      </c>
      <c r="L309" s="31"/>
      <c r="M309" s="141"/>
      <c r="N309" s="142" t="s">
        <v>43</v>
      </c>
      <c r="P309" s="143">
        <f>O309*H309</f>
        <v>0</v>
      </c>
      <c r="Q309" s="143">
        <v>2.4481870000000002E-4</v>
      </c>
      <c r="R309" s="143">
        <f>Q309*H309</f>
        <v>2.4481870000000002E-4</v>
      </c>
      <c r="S309" s="143">
        <v>0</v>
      </c>
      <c r="T309" s="144">
        <f>S309*H309</f>
        <v>0</v>
      </c>
      <c r="AR309" s="145" t="s">
        <v>260</v>
      </c>
      <c r="AT309" s="145" t="s">
        <v>152</v>
      </c>
      <c r="AU309" s="145" t="s">
        <v>82</v>
      </c>
      <c r="AY309" s="16" t="s">
        <v>150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6" t="s">
        <v>80</v>
      </c>
      <c r="BK309" s="146">
        <f>ROUND(I309*H309,2)</f>
        <v>0</v>
      </c>
      <c r="BL309" s="16" t="s">
        <v>260</v>
      </c>
      <c r="BM309" s="145" t="s">
        <v>525</v>
      </c>
    </row>
    <row r="310" spans="2:65" s="30" customFormat="1">
      <c r="B310" s="31"/>
      <c r="D310" s="147" t="s">
        <v>159</v>
      </c>
      <c r="F310" s="148" t="s">
        <v>526</v>
      </c>
      <c r="I310" s="149"/>
      <c r="L310" s="31"/>
      <c r="M310" s="150"/>
      <c r="T310" s="54"/>
      <c r="AT310" s="16" t="s">
        <v>159</v>
      </c>
      <c r="AU310" s="16" t="s">
        <v>82</v>
      </c>
    </row>
    <row r="311" spans="2:65" s="30" customFormat="1" ht="16.5" customHeight="1">
      <c r="B311" s="31"/>
      <c r="C311" s="175" t="s">
        <v>527</v>
      </c>
      <c r="D311" s="175" t="s">
        <v>165</v>
      </c>
      <c r="E311" s="176" t="s">
        <v>528</v>
      </c>
      <c r="F311" s="177" t="s">
        <v>529</v>
      </c>
      <c r="G311" s="178" t="s">
        <v>200</v>
      </c>
      <c r="H311" s="179">
        <v>1.8</v>
      </c>
      <c r="I311" s="180"/>
      <c r="J311" s="181">
        <f>ROUND(I311*H311,2)</f>
        <v>0</v>
      </c>
      <c r="K311" s="177" t="s">
        <v>156</v>
      </c>
      <c r="L311" s="182"/>
      <c r="M311" s="183"/>
      <c r="N311" s="184" t="s">
        <v>43</v>
      </c>
      <c r="P311" s="143">
        <f>O311*H311</f>
        <v>0</v>
      </c>
      <c r="Q311" s="143">
        <v>3.0159999999999999E-2</v>
      </c>
      <c r="R311" s="143">
        <f>Q311*H311</f>
        <v>5.4288000000000003E-2</v>
      </c>
      <c r="S311" s="143">
        <v>0</v>
      </c>
      <c r="T311" s="144">
        <f>S311*H311</f>
        <v>0</v>
      </c>
      <c r="AR311" s="145" t="s">
        <v>345</v>
      </c>
      <c r="AT311" s="145" t="s">
        <v>165</v>
      </c>
      <c r="AU311" s="145" t="s">
        <v>82</v>
      </c>
      <c r="AY311" s="16" t="s">
        <v>150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6" t="s">
        <v>80</v>
      </c>
      <c r="BK311" s="146">
        <f>ROUND(I311*H311,2)</f>
        <v>0</v>
      </c>
      <c r="BL311" s="16" t="s">
        <v>260</v>
      </c>
      <c r="BM311" s="145" t="s">
        <v>530</v>
      </c>
    </row>
    <row r="312" spans="2:65" s="159" customFormat="1">
      <c r="B312" s="160"/>
      <c r="D312" s="153" t="s">
        <v>161</v>
      </c>
      <c r="F312" s="162" t="s">
        <v>531</v>
      </c>
      <c r="H312" s="163">
        <v>1.8</v>
      </c>
      <c r="I312" s="164"/>
      <c r="L312" s="160"/>
      <c r="M312" s="165"/>
      <c r="T312" s="166"/>
      <c r="AT312" s="161" t="s">
        <v>161</v>
      </c>
      <c r="AU312" s="161" t="s">
        <v>82</v>
      </c>
      <c r="AV312" s="159" t="s">
        <v>82</v>
      </c>
      <c r="AW312" s="159" t="s">
        <v>4</v>
      </c>
      <c r="AX312" s="159" t="s">
        <v>80</v>
      </c>
      <c r="AY312" s="161" t="s">
        <v>150</v>
      </c>
    </row>
    <row r="313" spans="2:65" s="30" customFormat="1" ht="24.15" customHeight="1">
      <c r="B313" s="31"/>
      <c r="C313" s="134" t="s">
        <v>532</v>
      </c>
      <c r="D313" s="134" t="s">
        <v>152</v>
      </c>
      <c r="E313" s="135" t="s">
        <v>533</v>
      </c>
      <c r="F313" s="136" t="s">
        <v>534</v>
      </c>
      <c r="G313" s="137" t="s">
        <v>176</v>
      </c>
      <c r="H313" s="138">
        <v>1</v>
      </c>
      <c r="I313" s="139"/>
      <c r="J313" s="140">
        <f>ROUND(I313*H313,2)</f>
        <v>0</v>
      </c>
      <c r="K313" s="136" t="s">
        <v>156</v>
      </c>
      <c r="L313" s="31"/>
      <c r="M313" s="141"/>
      <c r="N313" s="142" t="s">
        <v>43</v>
      </c>
      <c r="P313" s="143">
        <f>O313*H313</f>
        <v>0</v>
      </c>
      <c r="Q313" s="143">
        <v>2.5075679999999998E-4</v>
      </c>
      <c r="R313" s="143">
        <f>Q313*H313</f>
        <v>2.5075679999999998E-4</v>
      </c>
      <c r="S313" s="143">
        <v>0</v>
      </c>
      <c r="T313" s="144">
        <f>S313*H313</f>
        <v>0</v>
      </c>
      <c r="AR313" s="145" t="s">
        <v>260</v>
      </c>
      <c r="AT313" s="145" t="s">
        <v>152</v>
      </c>
      <c r="AU313" s="145" t="s">
        <v>82</v>
      </c>
      <c r="AY313" s="16" t="s">
        <v>150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6" t="s">
        <v>80</v>
      </c>
      <c r="BK313" s="146">
        <f>ROUND(I313*H313,2)</f>
        <v>0</v>
      </c>
      <c r="BL313" s="16" t="s">
        <v>260</v>
      </c>
      <c r="BM313" s="145" t="s">
        <v>535</v>
      </c>
    </row>
    <row r="314" spans="2:65" s="30" customFormat="1">
      <c r="B314" s="31"/>
      <c r="D314" s="147" t="s">
        <v>159</v>
      </c>
      <c r="F314" s="148" t="s">
        <v>536</v>
      </c>
      <c r="I314" s="149"/>
      <c r="L314" s="31"/>
      <c r="M314" s="150"/>
      <c r="T314" s="54"/>
      <c r="AT314" s="16" t="s">
        <v>159</v>
      </c>
      <c r="AU314" s="16" t="s">
        <v>82</v>
      </c>
    </row>
    <row r="315" spans="2:65" s="30" customFormat="1" ht="16.5" customHeight="1">
      <c r="B315" s="31"/>
      <c r="C315" s="175" t="s">
        <v>537</v>
      </c>
      <c r="D315" s="175" t="s">
        <v>165</v>
      </c>
      <c r="E315" s="176" t="s">
        <v>538</v>
      </c>
      <c r="F315" s="177" t="s">
        <v>539</v>
      </c>
      <c r="G315" s="178" t="s">
        <v>200</v>
      </c>
      <c r="H315" s="179">
        <v>4.18</v>
      </c>
      <c r="I315" s="180"/>
      <c r="J315" s="181">
        <f>ROUND(I315*H315,2)</f>
        <v>0</v>
      </c>
      <c r="K315" s="177" t="s">
        <v>156</v>
      </c>
      <c r="L315" s="182"/>
      <c r="M315" s="183"/>
      <c r="N315" s="184" t="s">
        <v>43</v>
      </c>
      <c r="P315" s="143">
        <f>O315*H315</f>
        <v>0</v>
      </c>
      <c r="Q315" s="143">
        <v>3.4380000000000001E-2</v>
      </c>
      <c r="R315" s="143">
        <f>Q315*H315</f>
        <v>0.14370839999999999</v>
      </c>
      <c r="S315" s="143">
        <v>0</v>
      </c>
      <c r="T315" s="144">
        <f>S315*H315</f>
        <v>0</v>
      </c>
      <c r="AR315" s="145" t="s">
        <v>345</v>
      </c>
      <c r="AT315" s="145" t="s">
        <v>165</v>
      </c>
      <c r="AU315" s="145" t="s">
        <v>82</v>
      </c>
      <c r="AY315" s="16" t="s">
        <v>150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6" t="s">
        <v>80</v>
      </c>
      <c r="BK315" s="146">
        <f>ROUND(I315*H315,2)</f>
        <v>0</v>
      </c>
      <c r="BL315" s="16" t="s">
        <v>260</v>
      </c>
      <c r="BM315" s="145" t="s">
        <v>540</v>
      </c>
    </row>
    <row r="316" spans="2:65" s="159" customFormat="1">
      <c r="B316" s="160"/>
      <c r="D316" s="153" t="s">
        <v>161</v>
      </c>
      <c r="F316" s="162" t="s">
        <v>541</v>
      </c>
      <c r="H316" s="163">
        <v>4.18</v>
      </c>
      <c r="I316" s="164"/>
      <c r="L316" s="160"/>
      <c r="M316" s="165"/>
      <c r="T316" s="166"/>
      <c r="AT316" s="161" t="s">
        <v>161</v>
      </c>
      <c r="AU316" s="161" t="s">
        <v>82</v>
      </c>
      <c r="AV316" s="159" t="s">
        <v>82</v>
      </c>
      <c r="AW316" s="159" t="s">
        <v>4</v>
      </c>
      <c r="AX316" s="159" t="s">
        <v>80</v>
      </c>
      <c r="AY316" s="161" t="s">
        <v>150</v>
      </c>
    </row>
    <row r="317" spans="2:65" s="30" customFormat="1" ht="24.15" customHeight="1">
      <c r="B317" s="31"/>
      <c r="C317" s="134" t="s">
        <v>542</v>
      </c>
      <c r="D317" s="134" t="s">
        <v>152</v>
      </c>
      <c r="E317" s="135" t="s">
        <v>543</v>
      </c>
      <c r="F317" s="136" t="s">
        <v>544</v>
      </c>
      <c r="G317" s="137" t="s">
        <v>176</v>
      </c>
      <c r="H317" s="138">
        <v>1</v>
      </c>
      <c r="I317" s="139"/>
      <c r="J317" s="140">
        <f>ROUND(I317*H317,2)</f>
        <v>0</v>
      </c>
      <c r="K317" s="136" t="s">
        <v>156</v>
      </c>
      <c r="L317" s="31"/>
      <c r="M317" s="141"/>
      <c r="N317" s="142" t="s">
        <v>43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260</v>
      </c>
      <c r="AT317" s="145" t="s">
        <v>152</v>
      </c>
      <c r="AU317" s="145" t="s">
        <v>82</v>
      </c>
      <c r="AY317" s="16" t="s">
        <v>150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6" t="s">
        <v>80</v>
      </c>
      <c r="BK317" s="146">
        <f>ROUND(I317*H317,2)</f>
        <v>0</v>
      </c>
      <c r="BL317" s="16" t="s">
        <v>260</v>
      </c>
      <c r="BM317" s="145" t="s">
        <v>545</v>
      </c>
    </row>
    <row r="318" spans="2:65" s="30" customFormat="1">
      <c r="B318" s="31"/>
      <c r="D318" s="147" t="s">
        <v>159</v>
      </c>
      <c r="F318" s="148" t="s">
        <v>546</v>
      </c>
      <c r="I318" s="149"/>
      <c r="L318" s="31"/>
      <c r="M318" s="150"/>
      <c r="T318" s="54"/>
      <c r="AT318" s="16" t="s">
        <v>159</v>
      </c>
      <c r="AU318" s="16" t="s">
        <v>82</v>
      </c>
    </row>
    <row r="319" spans="2:65" s="30" customFormat="1" ht="16.5" customHeight="1">
      <c r="B319" s="31"/>
      <c r="C319" s="175" t="s">
        <v>547</v>
      </c>
      <c r="D319" s="175" t="s">
        <v>165</v>
      </c>
      <c r="E319" s="176" t="s">
        <v>548</v>
      </c>
      <c r="F319" s="177" t="s">
        <v>549</v>
      </c>
      <c r="G319" s="178" t="s">
        <v>176</v>
      </c>
      <c r="H319" s="179">
        <v>1</v>
      </c>
      <c r="I319" s="180"/>
      <c r="J319" s="181">
        <f>ROUND(I319*H319,2)</f>
        <v>0</v>
      </c>
      <c r="K319" s="177" t="s">
        <v>156</v>
      </c>
      <c r="L319" s="182"/>
      <c r="M319" s="183"/>
      <c r="N319" s="184" t="s">
        <v>43</v>
      </c>
      <c r="P319" s="143">
        <f>O319*H319</f>
        <v>0</v>
      </c>
      <c r="Q319" s="143">
        <v>2.1000000000000001E-2</v>
      </c>
      <c r="R319" s="143">
        <f>Q319*H319</f>
        <v>2.1000000000000001E-2</v>
      </c>
      <c r="S319" s="143">
        <v>0</v>
      </c>
      <c r="T319" s="144">
        <f>S319*H319</f>
        <v>0</v>
      </c>
      <c r="AR319" s="145" t="s">
        <v>345</v>
      </c>
      <c r="AT319" s="145" t="s">
        <v>165</v>
      </c>
      <c r="AU319" s="145" t="s">
        <v>82</v>
      </c>
      <c r="AY319" s="16" t="s">
        <v>150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6" t="s">
        <v>80</v>
      </c>
      <c r="BK319" s="146">
        <f>ROUND(I319*H319,2)</f>
        <v>0</v>
      </c>
      <c r="BL319" s="16" t="s">
        <v>260</v>
      </c>
      <c r="BM319" s="145" t="s">
        <v>550</v>
      </c>
    </row>
    <row r="320" spans="2:65" s="30" customFormat="1" ht="24.15" customHeight="1">
      <c r="B320" s="31"/>
      <c r="C320" s="134" t="s">
        <v>551</v>
      </c>
      <c r="D320" s="134" t="s">
        <v>152</v>
      </c>
      <c r="E320" s="135" t="s">
        <v>552</v>
      </c>
      <c r="F320" s="136" t="s">
        <v>553</v>
      </c>
      <c r="G320" s="137" t="s">
        <v>176</v>
      </c>
      <c r="H320" s="138">
        <v>4</v>
      </c>
      <c r="I320" s="139"/>
      <c r="J320" s="140">
        <f>ROUND(I320*H320,2)</f>
        <v>0</v>
      </c>
      <c r="K320" s="136" t="s">
        <v>156</v>
      </c>
      <c r="L320" s="31"/>
      <c r="M320" s="141"/>
      <c r="N320" s="142" t="s">
        <v>43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260</v>
      </c>
      <c r="AT320" s="145" t="s">
        <v>152</v>
      </c>
      <c r="AU320" s="145" t="s">
        <v>82</v>
      </c>
      <c r="AY320" s="16" t="s">
        <v>150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6" t="s">
        <v>80</v>
      </c>
      <c r="BK320" s="146">
        <f>ROUND(I320*H320,2)</f>
        <v>0</v>
      </c>
      <c r="BL320" s="16" t="s">
        <v>260</v>
      </c>
      <c r="BM320" s="145" t="s">
        <v>554</v>
      </c>
    </row>
    <row r="321" spans="2:65" s="30" customFormat="1">
      <c r="B321" s="31"/>
      <c r="D321" s="147" t="s">
        <v>159</v>
      </c>
      <c r="F321" s="148" t="s">
        <v>555</v>
      </c>
      <c r="I321" s="149"/>
      <c r="L321" s="31"/>
      <c r="M321" s="150"/>
      <c r="T321" s="54"/>
      <c r="AT321" s="16" t="s">
        <v>159</v>
      </c>
      <c r="AU321" s="16" t="s">
        <v>82</v>
      </c>
    </row>
    <row r="322" spans="2:65" s="30" customFormat="1" ht="16.5" customHeight="1">
      <c r="B322" s="31"/>
      <c r="C322" s="175" t="s">
        <v>556</v>
      </c>
      <c r="D322" s="175" t="s">
        <v>165</v>
      </c>
      <c r="E322" s="176" t="s">
        <v>557</v>
      </c>
      <c r="F322" s="177" t="s">
        <v>558</v>
      </c>
      <c r="G322" s="178" t="s">
        <v>176</v>
      </c>
      <c r="H322" s="179">
        <v>2</v>
      </c>
      <c r="I322" s="180"/>
      <c r="J322" s="181">
        <f>ROUND(I322*H322,2)</f>
        <v>0</v>
      </c>
      <c r="K322" s="177" t="s">
        <v>156</v>
      </c>
      <c r="L322" s="182"/>
      <c r="M322" s="183"/>
      <c r="N322" s="184" t="s">
        <v>43</v>
      </c>
      <c r="P322" s="143">
        <f>O322*H322</f>
        <v>0</v>
      </c>
      <c r="Q322" s="143">
        <v>2.23E-2</v>
      </c>
      <c r="R322" s="143">
        <f>Q322*H322</f>
        <v>4.4600000000000001E-2</v>
      </c>
      <c r="S322" s="143">
        <v>0</v>
      </c>
      <c r="T322" s="144">
        <f>S322*H322</f>
        <v>0</v>
      </c>
      <c r="AR322" s="145" t="s">
        <v>345</v>
      </c>
      <c r="AT322" s="145" t="s">
        <v>165</v>
      </c>
      <c r="AU322" s="145" t="s">
        <v>82</v>
      </c>
      <c r="AY322" s="16" t="s">
        <v>150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6" t="s">
        <v>80</v>
      </c>
      <c r="BK322" s="146">
        <f>ROUND(I322*H322,2)</f>
        <v>0</v>
      </c>
      <c r="BL322" s="16" t="s">
        <v>260</v>
      </c>
      <c r="BM322" s="145" t="s">
        <v>559</v>
      </c>
    </row>
    <row r="323" spans="2:65" s="30" customFormat="1" ht="16.5" customHeight="1">
      <c r="B323" s="31"/>
      <c r="C323" s="175" t="s">
        <v>560</v>
      </c>
      <c r="D323" s="175" t="s">
        <v>165</v>
      </c>
      <c r="E323" s="176" t="s">
        <v>561</v>
      </c>
      <c r="F323" s="177" t="s">
        <v>562</v>
      </c>
      <c r="G323" s="178" t="s">
        <v>176</v>
      </c>
      <c r="H323" s="179">
        <v>1</v>
      </c>
      <c r="I323" s="180"/>
      <c r="J323" s="181">
        <f>ROUND(I323*H323,2)</f>
        <v>0</v>
      </c>
      <c r="K323" s="177"/>
      <c r="L323" s="182"/>
      <c r="M323" s="183"/>
      <c r="N323" s="184" t="s">
        <v>43</v>
      </c>
      <c r="P323" s="143">
        <f>O323*H323</f>
        <v>0</v>
      </c>
      <c r="Q323" s="143">
        <v>2.1999999999999999E-2</v>
      </c>
      <c r="R323" s="143">
        <f>Q323*H323</f>
        <v>2.1999999999999999E-2</v>
      </c>
      <c r="S323" s="143">
        <v>0</v>
      </c>
      <c r="T323" s="144">
        <f>S323*H323</f>
        <v>0</v>
      </c>
      <c r="AR323" s="145" t="s">
        <v>345</v>
      </c>
      <c r="AT323" s="145" t="s">
        <v>165</v>
      </c>
      <c r="AU323" s="145" t="s">
        <v>82</v>
      </c>
      <c r="AY323" s="16" t="s">
        <v>150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6" t="s">
        <v>80</v>
      </c>
      <c r="BK323" s="146">
        <f>ROUND(I323*H323,2)</f>
        <v>0</v>
      </c>
      <c r="BL323" s="16" t="s">
        <v>260</v>
      </c>
      <c r="BM323" s="145" t="s">
        <v>563</v>
      </c>
    </row>
    <row r="324" spans="2:65" s="30" customFormat="1" ht="16.5" customHeight="1">
      <c r="B324" s="31"/>
      <c r="C324" s="175" t="s">
        <v>564</v>
      </c>
      <c r="D324" s="175" t="s">
        <v>165</v>
      </c>
      <c r="E324" s="176" t="s">
        <v>565</v>
      </c>
      <c r="F324" s="177" t="s">
        <v>566</v>
      </c>
      <c r="G324" s="178" t="s">
        <v>176</v>
      </c>
      <c r="H324" s="179">
        <v>1</v>
      </c>
      <c r="I324" s="180"/>
      <c r="J324" s="181">
        <f>ROUND(I324*H324,2)</f>
        <v>0</v>
      </c>
      <c r="K324" s="177"/>
      <c r="L324" s="182"/>
      <c r="M324" s="183"/>
      <c r="N324" s="184" t="s">
        <v>43</v>
      </c>
      <c r="P324" s="143">
        <f>O324*H324</f>
        <v>0</v>
      </c>
      <c r="Q324" s="143">
        <v>2.23E-2</v>
      </c>
      <c r="R324" s="143">
        <f>Q324*H324</f>
        <v>2.23E-2</v>
      </c>
      <c r="S324" s="143">
        <v>0</v>
      </c>
      <c r="T324" s="144">
        <f>S324*H324</f>
        <v>0</v>
      </c>
      <c r="AR324" s="145" t="s">
        <v>345</v>
      </c>
      <c r="AT324" s="145" t="s">
        <v>165</v>
      </c>
      <c r="AU324" s="145" t="s">
        <v>82</v>
      </c>
      <c r="AY324" s="16" t="s">
        <v>150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6" t="s">
        <v>80</v>
      </c>
      <c r="BK324" s="146">
        <f>ROUND(I324*H324,2)</f>
        <v>0</v>
      </c>
      <c r="BL324" s="16" t="s">
        <v>260</v>
      </c>
      <c r="BM324" s="145" t="s">
        <v>567</v>
      </c>
    </row>
    <row r="325" spans="2:65" s="30" customFormat="1" ht="24.15" customHeight="1">
      <c r="B325" s="31"/>
      <c r="C325" s="134" t="s">
        <v>568</v>
      </c>
      <c r="D325" s="134" t="s">
        <v>152</v>
      </c>
      <c r="E325" s="135" t="s">
        <v>569</v>
      </c>
      <c r="F325" s="136" t="s">
        <v>570</v>
      </c>
      <c r="G325" s="137" t="s">
        <v>176</v>
      </c>
      <c r="H325" s="138">
        <v>3</v>
      </c>
      <c r="I325" s="139"/>
      <c r="J325" s="140">
        <f>ROUND(I325*H325,2)</f>
        <v>0</v>
      </c>
      <c r="K325" s="136" t="s">
        <v>156</v>
      </c>
      <c r="L325" s="31"/>
      <c r="M325" s="141"/>
      <c r="N325" s="142" t="s">
        <v>43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260</v>
      </c>
      <c r="AT325" s="145" t="s">
        <v>152</v>
      </c>
      <c r="AU325" s="145" t="s">
        <v>82</v>
      </c>
      <c r="AY325" s="16" t="s">
        <v>150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6" t="s">
        <v>80</v>
      </c>
      <c r="BK325" s="146">
        <f>ROUND(I325*H325,2)</f>
        <v>0</v>
      </c>
      <c r="BL325" s="16" t="s">
        <v>260</v>
      </c>
      <c r="BM325" s="145" t="s">
        <v>571</v>
      </c>
    </row>
    <row r="326" spans="2:65" s="30" customFormat="1">
      <c r="B326" s="31"/>
      <c r="D326" s="147" t="s">
        <v>159</v>
      </c>
      <c r="F326" s="148" t="s">
        <v>572</v>
      </c>
      <c r="I326" s="149"/>
      <c r="L326" s="31"/>
      <c r="M326" s="150"/>
      <c r="T326" s="54"/>
      <c r="AT326" s="16" t="s">
        <v>159</v>
      </c>
      <c r="AU326" s="16" t="s">
        <v>82</v>
      </c>
    </row>
    <row r="327" spans="2:65" s="30" customFormat="1" ht="16.5" customHeight="1">
      <c r="B327" s="31"/>
      <c r="C327" s="175" t="s">
        <v>573</v>
      </c>
      <c r="D327" s="175" t="s">
        <v>165</v>
      </c>
      <c r="E327" s="176" t="s">
        <v>574</v>
      </c>
      <c r="F327" s="177" t="s">
        <v>575</v>
      </c>
      <c r="G327" s="178" t="s">
        <v>176</v>
      </c>
      <c r="H327" s="179">
        <v>3</v>
      </c>
      <c r="I327" s="180"/>
      <c r="J327" s="181">
        <f>ROUND(I327*H327,2)</f>
        <v>0</v>
      </c>
      <c r="K327" s="177"/>
      <c r="L327" s="182"/>
      <c r="M327" s="183"/>
      <c r="N327" s="184" t="s">
        <v>43</v>
      </c>
      <c r="P327" s="143">
        <f>O327*H327</f>
        <v>0</v>
      </c>
      <c r="Q327" s="143">
        <v>1.7000000000000001E-2</v>
      </c>
      <c r="R327" s="143">
        <f>Q327*H327</f>
        <v>5.1000000000000004E-2</v>
      </c>
      <c r="S327" s="143">
        <v>0</v>
      </c>
      <c r="T327" s="144">
        <f>S327*H327</f>
        <v>0</v>
      </c>
      <c r="AR327" s="145" t="s">
        <v>345</v>
      </c>
      <c r="AT327" s="145" t="s">
        <v>165</v>
      </c>
      <c r="AU327" s="145" t="s">
        <v>82</v>
      </c>
      <c r="AY327" s="16" t="s">
        <v>150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6" t="s">
        <v>80</v>
      </c>
      <c r="BK327" s="146">
        <f>ROUND(I327*H327,2)</f>
        <v>0</v>
      </c>
      <c r="BL327" s="16" t="s">
        <v>260</v>
      </c>
      <c r="BM327" s="145" t="s">
        <v>576</v>
      </c>
    </row>
    <row r="328" spans="2:65" s="30" customFormat="1" ht="24.15" customHeight="1">
      <c r="B328" s="31"/>
      <c r="C328" s="134" t="s">
        <v>577</v>
      </c>
      <c r="D328" s="134" t="s">
        <v>152</v>
      </c>
      <c r="E328" s="135" t="s">
        <v>578</v>
      </c>
      <c r="F328" s="136" t="s">
        <v>579</v>
      </c>
      <c r="G328" s="137" t="s">
        <v>176</v>
      </c>
      <c r="H328" s="138">
        <v>8</v>
      </c>
      <c r="I328" s="139"/>
      <c r="J328" s="140">
        <f>ROUND(I328*H328,2)</f>
        <v>0</v>
      </c>
      <c r="K328" s="136" t="s">
        <v>156</v>
      </c>
      <c r="L328" s="31"/>
      <c r="M328" s="141"/>
      <c r="N328" s="142" t="s">
        <v>43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260</v>
      </c>
      <c r="AT328" s="145" t="s">
        <v>152</v>
      </c>
      <c r="AU328" s="145" t="s">
        <v>82</v>
      </c>
      <c r="AY328" s="16" t="s">
        <v>150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6" t="s">
        <v>80</v>
      </c>
      <c r="BK328" s="146">
        <f>ROUND(I328*H328,2)</f>
        <v>0</v>
      </c>
      <c r="BL328" s="16" t="s">
        <v>260</v>
      </c>
      <c r="BM328" s="145" t="s">
        <v>580</v>
      </c>
    </row>
    <row r="329" spans="2:65" s="30" customFormat="1">
      <c r="B329" s="31"/>
      <c r="D329" s="147" t="s">
        <v>159</v>
      </c>
      <c r="F329" s="148" t="s">
        <v>581</v>
      </c>
      <c r="I329" s="149"/>
      <c r="L329" s="31"/>
      <c r="M329" s="150"/>
      <c r="T329" s="54"/>
      <c r="AT329" s="16" t="s">
        <v>159</v>
      </c>
      <c r="AU329" s="16" t="s">
        <v>82</v>
      </c>
    </row>
    <row r="330" spans="2:65" s="30" customFormat="1" ht="16.5" customHeight="1">
      <c r="B330" s="31"/>
      <c r="C330" s="175" t="s">
        <v>582</v>
      </c>
      <c r="D330" s="175" t="s">
        <v>165</v>
      </c>
      <c r="E330" s="176" t="s">
        <v>583</v>
      </c>
      <c r="F330" s="177" t="s">
        <v>584</v>
      </c>
      <c r="G330" s="178" t="s">
        <v>176</v>
      </c>
      <c r="H330" s="179">
        <v>2</v>
      </c>
      <c r="I330" s="180"/>
      <c r="J330" s="181">
        <f>ROUND(I330*H330,2)</f>
        <v>0</v>
      </c>
      <c r="K330" s="177"/>
      <c r="L330" s="182"/>
      <c r="M330" s="183"/>
      <c r="N330" s="184" t="s">
        <v>43</v>
      </c>
      <c r="P330" s="143">
        <f>O330*H330</f>
        <v>0</v>
      </c>
      <c r="Q330" s="143">
        <v>2.23E-2</v>
      </c>
      <c r="R330" s="143">
        <f>Q330*H330</f>
        <v>4.4600000000000001E-2</v>
      </c>
      <c r="S330" s="143">
        <v>0</v>
      </c>
      <c r="T330" s="144">
        <f>S330*H330</f>
        <v>0</v>
      </c>
      <c r="AR330" s="145" t="s">
        <v>345</v>
      </c>
      <c r="AT330" s="145" t="s">
        <v>165</v>
      </c>
      <c r="AU330" s="145" t="s">
        <v>82</v>
      </c>
      <c r="AY330" s="16" t="s">
        <v>150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6" t="s">
        <v>80</v>
      </c>
      <c r="BK330" s="146">
        <f>ROUND(I330*H330,2)</f>
        <v>0</v>
      </c>
      <c r="BL330" s="16" t="s">
        <v>260</v>
      </c>
      <c r="BM330" s="145" t="s">
        <v>585</v>
      </c>
    </row>
    <row r="331" spans="2:65" s="30" customFormat="1" ht="16.5" customHeight="1">
      <c r="B331" s="31"/>
      <c r="C331" s="175" t="s">
        <v>586</v>
      </c>
      <c r="D331" s="175" t="s">
        <v>165</v>
      </c>
      <c r="E331" s="176" t="s">
        <v>587</v>
      </c>
      <c r="F331" s="177" t="s">
        <v>588</v>
      </c>
      <c r="G331" s="178" t="s">
        <v>176</v>
      </c>
      <c r="H331" s="179">
        <v>2</v>
      </c>
      <c r="I331" s="180"/>
      <c r="J331" s="181">
        <f>ROUND(I331*H331,2)</f>
        <v>0</v>
      </c>
      <c r="K331" s="177"/>
      <c r="L331" s="182"/>
      <c r="M331" s="183"/>
      <c r="N331" s="184" t="s">
        <v>43</v>
      </c>
      <c r="P331" s="143">
        <f>O331*H331</f>
        <v>0</v>
      </c>
      <c r="Q331" s="143">
        <v>2.23E-2</v>
      </c>
      <c r="R331" s="143">
        <f>Q331*H331</f>
        <v>4.4600000000000001E-2</v>
      </c>
      <c r="S331" s="143">
        <v>0</v>
      </c>
      <c r="T331" s="144">
        <f>S331*H331</f>
        <v>0</v>
      </c>
      <c r="AR331" s="145" t="s">
        <v>345</v>
      </c>
      <c r="AT331" s="145" t="s">
        <v>165</v>
      </c>
      <c r="AU331" s="145" t="s">
        <v>82</v>
      </c>
      <c r="AY331" s="16" t="s">
        <v>150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6" t="s">
        <v>80</v>
      </c>
      <c r="BK331" s="146">
        <f>ROUND(I331*H331,2)</f>
        <v>0</v>
      </c>
      <c r="BL331" s="16" t="s">
        <v>260</v>
      </c>
      <c r="BM331" s="145" t="s">
        <v>589</v>
      </c>
    </row>
    <row r="332" spans="2:65" s="30" customFormat="1" ht="16.5" customHeight="1">
      <c r="B332" s="31"/>
      <c r="C332" s="175" t="s">
        <v>590</v>
      </c>
      <c r="D332" s="175" t="s">
        <v>165</v>
      </c>
      <c r="E332" s="176" t="s">
        <v>591</v>
      </c>
      <c r="F332" s="177" t="s">
        <v>592</v>
      </c>
      <c r="G332" s="178" t="s">
        <v>176</v>
      </c>
      <c r="H332" s="179">
        <v>1</v>
      </c>
      <c r="I332" s="180"/>
      <c r="J332" s="181">
        <f>ROUND(I332*H332,2)</f>
        <v>0</v>
      </c>
      <c r="K332" s="177"/>
      <c r="L332" s="182"/>
      <c r="M332" s="183"/>
      <c r="N332" s="184" t="s">
        <v>43</v>
      </c>
      <c r="P332" s="143">
        <f>O332*H332</f>
        <v>0</v>
      </c>
      <c r="Q332" s="143">
        <v>2.23E-2</v>
      </c>
      <c r="R332" s="143">
        <f>Q332*H332</f>
        <v>2.23E-2</v>
      </c>
      <c r="S332" s="143">
        <v>0</v>
      </c>
      <c r="T332" s="144">
        <f>S332*H332</f>
        <v>0</v>
      </c>
      <c r="AR332" s="145" t="s">
        <v>345</v>
      </c>
      <c r="AT332" s="145" t="s">
        <v>165</v>
      </c>
      <c r="AU332" s="145" t="s">
        <v>82</v>
      </c>
      <c r="AY332" s="16" t="s">
        <v>150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6" t="s">
        <v>80</v>
      </c>
      <c r="BK332" s="146">
        <f>ROUND(I332*H332,2)</f>
        <v>0</v>
      </c>
      <c r="BL332" s="16" t="s">
        <v>260</v>
      </c>
      <c r="BM332" s="145" t="s">
        <v>593</v>
      </c>
    </row>
    <row r="333" spans="2:65" s="30" customFormat="1" ht="16.5" customHeight="1">
      <c r="B333" s="31"/>
      <c r="C333" s="175" t="s">
        <v>594</v>
      </c>
      <c r="D333" s="175" t="s">
        <v>165</v>
      </c>
      <c r="E333" s="176" t="s">
        <v>595</v>
      </c>
      <c r="F333" s="177" t="s">
        <v>596</v>
      </c>
      <c r="G333" s="178" t="s">
        <v>176</v>
      </c>
      <c r="H333" s="179">
        <v>3</v>
      </c>
      <c r="I333" s="180"/>
      <c r="J333" s="181">
        <f>ROUND(I333*H333,2)</f>
        <v>0</v>
      </c>
      <c r="K333" s="177"/>
      <c r="L333" s="182"/>
      <c r="M333" s="183"/>
      <c r="N333" s="184" t="s">
        <v>43</v>
      </c>
      <c r="P333" s="143">
        <f>O333*H333</f>
        <v>0</v>
      </c>
      <c r="Q333" s="143">
        <v>2.23E-2</v>
      </c>
      <c r="R333" s="143">
        <f>Q333*H333</f>
        <v>6.6900000000000001E-2</v>
      </c>
      <c r="S333" s="143">
        <v>0</v>
      </c>
      <c r="T333" s="144">
        <f>S333*H333</f>
        <v>0</v>
      </c>
      <c r="AR333" s="145" t="s">
        <v>345</v>
      </c>
      <c r="AT333" s="145" t="s">
        <v>165</v>
      </c>
      <c r="AU333" s="145" t="s">
        <v>82</v>
      </c>
      <c r="AY333" s="16" t="s">
        <v>150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6" t="s">
        <v>80</v>
      </c>
      <c r="BK333" s="146">
        <f>ROUND(I333*H333,2)</f>
        <v>0</v>
      </c>
      <c r="BL333" s="16" t="s">
        <v>260</v>
      </c>
      <c r="BM333" s="145" t="s">
        <v>597</v>
      </c>
    </row>
    <row r="334" spans="2:65" s="30" customFormat="1" ht="24.15" customHeight="1">
      <c r="B334" s="31"/>
      <c r="C334" s="134" t="s">
        <v>598</v>
      </c>
      <c r="D334" s="134" t="s">
        <v>152</v>
      </c>
      <c r="E334" s="135" t="s">
        <v>599</v>
      </c>
      <c r="F334" s="136" t="s">
        <v>600</v>
      </c>
      <c r="G334" s="137" t="s">
        <v>176</v>
      </c>
      <c r="H334" s="138">
        <v>5</v>
      </c>
      <c r="I334" s="139"/>
      <c r="J334" s="140">
        <f>ROUND(I334*H334,2)</f>
        <v>0</v>
      </c>
      <c r="K334" s="136" t="s">
        <v>156</v>
      </c>
      <c r="L334" s="31"/>
      <c r="M334" s="141"/>
      <c r="N334" s="142" t="s">
        <v>43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260</v>
      </c>
      <c r="AT334" s="145" t="s">
        <v>152</v>
      </c>
      <c r="AU334" s="145" t="s">
        <v>82</v>
      </c>
      <c r="AY334" s="16" t="s">
        <v>150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6" t="s">
        <v>80</v>
      </c>
      <c r="BK334" s="146">
        <f>ROUND(I334*H334,2)</f>
        <v>0</v>
      </c>
      <c r="BL334" s="16" t="s">
        <v>260</v>
      </c>
      <c r="BM334" s="145" t="s">
        <v>601</v>
      </c>
    </row>
    <row r="335" spans="2:65" s="30" customFormat="1">
      <c r="B335" s="31"/>
      <c r="D335" s="147" t="s">
        <v>159</v>
      </c>
      <c r="F335" s="148" t="s">
        <v>602</v>
      </c>
      <c r="I335" s="149"/>
      <c r="L335" s="31"/>
      <c r="M335" s="150"/>
      <c r="T335" s="54"/>
      <c r="AT335" s="16" t="s">
        <v>159</v>
      </c>
      <c r="AU335" s="16" t="s">
        <v>82</v>
      </c>
    </row>
    <row r="336" spans="2:65" s="30" customFormat="1" ht="16.5" customHeight="1">
      <c r="B336" s="31"/>
      <c r="C336" s="175" t="s">
        <v>603</v>
      </c>
      <c r="D336" s="175" t="s">
        <v>165</v>
      </c>
      <c r="E336" s="176" t="s">
        <v>604</v>
      </c>
      <c r="F336" s="177" t="s">
        <v>605</v>
      </c>
      <c r="G336" s="178" t="s">
        <v>176</v>
      </c>
      <c r="H336" s="179">
        <v>5</v>
      </c>
      <c r="I336" s="180"/>
      <c r="J336" s="181">
        <f>ROUND(I336*H336,2)</f>
        <v>0</v>
      </c>
      <c r="K336" s="177"/>
      <c r="L336" s="182"/>
      <c r="M336" s="183"/>
      <c r="N336" s="184" t="s">
        <v>43</v>
      </c>
      <c r="P336" s="143">
        <f>O336*H336</f>
        <v>0</v>
      </c>
      <c r="Q336" s="143">
        <v>2.23E-2</v>
      </c>
      <c r="R336" s="143">
        <f>Q336*H336</f>
        <v>0.1115</v>
      </c>
      <c r="S336" s="143">
        <v>0</v>
      </c>
      <c r="T336" s="144">
        <f>S336*H336</f>
        <v>0</v>
      </c>
      <c r="AR336" s="145" t="s">
        <v>345</v>
      </c>
      <c r="AT336" s="145" t="s">
        <v>165</v>
      </c>
      <c r="AU336" s="145" t="s">
        <v>82</v>
      </c>
      <c r="AY336" s="16" t="s">
        <v>150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6" t="s">
        <v>80</v>
      </c>
      <c r="BK336" s="146">
        <f>ROUND(I336*H336,2)</f>
        <v>0</v>
      </c>
      <c r="BL336" s="16" t="s">
        <v>260</v>
      </c>
      <c r="BM336" s="145" t="s">
        <v>606</v>
      </c>
    </row>
    <row r="337" spans="2:65" s="30" customFormat="1" ht="24.15" customHeight="1">
      <c r="B337" s="31"/>
      <c r="C337" s="134" t="s">
        <v>607</v>
      </c>
      <c r="D337" s="134" t="s">
        <v>152</v>
      </c>
      <c r="E337" s="135" t="s">
        <v>608</v>
      </c>
      <c r="F337" s="136" t="s">
        <v>609</v>
      </c>
      <c r="G337" s="137" t="s">
        <v>176</v>
      </c>
      <c r="H337" s="138">
        <v>1</v>
      </c>
      <c r="I337" s="139"/>
      <c r="J337" s="140">
        <f>ROUND(I337*H337,2)</f>
        <v>0</v>
      </c>
      <c r="K337" s="136" t="s">
        <v>156</v>
      </c>
      <c r="L337" s="31"/>
      <c r="M337" s="141"/>
      <c r="N337" s="142" t="s">
        <v>43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260</v>
      </c>
      <c r="AT337" s="145" t="s">
        <v>152</v>
      </c>
      <c r="AU337" s="145" t="s">
        <v>82</v>
      </c>
      <c r="AY337" s="16" t="s">
        <v>150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6" t="s">
        <v>80</v>
      </c>
      <c r="BK337" s="146">
        <f>ROUND(I337*H337,2)</f>
        <v>0</v>
      </c>
      <c r="BL337" s="16" t="s">
        <v>260</v>
      </c>
      <c r="BM337" s="145" t="s">
        <v>610</v>
      </c>
    </row>
    <row r="338" spans="2:65" s="30" customFormat="1">
      <c r="B338" s="31"/>
      <c r="D338" s="147" t="s">
        <v>159</v>
      </c>
      <c r="F338" s="148" t="s">
        <v>611</v>
      </c>
      <c r="I338" s="149"/>
      <c r="L338" s="31"/>
      <c r="M338" s="150"/>
      <c r="T338" s="54"/>
      <c r="AT338" s="16" t="s">
        <v>159</v>
      </c>
      <c r="AU338" s="16" t="s">
        <v>82</v>
      </c>
    </row>
    <row r="339" spans="2:65" s="30" customFormat="1" ht="16.5" customHeight="1">
      <c r="B339" s="31"/>
      <c r="C339" s="175" t="s">
        <v>612</v>
      </c>
      <c r="D339" s="175" t="s">
        <v>165</v>
      </c>
      <c r="E339" s="176" t="s">
        <v>613</v>
      </c>
      <c r="F339" s="177" t="s">
        <v>614</v>
      </c>
      <c r="G339" s="178" t="s">
        <v>176</v>
      </c>
      <c r="H339" s="179">
        <v>1</v>
      </c>
      <c r="I339" s="180"/>
      <c r="J339" s="181">
        <f>ROUND(I339*H339,2)</f>
        <v>0</v>
      </c>
      <c r="K339" s="177"/>
      <c r="L339" s="182"/>
      <c r="M339" s="183"/>
      <c r="N339" s="184" t="s">
        <v>43</v>
      </c>
      <c r="P339" s="143">
        <f>O339*H339</f>
        <v>0</v>
      </c>
      <c r="Q339" s="143">
        <v>2.23E-2</v>
      </c>
      <c r="R339" s="143">
        <f>Q339*H339</f>
        <v>2.23E-2</v>
      </c>
      <c r="S339" s="143">
        <v>0</v>
      </c>
      <c r="T339" s="144">
        <f>S339*H339</f>
        <v>0</v>
      </c>
      <c r="AR339" s="145" t="s">
        <v>345</v>
      </c>
      <c r="AT339" s="145" t="s">
        <v>165</v>
      </c>
      <c r="AU339" s="145" t="s">
        <v>82</v>
      </c>
      <c r="AY339" s="16" t="s">
        <v>150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6" t="s">
        <v>80</v>
      </c>
      <c r="BK339" s="146">
        <f>ROUND(I339*H339,2)</f>
        <v>0</v>
      </c>
      <c r="BL339" s="16" t="s">
        <v>260</v>
      </c>
      <c r="BM339" s="145" t="s">
        <v>615</v>
      </c>
    </row>
    <row r="340" spans="2:65" s="30" customFormat="1" ht="16.5" customHeight="1">
      <c r="B340" s="31"/>
      <c r="C340" s="134" t="s">
        <v>616</v>
      </c>
      <c r="D340" s="134" t="s">
        <v>152</v>
      </c>
      <c r="E340" s="135" t="s">
        <v>617</v>
      </c>
      <c r="F340" s="136" t="s">
        <v>618</v>
      </c>
      <c r="G340" s="137" t="s">
        <v>176</v>
      </c>
      <c r="H340" s="138">
        <v>1</v>
      </c>
      <c r="I340" s="139"/>
      <c r="J340" s="140">
        <f>ROUND(I340*H340,2)</f>
        <v>0</v>
      </c>
      <c r="K340" s="136" t="s">
        <v>156</v>
      </c>
      <c r="L340" s="31"/>
      <c r="M340" s="141"/>
      <c r="N340" s="142" t="s">
        <v>43</v>
      </c>
      <c r="P340" s="143">
        <f>O340*H340</f>
        <v>0</v>
      </c>
      <c r="Q340" s="143">
        <v>8.4228199999999997E-4</v>
      </c>
      <c r="R340" s="143">
        <f>Q340*H340</f>
        <v>8.4228199999999997E-4</v>
      </c>
      <c r="S340" s="143">
        <v>0</v>
      </c>
      <c r="T340" s="144">
        <f>S340*H340</f>
        <v>0</v>
      </c>
      <c r="AR340" s="145" t="s">
        <v>260</v>
      </c>
      <c r="AT340" s="145" t="s">
        <v>152</v>
      </c>
      <c r="AU340" s="145" t="s">
        <v>82</v>
      </c>
      <c r="AY340" s="16" t="s">
        <v>150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6" t="s">
        <v>80</v>
      </c>
      <c r="BK340" s="146">
        <f>ROUND(I340*H340,2)</f>
        <v>0</v>
      </c>
      <c r="BL340" s="16" t="s">
        <v>260</v>
      </c>
      <c r="BM340" s="145" t="s">
        <v>619</v>
      </c>
    </row>
    <row r="341" spans="2:65" s="30" customFormat="1">
      <c r="B341" s="31"/>
      <c r="D341" s="147" t="s">
        <v>159</v>
      </c>
      <c r="F341" s="148" t="s">
        <v>620</v>
      </c>
      <c r="I341" s="149"/>
      <c r="L341" s="31"/>
      <c r="M341" s="150"/>
      <c r="T341" s="54"/>
      <c r="AT341" s="16" t="s">
        <v>159</v>
      </c>
      <c r="AU341" s="16" t="s">
        <v>82</v>
      </c>
    </row>
    <row r="342" spans="2:65" s="151" customFormat="1">
      <c r="B342" s="152"/>
      <c r="D342" s="153" t="s">
        <v>161</v>
      </c>
      <c r="E342" s="154"/>
      <c r="F342" s="155" t="s">
        <v>621</v>
      </c>
      <c r="H342" s="154"/>
      <c r="I342" s="156"/>
      <c r="L342" s="152"/>
      <c r="M342" s="157"/>
      <c r="T342" s="158"/>
      <c r="AT342" s="154" t="s">
        <v>161</v>
      </c>
      <c r="AU342" s="154" t="s">
        <v>82</v>
      </c>
      <c r="AV342" s="151" t="s">
        <v>80</v>
      </c>
      <c r="AW342" s="151" t="s">
        <v>34</v>
      </c>
      <c r="AX342" s="151" t="s">
        <v>72</v>
      </c>
      <c r="AY342" s="154" t="s">
        <v>150</v>
      </c>
    </row>
    <row r="343" spans="2:65" s="159" customFormat="1">
      <c r="B343" s="160"/>
      <c r="D343" s="153" t="s">
        <v>161</v>
      </c>
      <c r="E343" s="161"/>
      <c r="F343" s="162" t="s">
        <v>622</v>
      </c>
      <c r="H343" s="163">
        <v>1</v>
      </c>
      <c r="I343" s="164"/>
      <c r="L343" s="160"/>
      <c r="M343" s="165"/>
      <c r="T343" s="166"/>
      <c r="AT343" s="161" t="s">
        <v>161</v>
      </c>
      <c r="AU343" s="161" t="s">
        <v>82</v>
      </c>
      <c r="AV343" s="159" t="s">
        <v>82</v>
      </c>
      <c r="AW343" s="159" t="s">
        <v>34</v>
      </c>
      <c r="AX343" s="159" t="s">
        <v>80</v>
      </c>
      <c r="AY343" s="161" t="s">
        <v>150</v>
      </c>
    </row>
    <row r="344" spans="2:65" s="30" customFormat="1" ht="16.5" customHeight="1">
      <c r="B344" s="31"/>
      <c r="C344" s="175" t="s">
        <v>623</v>
      </c>
      <c r="D344" s="175" t="s">
        <v>165</v>
      </c>
      <c r="E344" s="176" t="s">
        <v>624</v>
      </c>
      <c r="F344" s="177" t="s">
        <v>625</v>
      </c>
      <c r="G344" s="178" t="s">
        <v>200</v>
      </c>
      <c r="H344" s="179">
        <v>4.5309999999999997</v>
      </c>
      <c r="I344" s="180"/>
      <c r="J344" s="181">
        <f>ROUND(I344*H344,2)</f>
        <v>0</v>
      </c>
      <c r="K344" s="177" t="s">
        <v>156</v>
      </c>
      <c r="L344" s="182"/>
      <c r="M344" s="183"/>
      <c r="N344" s="184" t="s">
        <v>43</v>
      </c>
      <c r="P344" s="143">
        <f>O344*H344</f>
        <v>0</v>
      </c>
      <c r="Q344" s="143">
        <v>2.5440000000000001E-2</v>
      </c>
      <c r="R344" s="143">
        <f>Q344*H344</f>
        <v>0.11526863999999999</v>
      </c>
      <c r="S344" s="143">
        <v>0</v>
      </c>
      <c r="T344" s="144">
        <f>S344*H344</f>
        <v>0</v>
      </c>
      <c r="AR344" s="145" t="s">
        <v>345</v>
      </c>
      <c r="AT344" s="145" t="s">
        <v>165</v>
      </c>
      <c r="AU344" s="145" t="s">
        <v>82</v>
      </c>
      <c r="AY344" s="16" t="s">
        <v>150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6" t="s">
        <v>80</v>
      </c>
      <c r="BK344" s="146">
        <f>ROUND(I344*H344,2)</f>
        <v>0</v>
      </c>
      <c r="BL344" s="16" t="s">
        <v>260</v>
      </c>
      <c r="BM344" s="145" t="s">
        <v>626</v>
      </c>
    </row>
    <row r="345" spans="2:65" s="30" customFormat="1" ht="19.2">
      <c r="B345" s="31"/>
      <c r="D345" s="153" t="s">
        <v>275</v>
      </c>
      <c r="F345" s="185" t="s">
        <v>627</v>
      </c>
      <c r="I345" s="149"/>
      <c r="L345" s="31"/>
      <c r="M345" s="150"/>
      <c r="T345" s="54"/>
      <c r="AT345" s="16" t="s">
        <v>275</v>
      </c>
      <c r="AU345" s="16" t="s">
        <v>82</v>
      </c>
    </row>
    <row r="346" spans="2:65" s="159" customFormat="1">
      <c r="B346" s="160"/>
      <c r="D346" s="153" t="s">
        <v>161</v>
      </c>
      <c r="F346" s="162" t="s">
        <v>628</v>
      </c>
      <c r="H346" s="163">
        <v>4.5309999999999997</v>
      </c>
      <c r="I346" s="164"/>
      <c r="L346" s="160"/>
      <c r="M346" s="165"/>
      <c r="T346" s="166"/>
      <c r="AT346" s="161" t="s">
        <v>161</v>
      </c>
      <c r="AU346" s="161" t="s">
        <v>82</v>
      </c>
      <c r="AV346" s="159" t="s">
        <v>82</v>
      </c>
      <c r="AW346" s="159" t="s">
        <v>4</v>
      </c>
      <c r="AX346" s="159" t="s">
        <v>80</v>
      </c>
      <c r="AY346" s="161" t="s">
        <v>150</v>
      </c>
    </row>
    <row r="347" spans="2:65" s="30" customFormat="1" ht="16.5" customHeight="1">
      <c r="B347" s="31"/>
      <c r="C347" s="134" t="s">
        <v>629</v>
      </c>
      <c r="D347" s="134" t="s">
        <v>152</v>
      </c>
      <c r="E347" s="135" t="s">
        <v>630</v>
      </c>
      <c r="F347" s="136" t="s">
        <v>631</v>
      </c>
      <c r="G347" s="137" t="s">
        <v>176</v>
      </c>
      <c r="H347" s="138">
        <v>22</v>
      </c>
      <c r="I347" s="139"/>
      <c r="J347" s="140">
        <f>ROUND(I347*H347,2)</f>
        <v>0</v>
      </c>
      <c r="K347" s="136" t="s">
        <v>156</v>
      </c>
      <c r="L347" s="31"/>
      <c r="M347" s="141"/>
      <c r="N347" s="142" t="s">
        <v>43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260</v>
      </c>
      <c r="AT347" s="145" t="s">
        <v>152</v>
      </c>
      <c r="AU347" s="145" t="s">
        <v>82</v>
      </c>
      <c r="AY347" s="16" t="s">
        <v>150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6" t="s">
        <v>80</v>
      </c>
      <c r="BK347" s="146">
        <f>ROUND(I347*H347,2)</f>
        <v>0</v>
      </c>
      <c r="BL347" s="16" t="s">
        <v>260</v>
      </c>
      <c r="BM347" s="145" t="s">
        <v>632</v>
      </c>
    </row>
    <row r="348" spans="2:65" s="30" customFormat="1">
      <c r="B348" s="31"/>
      <c r="D348" s="147" t="s">
        <v>159</v>
      </c>
      <c r="F348" s="148" t="s">
        <v>633</v>
      </c>
      <c r="I348" s="149"/>
      <c r="L348" s="31"/>
      <c r="M348" s="150"/>
      <c r="T348" s="54"/>
      <c r="AT348" s="16" t="s">
        <v>159</v>
      </c>
      <c r="AU348" s="16" t="s">
        <v>82</v>
      </c>
    </row>
    <row r="349" spans="2:65" s="30" customFormat="1" ht="16.5" customHeight="1">
      <c r="B349" s="31"/>
      <c r="C349" s="175" t="s">
        <v>634</v>
      </c>
      <c r="D349" s="175" t="s">
        <v>165</v>
      </c>
      <c r="E349" s="176" t="s">
        <v>635</v>
      </c>
      <c r="F349" s="177" t="s">
        <v>636</v>
      </c>
      <c r="G349" s="178" t="s">
        <v>176</v>
      </c>
      <c r="H349" s="179">
        <v>22</v>
      </c>
      <c r="I349" s="180"/>
      <c r="J349" s="181">
        <f>ROUND(I349*H349,2)</f>
        <v>0</v>
      </c>
      <c r="K349" s="177" t="s">
        <v>156</v>
      </c>
      <c r="L349" s="182"/>
      <c r="M349" s="183"/>
      <c r="N349" s="184" t="s">
        <v>43</v>
      </c>
      <c r="P349" s="143">
        <f>O349*H349</f>
        <v>0</v>
      </c>
      <c r="Q349" s="143">
        <v>2.2000000000000001E-3</v>
      </c>
      <c r="R349" s="143">
        <f>Q349*H349</f>
        <v>4.8400000000000006E-2</v>
      </c>
      <c r="S349" s="143">
        <v>0</v>
      </c>
      <c r="T349" s="144">
        <f>S349*H349</f>
        <v>0</v>
      </c>
      <c r="AR349" s="145" t="s">
        <v>345</v>
      </c>
      <c r="AT349" s="145" t="s">
        <v>165</v>
      </c>
      <c r="AU349" s="145" t="s">
        <v>82</v>
      </c>
      <c r="AY349" s="16" t="s">
        <v>150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6" t="s">
        <v>80</v>
      </c>
      <c r="BK349" s="146">
        <f>ROUND(I349*H349,2)</f>
        <v>0</v>
      </c>
      <c r="BL349" s="16" t="s">
        <v>260</v>
      </c>
      <c r="BM349" s="145" t="s">
        <v>637</v>
      </c>
    </row>
    <row r="350" spans="2:65" s="30" customFormat="1" ht="24.15" customHeight="1">
      <c r="B350" s="31"/>
      <c r="C350" s="134" t="s">
        <v>638</v>
      </c>
      <c r="D350" s="134" t="s">
        <v>152</v>
      </c>
      <c r="E350" s="135" t="s">
        <v>639</v>
      </c>
      <c r="F350" s="136" t="s">
        <v>640</v>
      </c>
      <c r="G350" s="137" t="s">
        <v>168</v>
      </c>
      <c r="H350" s="138">
        <v>1.23</v>
      </c>
      <c r="I350" s="139"/>
      <c r="J350" s="140">
        <f>ROUND(I350*H350,2)</f>
        <v>0</v>
      </c>
      <c r="K350" s="136" t="s">
        <v>156</v>
      </c>
      <c r="L350" s="31"/>
      <c r="M350" s="141"/>
      <c r="N350" s="142" t="s">
        <v>43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260</v>
      </c>
      <c r="AT350" s="145" t="s">
        <v>152</v>
      </c>
      <c r="AU350" s="145" t="s">
        <v>82</v>
      </c>
      <c r="AY350" s="16" t="s">
        <v>150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6" t="s">
        <v>80</v>
      </c>
      <c r="BK350" s="146">
        <f>ROUND(I350*H350,2)</f>
        <v>0</v>
      </c>
      <c r="BL350" s="16" t="s">
        <v>260</v>
      </c>
      <c r="BM350" s="145" t="s">
        <v>641</v>
      </c>
    </row>
    <row r="351" spans="2:65" s="30" customFormat="1">
      <c r="B351" s="31"/>
      <c r="D351" s="147" t="s">
        <v>159</v>
      </c>
      <c r="F351" s="148" t="s">
        <v>642</v>
      </c>
      <c r="I351" s="149"/>
      <c r="L351" s="31"/>
      <c r="M351" s="150"/>
      <c r="T351" s="54"/>
      <c r="AT351" s="16" t="s">
        <v>159</v>
      </c>
      <c r="AU351" s="16" t="s">
        <v>82</v>
      </c>
    </row>
    <row r="352" spans="2:65" s="121" customFormat="1" ht="22.8" customHeight="1">
      <c r="B352" s="122"/>
      <c r="D352" s="123" t="s">
        <v>71</v>
      </c>
      <c r="E352" s="132" t="s">
        <v>643</v>
      </c>
      <c r="F352" s="132" t="s">
        <v>644</v>
      </c>
      <c r="I352" s="125"/>
      <c r="J352" s="133">
        <f>BK352</f>
        <v>0</v>
      </c>
      <c r="L352" s="122"/>
      <c r="M352" s="127"/>
      <c r="P352" s="128">
        <f>SUM(P353:P404)</f>
        <v>0</v>
      </c>
      <c r="R352" s="128">
        <f>SUM(R353:R404)</f>
        <v>1.014546233925</v>
      </c>
      <c r="T352" s="129">
        <f>SUM(T353:T404)</f>
        <v>0.57000000000000006</v>
      </c>
      <c r="AR352" s="123" t="s">
        <v>82</v>
      </c>
      <c r="AT352" s="130" t="s">
        <v>71</v>
      </c>
      <c r="AU352" s="130" t="s">
        <v>80</v>
      </c>
      <c r="AY352" s="123" t="s">
        <v>150</v>
      </c>
      <c r="BK352" s="131">
        <f>SUM(BK353:BK404)</f>
        <v>0</v>
      </c>
    </row>
    <row r="353" spans="2:65" s="30" customFormat="1" ht="16.5" customHeight="1">
      <c r="B353" s="31"/>
      <c r="C353" s="134" t="s">
        <v>645</v>
      </c>
      <c r="D353" s="134" t="s">
        <v>152</v>
      </c>
      <c r="E353" s="135" t="s">
        <v>646</v>
      </c>
      <c r="F353" s="136" t="s">
        <v>647</v>
      </c>
      <c r="G353" s="137" t="s">
        <v>648</v>
      </c>
      <c r="H353" s="138">
        <v>976.91399999999999</v>
      </c>
      <c r="I353" s="139"/>
      <c r="J353" s="140">
        <f>ROUND(I353*H353,2)</f>
        <v>0</v>
      </c>
      <c r="K353" s="136" t="s">
        <v>156</v>
      </c>
      <c r="L353" s="31"/>
      <c r="M353" s="141"/>
      <c r="N353" s="142" t="s">
        <v>43</v>
      </c>
      <c r="P353" s="143">
        <f>O353*H353</f>
        <v>0</v>
      </c>
      <c r="Q353" s="143">
        <v>5.1262499999999999E-5</v>
      </c>
      <c r="R353" s="143">
        <f>Q353*H353</f>
        <v>5.0079053924999999E-2</v>
      </c>
      <c r="S353" s="143">
        <v>0</v>
      </c>
      <c r="T353" s="144">
        <f>S353*H353</f>
        <v>0</v>
      </c>
      <c r="AR353" s="145" t="s">
        <v>260</v>
      </c>
      <c r="AT353" s="145" t="s">
        <v>152</v>
      </c>
      <c r="AU353" s="145" t="s">
        <v>82</v>
      </c>
      <c r="AY353" s="16" t="s">
        <v>150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6" t="s">
        <v>80</v>
      </c>
      <c r="BK353" s="146">
        <f>ROUND(I353*H353,2)</f>
        <v>0</v>
      </c>
      <c r="BL353" s="16" t="s">
        <v>260</v>
      </c>
      <c r="BM353" s="145" t="s">
        <v>649</v>
      </c>
    </row>
    <row r="354" spans="2:65" s="30" customFormat="1">
      <c r="B354" s="31"/>
      <c r="D354" s="147" t="s">
        <v>159</v>
      </c>
      <c r="F354" s="148" t="s">
        <v>650</v>
      </c>
      <c r="I354" s="149"/>
      <c r="L354" s="31"/>
      <c r="M354" s="150"/>
      <c r="T354" s="54"/>
      <c r="AT354" s="16" t="s">
        <v>159</v>
      </c>
      <c r="AU354" s="16" t="s">
        <v>82</v>
      </c>
    </row>
    <row r="355" spans="2:65" s="151" customFormat="1">
      <c r="B355" s="152"/>
      <c r="D355" s="153" t="s">
        <v>161</v>
      </c>
      <c r="E355" s="154"/>
      <c r="F355" s="155" t="s">
        <v>651</v>
      </c>
      <c r="H355" s="154"/>
      <c r="I355" s="156"/>
      <c r="L355" s="152"/>
      <c r="M355" s="157"/>
      <c r="T355" s="158"/>
      <c r="AT355" s="154" t="s">
        <v>161</v>
      </c>
      <c r="AU355" s="154" t="s">
        <v>82</v>
      </c>
      <c r="AV355" s="151" t="s">
        <v>80</v>
      </c>
      <c r="AW355" s="151" t="s">
        <v>34</v>
      </c>
      <c r="AX355" s="151" t="s">
        <v>72</v>
      </c>
      <c r="AY355" s="154" t="s">
        <v>150</v>
      </c>
    </row>
    <row r="356" spans="2:65" s="151" customFormat="1">
      <c r="B356" s="152"/>
      <c r="D356" s="153" t="s">
        <v>161</v>
      </c>
      <c r="E356" s="154"/>
      <c r="F356" s="155" t="s">
        <v>652</v>
      </c>
      <c r="H356" s="154"/>
      <c r="I356" s="156"/>
      <c r="L356" s="152"/>
      <c r="M356" s="157"/>
      <c r="T356" s="158"/>
      <c r="AT356" s="154" t="s">
        <v>161</v>
      </c>
      <c r="AU356" s="154" t="s">
        <v>82</v>
      </c>
      <c r="AV356" s="151" t="s">
        <v>80</v>
      </c>
      <c r="AW356" s="151" t="s">
        <v>34</v>
      </c>
      <c r="AX356" s="151" t="s">
        <v>72</v>
      </c>
      <c r="AY356" s="154" t="s">
        <v>150</v>
      </c>
    </row>
    <row r="357" spans="2:65" s="159" customFormat="1">
      <c r="B357" s="160"/>
      <c r="D357" s="153" t="s">
        <v>161</v>
      </c>
      <c r="E357" s="161"/>
      <c r="F357" s="162" t="s">
        <v>653</v>
      </c>
      <c r="H357" s="163">
        <v>294.37200000000001</v>
      </c>
      <c r="I357" s="164"/>
      <c r="L357" s="160"/>
      <c r="M357" s="165"/>
      <c r="T357" s="166"/>
      <c r="AT357" s="161" t="s">
        <v>161</v>
      </c>
      <c r="AU357" s="161" t="s">
        <v>82</v>
      </c>
      <c r="AV357" s="159" t="s">
        <v>82</v>
      </c>
      <c r="AW357" s="159" t="s">
        <v>34</v>
      </c>
      <c r="AX357" s="159" t="s">
        <v>72</v>
      </c>
      <c r="AY357" s="161" t="s">
        <v>150</v>
      </c>
    </row>
    <row r="358" spans="2:65" s="151" customFormat="1">
      <c r="B358" s="152"/>
      <c r="D358" s="153" t="s">
        <v>161</v>
      </c>
      <c r="E358" s="154"/>
      <c r="F358" s="155" t="s">
        <v>654</v>
      </c>
      <c r="H358" s="154"/>
      <c r="I358" s="156"/>
      <c r="L358" s="152"/>
      <c r="M358" s="157"/>
      <c r="T358" s="158"/>
      <c r="AT358" s="154" t="s">
        <v>161</v>
      </c>
      <c r="AU358" s="154" t="s">
        <v>82</v>
      </c>
      <c r="AV358" s="151" t="s">
        <v>80</v>
      </c>
      <c r="AW358" s="151" t="s">
        <v>34</v>
      </c>
      <c r="AX358" s="151" t="s">
        <v>72</v>
      </c>
      <c r="AY358" s="154" t="s">
        <v>150</v>
      </c>
    </row>
    <row r="359" spans="2:65" s="159" customFormat="1">
      <c r="B359" s="160"/>
      <c r="D359" s="153" t="s">
        <v>161</v>
      </c>
      <c r="E359" s="161"/>
      <c r="F359" s="162" t="s">
        <v>655</v>
      </c>
      <c r="H359" s="163">
        <v>262.79500000000002</v>
      </c>
      <c r="I359" s="164"/>
      <c r="L359" s="160"/>
      <c r="M359" s="165"/>
      <c r="T359" s="166"/>
      <c r="AT359" s="161" t="s">
        <v>161</v>
      </c>
      <c r="AU359" s="161" t="s">
        <v>82</v>
      </c>
      <c r="AV359" s="159" t="s">
        <v>82</v>
      </c>
      <c r="AW359" s="159" t="s">
        <v>34</v>
      </c>
      <c r="AX359" s="159" t="s">
        <v>72</v>
      </c>
      <c r="AY359" s="161" t="s">
        <v>150</v>
      </c>
    </row>
    <row r="360" spans="2:65" s="151" customFormat="1">
      <c r="B360" s="152"/>
      <c r="D360" s="153" t="s">
        <v>161</v>
      </c>
      <c r="E360" s="154"/>
      <c r="F360" s="155" t="s">
        <v>656</v>
      </c>
      <c r="H360" s="154"/>
      <c r="I360" s="156"/>
      <c r="L360" s="152"/>
      <c r="M360" s="157"/>
      <c r="T360" s="158"/>
      <c r="AT360" s="154" t="s">
        <v>161</v>
      </c>
      <c r="AU360" s="154" t="s">
        <v>82</v>
      </c>
      <c r="AV360" s="151" t="s">
        <v>80</v>
      </c>
      <c r="AW360" s="151" t="s">
        <v>34</v>
      </c>
      <c r="AX360" s="151" t="s">
        <v>72</v>
      </c>
      <c r="AY360" s="154" t="s">
        <v>150</v>
      </c>
    </row>
    <row r="361" spans="2:65" s="159" customFormat="1">
      <c r="B361" s="160"/>
      <c r="D361" s="153" t="s">
        <v>161</v>
      </c>
      <c r="E361" s="161"/>
      <c r="F361" s="162" t="s">
        <v>657</v>
      </c>
      <c r="H361" s="163">
        <v>300.089</v>
      </c>
      <c r="I361" s="164"/>
      <c r="L361" s="160"/>
      <c r="M361" s="165"/>
      <c r="T361" s="166"/>
      <c r="AT361" s="161" t="s">
        <v>161</v>
      </c>
      <c r="AU361" s="161" t="s">
        <v>82</v>
      </c>
      <c r="AV361" s="159" t="s">
        <v>82</v>
      </c>
      <c r="AW361" s="159" t="s">
        <v>34</v>
      </c>
      <c r="AX361" s="159" t="s">
        <v>72</v>
      </c>
      <c r="AY361" s="161" t="s">
        <v>150</v>
      </c>
    </row>
    <row r="362" spans="2:65" s="151" customFormat="1">
      <c r="B362" s="152"/>
      <c r="D362" s="153" t="s">
        <v>161</v>
      </c>
      <c r="E362" s="154"/>
      <c r="F362" s="155" t="s">
        <v>658</v>
      </c>
      <c r="H362" s="154"/>
      <c r="I362" s="156"/>
      <c r="L362" s="152"/>
      <c r="M362" s="157"/>
      <c r="T362" s="158"/>
      <c r="AT362" s="154" t="s">
        <v>161</v>
      </c>
      <c r="AU362" s="154" t="s">
        <v>82</v>
      </c>
      <c r="AV362" s="151" t="s">
        <v>80</v>
      </c>
      <c r="AW362" s="151" t="s">
        <v>34</v>
      </c>
      <c r="AX362" s="151" t="s">
        <v>72</v>
      </c>
      <c r="AY362" s="154" t="s">
        <v>150</v>
      </c>
    </row>
    <row r="363" spans="2:65" s="159" customFormat="1">
      <c r="B363" s="160"/>
      <c r="D363" s="153" t="s">
        <v>161</v>
      </c>
      <c r="E363" s="161"/>
      <c r="F363" s="162" t="s">
        <v>659</v>
      </c>
      <c r="H363" s="163">
        <v>88.959000000000003</v>
      </c>
      <c r="I363" s="164"/>
      <c r="L363" s="160"/>
      <c r="M363" s="165"/>
      <c r="T363" s="166"/>
      <c r="AT363" s="161" t="s">
        <v>161</v>
      </c>
      <c r="AU363" s="161" t="s">
        <v>82</v>
      </c>
      <c r="AV363" s="159" t="s">
        <v>82</v>
      </c>
      <c r="AW363" s="159" t="s">
        <v>34</v>
      </c>
      <c r="AX363" s="159" t="s">
        <v>72</v>
      </c>
      <c r="AY363" s="161" t="s">
        <v>150</v>
      </c>
    </row>
    <row r="364" spans="2:65" s="151" customFormat="1">
      <c r="B364" s="152"/>
      <c r="D364" s="153" t="s">
        <v>161</v>
      </c>
      <c r="E364" s="154"/>
      <c r="F364" s="155" t="s">
        <v>660</v>
      </c>
      <c r="H364" s="154"/>
      <c r="I364" s="156"/>
      <c r="L364" s="152"/>
      <c r="M364" s="157"/>
      <c r="T364" s="158"/>
      <c r="AT364" s="154" t="s">
        <v>161</v>
      </c>
      <c r="AU364" s="154" t="s">
        <v>82</v>
      </c>
      <c r="AV364" s="151" t="s">
        <v>80</v>
      </c>
      <c r="AW364" s="151" t="s">
        <v>34</v>
      </c>
      <c r="AX364" s="151" t="s">
        <v>72</v>
      </c>
      <c r="AY364" s="154" t="s">
        <v>150</v>
      </c>
    </row>
    <row r="365" spans="2:65" s="159" customFormat="1">
      <c r="B365" s="160"/>
      <c r="D365" s="153" t="s">
        <v>161</v>
      </c>
      <c r="E365" s="161"/>
      <c r="F365" s="162" t="s">
        <v>661</v>
      </c>
      <c r="H365" s="163">
        <v>30.699000000000002</v>
      </c>
      <c r="I365" s="164"/>
      <c r="L365" s="160"/>
      <c r="M365" s="165"/>
      <c r="T365" s="166"/>
      <c r="AT365" s="161" t="s">
        <v>161</v>
      </c>
      <c r="AU365" s="161" t="s">
        <v>82</v>
      </c>
      <c r="AV365" s="159" t="s">
        <v>82</v>
      </c>
      <c r="AW365" s="159" t="s">
        <v>34</v>
      </c>
      <c r="AX365" s="159" t="s">
        <v>72</v>
      </c>
      <c r="AY365" s="161" t="s">
        <v>150</v>
      </c>
    </row>
    <row r="366" spans="2:65" s="167" customFormat="1">
      <c r="B366" s="168"/>
      <c r="D366" s="153" t="s">
        <v>161</v>
      </c>
      <c r="E366" s="169"/>
      <c r="F366" s="170" t="s">
        <v>164</v>
      </c>
      <c r="H366" s="171">
        <v>976.91399999999999</v>
      </c>
      <c r="I366" s="172"/>
      <c r="L366" s="168"/>
      <c r="M366" s="173"/>
      <c r="T366" s="174"/>
      <c r="AT366" s="169" t="s">
        <v>161</v>
      </c>
      <c r="AU366" s="169" t="s">
        <v>82</v>
      </c>
      <c r="AV366" s="167" t="s">
        <v>157</v>
      </c>
      <c r="AW366" s="167" t="s">
        <v>34</v>
      </c>
      <c r="AX366" s="167" t="s">
        <v>80</v>
      </c>
      <c r="AY366" s="169" t="s">
        <v>150</v>
      </c>
    </row>
    <row r="367" spans="2:65" s="30" customFormat="1" ht="24.15" customHeight="1">
      <c r="B367" s="31"/>
      <c r="C367" s="175" t="s">
        <v>662</v>
      </c>
      <c r="D367" s="175" t="s">
        <v>165</v>
      </c>
      <c r="E367" s="176" t="s">
        <v>663</v>
      </c>
      <c r="F367" s="177" t="s">
        <v>664</v>
      </c>
      <c r="G367" s="178" t="s">
        <v>200</v>
      </c>
      <c r="H367" s="179">
        <v>14.512</v>
      </c>
      <c r="I367" s="180"/>
      <c r="J367" s="181">
        <f>ROUND(I367*H367,2)</f>
        <v>0</v>
      </c>
      <c r="K367" s="177"/>
      <c r="L367" s="182"/>
      <c r="M367" s="183"/>
      <c r="N367" s="184" t="s">
        <v>43</v>
      </c>
      <c r="P367" s="143">
        <f>O367*H367</f>
        <v>0</v>
      </c>
      <c r="Q367" s="143">
        <v>4.8900000000000002E-3</v>
      </c>
      <c r="R367" s="143">
        <f>Q367*H367</f>
        <v>7.0963680000000001E-2</v>
      </c>
      <c r="S367" s="143">
        <v>0</v>
      </c>
      <c r="T367" s="144">
        <f>S367*H367</f>
        <v>0</v>
      </c>
      <c r="AR367" s="145" t="s">
        <v>345</v>
      </c>
      <c r="AT367" s="145" t="s">
        <v>165</v>
      </c>
      <c r="AU367" s="145" t="s">
        <v>82</v>
      </c>
      <c r="AY367" s="16" t="s">
        <v>150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6" t="s">
        <v>80</v>
      </c>
      <c r="BK367" s="146">
        <f>ROUND(I367*H367,2)</f>
        <v>0</v>
      </c>
      <c r="BL367" s="16" t="s">
        <v>260</v>
      </c>
      <c r="BM367" s="145" t="s">
        <v>665</v>
      </c>
    </row>
    <row r="368" spans="2:65" s="151" customFormat="1">
      <c r="B368" s="152"/>
      <c r="D368" s="153" t="s">
        <v>161</v>
      </c>
      <c r="E368" s="154"/>
      <c r="F368" s="155" t="s">
        <v>658</v>
      </c>
      <c r="H368" s="154"/>
      <c r="I368" s="156"/>
      <c r="L368" s="152"/>
      <c r="M368" s="157"/>
      <c r="T368" s="158"/>
      <c r="AT368" s="154" t="s">
        <v>161</v>
      </c>
      <c r="AU368" s="154" t="s">
        <v>82</v>
      </c>
      <c r="AV368" s="151" t="s">
        <v>80</v>
      </c>
      <c r="AW368" s="151" t="s">
        <v>34</v>
      </c>
      <c r="AX368" s="151" t="s">
        <v>72</v>
      </c>
      <c r="AY368" s="154" t="s">
        <v>150</v>
      </c>
    </row>
    <row r="369" spans="2:65" s="159" customFormat="1">
      <c r="B369" s="160"/>
      <c r="D369" s="153" t="s">
        <v>161</v>
      </c>
      <c r="E369" s="161"/>
      <c r="F369" s="162" t="s">
        <v>666</v>
      </c>
      <c r="H369" s="163">
        <v>14.512</v>
      </c>
      <c r="I369" s="164"/>
      <c r="L369" s="160"/>
      <c r="M369" s="165"/>
      <c r="T369" s="166"/>
      <c r="AT369" s="161" t="s">
        <v>161</v>
      </c>
      <c r="AU369" s="161" t="s">
        <v>82</v>
      </c>
      <c r="AV369" s="159" t="s">
        <v>82</v>
      </c>
      <c r="AW369" s="159" t="s">
        <v>34</v>
      </c>
      <c r="AX369" s="159" t="s">
        <v>72</v>
      </c>
      <c r="AY369" s="161" t="s">
        <v>150</v>
      </c>
    </row>
    <row r="370" spans="2:65" s="167" customFormat="1">
      <c r="B370" s="168"/>
      <c r="D370" s="153" t="s">
        <v>161</v>
      </c>
      <c r="E370" s="169"/>
      <c r="F370" s="170" t="s">
        <v>164</v>
      </c>
      <c r="H370" s="171">
        <v>14.512</v>
      </c>
      <c r="I370" s="172"/>
      <c r="L370" s="168"/>
      <c r="M370" s="173"/>
      <c r="T370" s="174"/>
      <c r="AT370" s="169" t="s">
        <v>161</v>
      </c>
      <c r="AU370" s="169" t="s">
        <v>82</v>
      </c>
      <c r="AV370" s="167" t="s">
        <v>157</v>
      </c>
      <c r="AW370" s="167" t="s">
        <v>34</v>
      </c>
      <c r="AX370" s="167" t="s">
        <v>80</v>
      </c>
      <c r="AY370" s="169" t="s">
        <v>150</v>
      </c>
    </row>
    <row r="371" spans="2:65" s="30" customFormat="1" ht="16.5" customHeight="1">
      <c r="B371" s="31"/>
      <c r="C371" s="175" t="s">
        <v>667</v>
      </c>
      <c r="D371" s="175" t="s">
        <v>165</v>
      </c>
      <c r="E371" s="176" t="s">
        <v>668</v>
      </c>
      <c r="F371" s="177" t="s">
        <v>669</v>
      </c>
      <c r="G371" s="178" t="s">
        <v>168</v>
      </c>
      <c r="H371" s="179">
        <v>0.26300000000000001</v>
      </c>
      <c r="I371" s="180"/>
      <c r="J371" s="181">
        <f>ROUND(I371*H371,2)</f>
        <v>0</v>
      </c>
      <c r="K371" s="177" t="s">
        <v>156</v>
      </c>
      <c r="L371" s="182"/>
      <c r="M371" s="183"/>
      <c r="N371" s="184" t="s">
        <v>43</v>
      </c>
      <c r="P371" s="143">
        <f>O371*H371</f>
        <v>0</v>
      </c>
      <c r="Q371" s="143">
        <v>1</v>
      </c>
      <c r="R371" s="143">
        <f>Q371*H371</f>
        <v>0.26300000000000001</v>
      </c>
      <c r="S371" s="143">
        <v>0</v>
      </c>
      <c r="T371" s="144">
        <f>S371*H371</f>
        <v>0</v>
      </c>
      <c r="AR371" s="145" t="s">
        <v>345</v>
      </c>
      <c r="AT371" s="145" t="s">
        <v>165</v>
      </c>
      <c r="AU371" s="145" t="s">
        <v>82</v>
      </c>
      <c r="AY371" s="16" t="s">
        <v>150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6" t="s">
        <v>80</v>
      </c>
      <c r="BK371" s="146">
        <f>ROUND(I371*H371,2)</f>
        <v>0</v>
      </c>
      <c r="BL371" s="16" t="s">
        <v>260</v>
      </c>
      <c r="BM371" s="145" t="s">
        <v>670</v>
      </c>
    </row>
    <row r="372" spans="2:65" s="30" customFormat="1" ht="19.2">
      <c r="B372" s="31"/>
      <c r="D372" s="153" t="s">
        <v>275</v>
      </c>
      <c r="F372" s="185" t="s">
        <v>671</v>
      </c>
      <c r="I372" s="149"/>
      <c r="L372" s="31"/>
      <c r="M372" s="150"/>
      <c r="T372" s="54"/>
      <c r="AT372" s="16" t="s">
        <v>275</v>
      </c>
      <c r="AU372" s="16" t="s">
        <v>82</v>
      </c>
    </row>
    <row r="373" spans="2:65" s="151" customFormat="1">
      <c r="B373" s="152"/>
      <c r="D373" s="153" t="s">
        <v>161</v>
      </c>
      <c r="E373" s="154"/>
      <c r="F373" s="155" t="s">
        <v>654</v>
      </c>
      <c r="H373" s="154"/>
      <c r="I373" s="156"/>
      <c r="L373" s="152"/>
      <c r="M373" s="157"/>
      <c r="T373" s="158"/>
      <c r="AT373" s="154" t="s">
        <v>161</v>
      </c>
      <c r="AU373" s="154" t="s">
        <v>82</v>
      </c>
      <c r="AV373" s="151" t="s">
        <v>80</v>
      </c>
      <c r="AW373" s="151" t="s">
        <v>34</v>
      </c>
      <c r="AX373" s="151" t="s">
        <v>72</v>
      </c>
      <c r="AY373" s="154" t="s">
        <v>150</v>
      </c>
    </row>
    <row r="374" spans="2:65" s="159" customFormat="1">
      <c r="B374" s="160"/>
      <c r="D374" s="153" t="s">
        <v>161</v>
      </c>
      <c r="E374" s="161"/>
      <c r="F374" s="162" t="s">
        <v>672</v>
      </c>
      <c r="H374" s="163">
        <v>0.26300000000000001</v>
      </c>
      <c r="I374" s="164"/>
      <c r="L374" s="160"/>
      <c r="M374" s="165"/>
      <c r="T374" s="166"/>
      <c r="AT374" s="161" t="s">
        <v>161</v>
      </c>
      <c r="AU374" s="161" t="s">
        <v>82</v>
      </c>
      <c r="AV374" s="159" t="s">
        <v>82</v>
      </c>
      <c r="AW374" s="159" t="s">
        <v>34</v>
      </c>
      <c r="AX374" s="159" t="s">
        <v>72</v>
      </c>
      <c r="AY374" s="161" t="s">
        <v>150</v>
      </c>
    </row>
    <row r="375" spans="2:65" s="167" customFormat="1">
      <c r="B375" s="168"/>
      <c r="D375" s="153" t="s">
        <v>161</v>
      </c>
      <c r="E375" s="169"/>
      <c r="F375" s="170" t="s">
        <v>164</v>
      </c>
      <c r="H375" s="171">
        <v>0.26300000000000001</v>
      </c>
      <c r="I375" s="172"/>
      <c r="L375" s="168"/>
      <c r="M375" s="173"/>
      <c r="T375" s="174"/>
      <c r="AT375" s="169" t="s">
        <v>161</v>
      </c>
      <c r="AU375" s="169" t="s">
        <v>82</v>
      </c>
      <c r="AV375" s="167" t="s">
        <v>157</v>
      </c>
      <c r="AW375" s="167" t="s">
        <v>34</v>
      </c>
      <c r="AX375" s="167" t="s">
        <v>80</v>
      </c>
      <c r="AY375" s="169" t="s">
        <v>150</v>
      </c>
    </row>
    <row r="376" spans="2:65" s="30" customFormat="1" ht="16.5" customHeight="1">
      <c r="B376" s="31"/>
      <c r="C376" s="175" t="s">
        <v>673</v>
      </c>
      <c r="D376" s="175" t="s">
        <v>165</v>
      </c>
      <c r="E376" s="176" t="s">
        <v>674</v>
      </c>
      <c r="F376" s="177" t="s">
        <v>675</v>
      </c>
      <c r="G376" s="178" t="s">
        <v>168</v>
      </c>
      <c r="H376" s="179">
        <v>0.3</v>
      </c>
      <c r="I376" s="180"/>
      <c r="J376" s="181">
        <f>ROUND(I376*H376,2)</f>
        <v>0</v>
      </c>
      <c r="K376" s="177" t="s">
        <v>156</v>
      </c>
      <c r="L376" s="182"/>
      <c r="M376" s="183"/>
      <c r="N376" s="184" t="s">
        <v>43</v>
      </c>
      <c r="P376" s="143">
        <f>O376*H376</f>
        <v>0</v>
      </c>
      <c r="Q376" s="143">
        <v>1</v>
      </c>
      <c r="R376" s="143">
        <f>Q376*H376</f>
        <v>0.3</v>
      </c>
      <c r="S376" s="143">
        <v>0</v>
      </c>
      <c r="T376" s="144">
        <f>S376*H376</f>
        <v>0</v>
      </c>
      <c r="AR376" s="145" t="s">
        <v>345</v>
      </c>
      <c r="AT376" s="145" t="s">
        <v>165</v>
      </c>
      <c r="AU376" s="145" t="s">
        <v>82</v>
      </c>
      <c r="AY376" s="16" t="s">
        <v>150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6" t="s">
        <v>80</v>
      </c>
      <c r="BK376" s="146">
        <f>ROUND(I376*H376,2)</f>
        <v>0</v>
      </c>
      <c r="BL376" s="16" t="s">
        <v>260</v>
      </c>
      <c r="BM376" s="145" t="s">
        <v>676</v>
      </c>
    </row>
    <row r="377" spans="2:65" s="30" customFormat="1" ht="19.2">
      <c r="B377" s="31"/>
      <c r="D377" s="153" t="s">
        <v>275</v>
      </c>
      <c r="F377" s="185" t="s">
        <v>677</v>
      </c>
      <c r="I377" s="149"/>
      <c r="L377" s="31"/>
      <c r="M377" s="150"/>
      <c r="T377" s="54"/>
      <c r="AT377" s="16" t="s">
        <v>275</v>
      </c>
      <c r="AU377" s="16" t="s">
        <v>82</v>
      </c>
    </row>
    <row r="378" spans="2:65" s="151" customFormat="1">
      <c r="B378" s="152"/>
      <c r="D378" s="153" t="s">
        <v>161</v>
      </c>
      <c r="E378" s="154"/>
      <c r="F378" s="155" t="s">
        <v>656</v>
      </c>
      <c r="H378" s="154"/>
      <c r="I378" s="156"/>
      <c r="L378" s="152"/>
      <c r="M378" s="157"/>
      <c r="T378" s="158"/>
      <c r="AT378" s="154" t="s">
        <v>161</v>
      </c>
      <c r="AU378" s="154" t="s">
        <v>82</v>
      </c>
      <c r="AV378" s="151" t="s">
        <v>80</v>
      </c>
      <c r="AW378" s="151" t="s">
        <v>34</v>
      </c>
      <c r="AX378" s="151" t="s">
        <v>72</v>
      </c>
      <c r="AY378" s="154" t="s">
        <v>150</v>
      </c>
    </row>
    <row r="379" spans="2:65" s="159" customFormat="1">
      <c r="B379" s="160"/>
      <c r="D379" s="153" t="s">
        <v>161</v>
      </c>
      <c r="E379" s="161"/>
      <c r="F379" s="162" t="s">
        <v>678</v>
      </c>
      <c r="H379" s="163">
        <v>0.3</v>
      </c>
      <c r="I379" s="164"/>
      <c r="L379" s="160"/>
      <c r="M379" s="165"/>
      <c r="T379" s="166"/>
      <c r="AT379" s="161" t="s">
        <v>161</v>
      </c>
      <c r="AU379" s="161" t="s">
        <v>82</v>
      </c>
      <c r="AV379" s="159" t="s">
        <v>82</v>
      </c>
      <c r="AW379" s="159" t="s">
        <v>34</v>
      </c>
      <c r="AX379" s="159" t="s">
        <v>72</v>
      </c>
      <c r="AY379" s="161" t="s">
        <v>150</v>
      </c>
    </row>
    <row r="380" spans="2:65" s="167" customFormat="1">
      <c r="B380" s="168"/>
      <c r="D380" s="153" t="s">
        <v>161</v>
      </c>
      <c r="E380" s="169"/>
      <c r="F380" s="170" t="s">
        <v>164</v>
      </c>
      <c r="H380" s="171">
        <v>0.3</v>
      </c>
      <c r="I380" s="172"/>
      <c r="L380" s="168"/>
      <c r="M380" s="173"/>
      <c r="T380" s="174"/>
      <c r="AT380" s="169" t="s">
        <v>161</v>
      </c>
      <c r="AU380" s="169" t="s">
        <v>82</v>
      </c>
      <c r="AV380" s="167" t="s">
        <v>157</v>
      </c>
      <c r="AW380" s="167" t="s">
        <v>34</v>
      </c>
      <c r="AX380" s="167" t="s">
        <v>80</v>
      </c>
      <c r="AY380" s="169" t="s">
        <v>150</v>
      </c>
    </row>
    <row r="381" spans="2:65" s="30" customFormat="1" ht="16.5" customHeight="1">
      <c r="B381" s="31"/>
      <c r="C381" s="175" t="s">
        <v>679</v>
      </c>
      <c r="D381" s="175" t="s">
        <v>165</v>
      </c>
      <c r="E381" s="176" t="s">
        <v>680</v>
      </c>
      <c r="F381" s="177" t="s">
        <v>681</v>
      </c>
      <c r="G381" s="178" t="s">
        <v>168</v>
      </c>
      <c r="H381" s="179">
        <v>0.29399999999999998</v>
      </c>
      <c r="I381" s="180"/>
      <c r="J381" s="181">
        <f>ROUND(I381*H381,2)</f>
        <v>0</v>
      </c>
      <c r="K381" s="177" t="s">
        <v>156</v>
      </c>
      <c r="L381" s="182"/>
      <c r="M381" s="183"/>
      <c r="N381" s="184" t="s">
        <v>43</v>
      </c>
      <c r="P381" s="143">
        <f>O381*H381</f>
        <v>0</v>
      </c>
      <c r="Q381" s="143">
        <v>1</v>
      </c>
      <c r="R381" s="143">
        <f>Q381*H381</f>
        <v>0.29399999999999998</v>
      </c>
      <c r="S381" s="143">
        <v>0</v>
      </c>
      <c r="T381" s="144">
        <f>S381*H381</f>
        <v>0</v>
      </c>
      <c r="AR381" s="145" t="s">
        <v>345</v>
      </c>
      <c r="AT381" s="145" t="s">
        <v>165</v>
      </c>
      <c r="AU381" s="145" t="s">
        <v>82</v>
      </c>
      <c r="AY381" s="16" t="s">
        <v>150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6" t="s">
        <v>80</v>
      </c>
      <c r="BK381" s="146">
        <f>ROUND(I381*H381,2)</f>
        <v>0</v>
      </c>
      <c r="BL381" s="16" t="s">
        <v>260</v>
      </c>
      <c r="BM381" s="145" t="s">
        <v>682</v>
      </c>
    </row>
    <row r="382" spans="2:65" s="30" customFormat="1" ht="19.2">
      <c r="B382" s="31"/>
      <c r="D382" s="153" t="s">
        <v>275</v>
      </c>
      <c r="F382" s="185" t="s">
        <v>683</v>
      </c>
      <c r="I382" s="149"/>
      <c r="L382" s="31"/>
      <c r="M382" s="150"/>
      <c r="T382" s="54"/>
      <c r="AT382" s="16" t="s">
        <v>275</v>
      </c>
      <c r="AU382" s="16" t="s">
        <v>82</v>
      </c>
    </row>
    <row r="383" spans="2:65" s="151" customFormat="1">
      <c r="B383" s="152"/>
      <c r="D383" s="153" t="s">
        <v>161</v>
      </c>
      <c r="E383" s="154"/>
      <c r="F383" s="155" t="s">
        <v>652</v>
      </c>
      <c r="H383" s="154"/>
      <c r="I383" s="156"/>
      <c r="L383" s="152"/>
      <c r="M383" s="157"/>
      <c r="T383" s="158"/>
      <c r="AT383" s="154" t="s">
        <v>161</v>
      </c>
      <c r="AU383" s="154" t="s">
        <v>82</v>
      </c>
      <c r="AV383" s="151" t="s">
        <v>80</v>
      </c>
      <c r="AW383" s="151" t="s">
        <v>34</v>
      </c>
      <c r="AX383" s="151" t="s">
        <v>72</v>
      </c>
      <c r="AY383" s="154" t="s">
        <v>150</v>
      </c>
    </row>
    <row r="384" spans="2:65" s="159" customFormat="1">
      <c r="B384" s="160"/>
      <c r="D384" s="153" t="s">
        <v>161</v>
      </c>
      <c r="E384" s="161"/>
      <c r="F384" s="162" t="s">
        <v>684</v>
      </c>
      <c r="H384" s="163">
        <v>0.29399999999999998</v>
      </c>
      <c r="I384" s="164"/>
      <c r="L384" s="160"/>
      <c r="M384" s="165"/>
      <c r="T384" s="166"/>
      <c r="AT384" s="161" t="s">
        <v>161</v>
      </c>
      <c r="AU384" s="161" t="s">
        <v>82</v>
      </c>
      <c r="AV384" s="159" t="s">
        <v>82</v>
      </c>
      <c r="AW384" s="159" t="s">
        <v>34</v>
      </c>
      <c r="AX384" s="159" t="s">
        <v>72</v>
      </c>
      <c r="AY384" s="161" t="s">
        <v>150</v>
      </c>
    </row>
    <row r="385" spans="2:65" s="167" customFormat="1">
      <c r="B385" s="168"/>
      <c r="D385" s="153" t="s">
        <v>161</v>
      </c>
      <c r="E385" s="169"/>
      <c r="F385" s="170" t="s">
        <v>164</v>
      </c>
      <c r="H385" s="171">
        <v>0.29399999999999998</v>
      </c>
      <c r="I385" s="172"/>
      <c r="L385" s="168"/>
      <c r="M385" s="173"/>
      <c r="T385" s="174"/>
      <c r="AT385" s="169" t="s">
        <v>161</v>
      </c>
      <c r="AU385" s="169" t="s">
        <v>82</v>
      </c>
      <c r="AV385" s="167" t="s">
        <v>157</v>
      </c>
      <c r="AW385" s="167" t="s">
        <v>34</v>
      </c>
      <c r="AX385" s="167" t="s">
        <v>80</v>
      </c>
      <c r="AY385" s="169" t="s">
        <v>150</v>
      </c>
    </row>
    <row r="386" spans="2:65" s="30" customFormat="1" ht="16.5" customHeight="1">
      <c r="B386" s="31"/>
      <c r="C386" s="175" t="s">
        <v>685</v>
      </c>
      <c r="D386" s="175" t="s">
        <v>165</v>
      </c>
      <c r="E386" s="176" t="s">
        <v>686</v>
      </c>
      <c r="F386" s="177" t="s">
        <v>687</v>
      </c>
      <c r="G386" s="178" t="s">
        <v>209</v>
      </c>
      <c r="H386" s="179">
        <v>8.9499999999999993</v>
      </c>
      <c r="I386" s="180"/>
      <c r="J386" s="181">
        <f>ROUND(I386*H386,2)</f>
        <v>0</v>
      </c>
      <c r="K386" s="177" t="s">
        <v>156</v>
      </c>
      <c r="L386" s="182"/>
      <c r="M386" s="183"/>
      <c r="N386" s="184" t="s">
        <v>43</v>
      </c>
      <c r="P386" s="143">
        <f>O386*H386</f>
        <v>0</v>
      </c>
      <c r="Q386" s="143">
        <v>3.4299999999999999E-3</v>
      </c>
      <c r="R386" s="143">
        <f>Q386*H386</f>
        <v>3.0698499999999997E-2</v>
      </c>
      <c r="S386" s="143">
        <v>0</v>
      </c>
      <c r="T386" s="144">
        <f>S386*H386</f>
        <v>0</v>
      </c>
      <c r="AR386" s="145" t="s">
        <v>345</v>
      </c>
      <c r="AT386" s="145" t="s">
        <v>165</v>
      </c>
      <c r="AU386" s="145" t="s">
        <v>82</v>
      </c>
      <c r="AY386" s="16" t="s">
        <v>150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6" t="s">
        <v>80</v>
      </c>
      <c r="BK386" s="146">
        <f>ROUND(I386*H386,2)</f>
        <v>0</v>
      </c>
      <c r="BL386" s="16" t="s">
        <v>260</v>
      </c>
      <c r="BM386" s="145" t="s">
        <v>688</v>
      </c>
    </row>
    <row r="387" spans="2:65" s="151" customFormat="1">
      <c r="B387" s="152"/>
      <c r="D387" s="153" t="s">
        <v>161</v>
      </c>
      <c r="E387" s="154"/>
      <c r="F387" s="155" t="s">
        <v>660</v>
      </c>
      <c r="H387" s="154"/>
      <c r="I387" s="156"/>
      <c r="L387" s="152"/>
      <c r="M387" s="157"/>
      <c r="T387" s="158"/>
      <c r="AT387" s="154" t="s">
        <v>161</v>
      </c>
      <c r="AU387" s="154" t="s">
        <v>82</v>
      </c>
      <c r="AV387" s="151" t="s">
        <v>80</v>
      </c>
      <c r="AW387" s="151" t="s">
        <v>34</v>
      </c>
      <c r="AX387" s="151" t="s">
        <v>72</v>
      </c>
      <c r="AY387" s="154" t="s">
        <v>150</v>
      </c>
    </row>
    <row r="388" spans="2:65" s="159" customFormat="1">
      <c r="B388" s="160"/>
      <c r="D388" s="153" t="s">
        <v>161</v>
      </c>
      <c r="E388" s="161"/>
      <c r="F388" s="162" t="s">
        <v>689</v>
      </c>
      <c r="H388" s="163">
        <v>8.9499999999999993</v>
      </c>
      <c r="I388" s="164"/>
      <c r="L388" s="160"/>
      <c r="M388" s="165"/>
      <c r="T388" s="166"/>
      <c r="AT388" s="161" t="s">
        <v>161</v>
      </c>
      <c r="AU388" s="161" t="s">
        <v>82</v>
      </c>
      <c r="AV388" s="159" t="s">
        <v>82</v>
      </c>
      <c r="AW388" s="159" t="s">
        <v>34</v>
      </c>
      <c r="AX388" s="159" t="s">
        <v>72</v>
      </c>
      <c r="AY388" s="161" t="s">
        <v>150</v>
      </c>
    </row>
    <row r="389" spans="2:65" s="167" customFormat="1">
      <c r="B389" s="168"/>
      <c r="D389" s="153" t="s">
        <v>161</v>
      </c>
      <c r="E389" s="169"/>
      <c r="F389" s="170" t="s">
        <v>164</v>
      </c>
      <c r="H389" s="171">
        <v>8.9499999999999993</v>
      </c>
      <c r="I389" s="172"/>
      <c r="L389" s="168"/>
      <c r="M389" s="173"/>
      <c r="T389" s="174"/>
      <c r="AT389" s="169" t="s">
        <v>161</v>
      </c>
      <c r="AU389" s="169" t="s">
        <v>82</v>
      </c>
      <c r="AV389" s="167" t="s">
        <v>157</v>
      </c>
      <c r="AW389" s="167" t="s">
        <v>34</v>
      </c>
      <c r="AX389" s="167" t="s">
        <v>80</v>
      </c>
      <c r="AY389" s="169" t="s">
        <v>150</v>
      </c>
    </row>
    <row r="390" spans="2:65" s="30" customFormat="1" ht="16.5" customHeight="1">
      <c r="B390" s="31"/>
      <c r="C390" s="134" t="s">
        <v>690</v>
      </c>
      <c r="D390" s="134" t="s">
        <v>152</v>
      </c>
      <c r="E390" s="135" t="s">
        <v>691</v>
      </c>
      <c r="F390" s="136" t="s">
        <v>692</v>
      </c>
      <c r="G390" s="137" t="s">
        <v>648</v>
      </c>
      <c r="H390" s="138">
        <v>120</v>
      </c>
      <c r="I390" s="139"/>
      <c r="J390" s="140">
        <f>ROUND(I390*H390,2)</f>
        <v>0</v>
      </c>
      <c r="K390" s="136" t="s">
        <v>156</v>
      </c>
      <c r="L390" s="31"/>
      <c r="M390" s="141"/>
      <c r="N390" s="142" t="s">
        <v>43</v>
      </c>
      <c r="P390" s="143">
        <f>O390*H390</f>
        <v>0</v>
      </c>
      <c r="Q390" s="143">
        <v>4.8374999999999997E-5</v>
      </c>
      <c r="R390" s="143">
        <f>Q390*H390</f>
        <v>5.8049999999999994E-3</v>
      </c>
      <c r="S390" s="143">
        <v>0</v>
      </c>
      <c r="T390" s="144">
        <f>S390*H390</f>
        <v>0</v>
      </c>
      <c r="AR390" s="145" t="s">
        <v>260</v>
      </c>
      <c r="AT390" s="145" t="s">
        <v>152</v>
      </c>
      <c r="AU390" s="145" t="s">
        <v>82</v>
      </c>
      <c r="AY390" s="16" t="s">
        <v>150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6" t="s">
        <v>80</v>
      </c>
      <c r="BK390" s="146">
        <f>ROUND(I390*H390,2)</f>
        <v>0</v>
      </c>
      <c r="BL390" s="16" t="s">
        <v>260</v>
      </c>
      <c r="BM390" s="145" t="s">
        <v>693</v>
      </c>
    </row>
    <row r="391" spans="2:65" s="30" customFormat="1">
      <c r="B391" s="31"/>
      <c r="D391" s="147" t="s">
        <v>159</v>
      </c>
      <c r="F391" s="148" t="s">
        <v>694</v>
      </c>
      <c r="I391" s="149"/>
      <c r="L391" s="31"/>
      <c r="M391" s="150"/>
      <c r="T391" s="54"/>
      <c r="AT391" s="16" t="s">
        <v>159</v>
      </c>
      <c r="AU391" s="16" t="s">
        <v>82</v>
      </c>
    </row>
    <row r="392" spans="2:65" s="151" customFormat="1">
      <c r="B392" s="152"/>
      <c r="D392" s="153" t="s">
        <v>161</v>
      </c>
      <c r="E392" s="154"/>
      <c r="F392" s="155" t="s">
        <v>695</v>
      </c>
      <c r="H392" s="154"/>
      <c r="I392" s="156"/>
      <c r="L392" s="152"/>
      <c r="M392" s="157"/>
      <c r="T392" s="158"/>
      <c r="AT392" s="154" t="s">
        <v>161</v>
      </c>
      <c r="AU392" s="154" t="s">
        <v>82</v>
      </c>
      <c r="AV392" s="151" t="s">
        <v>80</v>
      </c>
      <c r="AW392" s="151" t="s">
        <v>34</v>
      </c>
      <c r="AX392" s="151" t="s">
        <v>72</v>
      </c>
      <c r="AY392" s="154" t="s">
        <v>150</v>
      </c>
    </row>
    <row r="393" spans="2:65" s="159" customFormat="1">
      <c r="B393" s="160"/>
      <c r="D393" s="153" t="s">
        <v>161</v>
      </c>
      <c r="E393" s="161"/>
      <c r="F393" s="162" t="s">
        <v>696</v>
      </c>
      <c r="H393" s="163">
        <v>120</v>
      </c>
      <c r="I393" s="164"/>
      <c r="L393" s="160"/>
      <c r="M393" s="165"/>
      <c r="T393" s="166"/>
      <c r="AT393" s="161" t="s">
        <v>161</v>
      </c>
      <c r="AU393" s="161" t="s">
        <v>82</v>
      </c>
      <c r="AV393" s="159" t="s">
        <v>82</v>
      </c>
      <c r="AW393" s="159" t="s">
        <v>34</v>
      </c>
      <c r="AX393" s="159" t="s">
        <v>72</v>
      </c>
      <c r="AY393" s="161" t="s">
        <v>150</v>
      </c>
    </row>
    <row r="394" spans="2:65" s="167" customFormat="1">
      <c r="B394" s="168"/>
      <c r="D394" s="153" t="s">
        <v>161</v>
      </c>
      <c r="E394" s="169"/>
      <c r="F394" s="170" t="s">
        <v>164</v>
      </c>
      <c r="H394" s="171">
        <v>120</v>
      </c>
      <c r="I394" s="172"/>
      <c r="L394" s="168"/>
      <c r="M394" s="173"/>
      <c r="T394" s="174"/>
      <c r="AT394" s="169" t="s">
        <v>161</v>
      </c>
      <c r="AU394" s="169" t="s">
        <v>82</v>
      </c>
      <c r="AV394" s="167" t="s">
        <v>157</v>
      </c>
      <c r="AW394" s="167" t="s">
        <v>34</v>
      </c>
      <c r="AX394" s="167" t="s">
        <v>80</v>
      </c>
      <c r="AY394" s="169" t="s">
        <v>150</v>
      </c>
    </row>
    <row r="395" spans="2:65" s="30" customFormat="1" ht="21.75" customHeight="1">
      <c r="B395" s="31"/>
      <c r="C395" s="134" t="s">
        <v>697</v>
      </c>
      <c r="D395" s="134" t="s">
        <v>152</v>
      </c>
      <c r="E395" s="135" t="s">
        <v>698</v>
      </c>
      <c r="F395" s="136" t="s">
        <v>699</v>
      </c>
      <c r="G395" s="137" t="s">
        <v>648</v>
      </c>
      <c r="H395" s="138">
        <v>450</v>
      </c>
      <c r="I395" s="139"/>
      <c r="J395" s="140">
        <f>ROUND(I395*H395,2)</f>
        <v>0</v>
      </c>
      <c r="K395" s="136" t="s">
        <v>156</v>
      </c>
      <c r="L395" s="31"/>
      <c r="M395" s="141"/>
      <c r="N395" s="142" t="s">
        <v>43</v>
      </c>
      <c r="P395" s="143">
        <f>O395*H395</f>
        <v>0</v>
      </c>
      <c r="Q395" s="143">
        <v>0</v>
      </c>
      <c r="R395" s="143">
        <f>Q395*H395</f>
        <v>0</v>
      </c>
      <c r="S395" s="143">
        <v>1E-3</v>
      </c>
      <c r="T395" s="144">
        <f>S395*H395</f>
        <v>0.45</v>
      </c>
      <c r="AR395" s="145" t="s">
        <v>260</v>
      </c>
      <c r="AT395" s="145" t="s">
        <v>152</v>
      </c>
      <c r="AU395" s="145" t="s">
        <v>82</v>
      </c>
      <c r="AY395" s="16" t="s">
        <v>150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6" t="s">
        <v>80</v>
      </c>
      <c r="BK395" s="146">
        <f>ROUND(I395*H395,2)</f>
        <v>0</v>
      </c>
      <c r="BL395" s="16" t="s">
        <v>260</v>
      </c>
      <c r="BM395" s="145" t="s">
        <v>700</v>
      </c>
    </row>
    <row r="396" spans="2:65" s="30" customFormat="1">
      <c r="B396" s="31"/>
      <c r="D396" s="147" t="s">
        <v>159</v>
      </c>
      <c r="F396" s="148" t="s">
        <v>701</v>
      </c>
      <c r="I396" s="149"/>
      <c r="L396" s="31"/>
      <c r="M396" s="150"/>
      <c r="T396" s="54"/>
      <c r="AT396" s="16" t="s">
        <v>159</v>
      </c>
      <c r="AU396" s="16" t="s">
        <v>82</v>
      </c>
    </row>
    <row r="397" spans="2:65" s="151" customFormat="1">
      <c r="B397" s="152"/>
      <c r="D397" s="153" t="s">
        <v>161</v>
      </c>
      <c r="E397" s="154"/>
      <c r="F397" s="155" t="s">
        <v>702</v>
      </c>
      <c r="H397" s="154"/>
      <c r="I397" s="156"/>
      <c r="L397" s="152"/>
      <c r="M397" s="157"/>
      <c r="T397" s="158"/>
      <c r="AT397" s="154" t="s">
        <v>161</v>
      </c>
      <c r="AU397" s="154" t="s">
        <v>82</v>
      </c>
      <c r="AV397" s="151" t="s">
        <v>80</v>
      </c>
      <c r="AW397" s="151" t="s">
        <v>34</v>
      </c>
      <c r="AX397" s="151" t="s">
        <v>72</v>
      </c>
      <c r="AY397" s="154" t="s">
        <v>150</v>
      </c>
    </row>
    <row r="398" spans="2:65" s="159" customFormat="1">
      <c r="B398" s="160"/>
      <c r="D398" s="153" t="s">
        <v>161</v>
      </c>
      <c r="E398" s="161"/>
      <c r="F398" s="162" t="s">
        <v>703</v>
      </c>
      <c r="H398" s="163">
        <v>450</v>
      </c>
      <c r="I398" s="164"/>
      <c r="L398" s="160"/>
      <c r="M398" s="165"/>
      <c r="T398" s="166"/>
      <c r="AT398" s="161" t="s">
        <v>161</v>
      </c>
      <c r="AU398" s="161" t="s">
        <v>82</v>
      </c>
      <c r="AV398" s="159" t="s">
        <v>82</v>
      </c>
      <c r="AW398" s="159" t="s">
        <v>34</v>
      </c>
      <c r="AX398" s="159" t="s">
        <v>72</v>
      </c>
      <c r="AY398" s="161" t="s">
        <v>150</v>
      </c>
    </row>
    <row r="399" spans="2:65" s="167" customFormat="1">
      <c r="B399" s="168"/>
      <c r="D399" s="153" t="s">
        <v>161</v>
      </c>
      <c r="E399" s="169"/>
      <c r="F399" s="170" t="s">
        <v>164</v>
      </c>
      <c r="H399" s="171">
        <v>450</v>
      </c>
      <c r="I399" s="172"/>
      <c r="L399" s="168"/>
      <c r="M399" s="173"/>
      <c r="T399" s="174"/>
      <c r="AT399" s="169" t="s">
        <v>161</v>
      </c>
      <c r="AU399" s="169" t="s">
        <v>82</v>
      </c>
      <c r="AV399" s="167" t="s">
        <v>157</v>
      </c>
      <c r="AW399" s="167" t="s">
        <v>34</v>
      </c>
      <c r="AX399" s="167" t="s">
        <v>80</v>
      </c>
      <c r="AY399" s="169" t="s">
        <v>150</v>
      </c>
    </row>
    <row r="400" spans="2:65" s="30" customFormat="1" ht="21.75" customHeight="1">
      <c r="B400" s="31"/>
      <c r="C400" s="134" t="s">
        <v>704</v>
      </c>
      <c r="D400" s="134" t="s">
        <v>152</v>
      </c>
      <c r="E400" s="135" t="s">
        <v>705</v>
      </c>
      <c r="F400" s="136" t="s">
        <v>706</v>
      </c>
      <c r="G400" s="137" t="s">
        <v>648</v>
      </c>
      <c r="H400" s="138">
        <v>120</v>
      </c>
      <c r="I400" s="139"/>
      <c r="J400" s="140">
        <f>ROUND(I400*H400,2)</f>
        <v>0</v>
      </c>
      <c r="K400" s="136" t="s">
        <v>156</v>
      </c>
      <c r="L400" s="31"/>
      <c r="M400" s="141"/>
      <c r="N400" s="142" t="s">
        <v>43</v>
      </c>
      <c r="P400" s="143">
        <f>O400*H400</f>
        <v>0</v>
      </c>
      <c r="Q400" s="143">
        <v>0</v>
      </c>
      <c r="R400" s="143">
        <f>Q400*H400</f>
        <v>0</v>
      </c>
      <c r="S400" s="143">
        <v>1E-3</v>
      </c>
      <c r="T400" s="144">
        <f>S400*H400</f>
        <v>0.12</v>
      </c>
      <c r="AR400" s="145" t="s">
        <v>260</v>
      </c>
      <c r="AT400" s="145" t="s">
        <v>152</v>
      </c>
      <c r="AU400" s="145" t="s">
        <v>82</v>
      </c>
      <c r="AY400" s="16" t="s">
        <v>150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6" t="s">
        <v>80</v>
      </c>
      <c r="BK400" s="146">
        <f>ROUND(I400*H400,2)</f>
        <v>0</v>
      </c>
      <c r="BL400" s="16" t="s">
        <v>260</v>
      </c>
      <c r="BM400" s="145" t="s">
        <v>707</v>
      </c>
    </row>
    <row r="401" spans="2:65" s="30" customFormat="1">
      <c r="B401" s="31"/>
      <c r="D401" s="147" t="s">
        <v>159</v>
      </c>
      <c r="F401" s="148" t="s">
        <v>708</v>
      </c>
      <c r="I401" s="149"/>
      <c r="L401" s="31"/>
      <c r="M401" s="150"/>
      <c r="T401" s="54"/>
      <c r="AT401" s="16" t="s">
        <v>159</v>
      </c>
      <c r="AU401" s="16" t="s">
        <v>82</v>
      </c>
    </row>
    <row r="402" spans="2:65" s="30" customFormat="1" ht="16.5" customHeight="1">
      <c r="B402" s="31"/>
      <c r="C402" s="134" t="s">
        <v>709</v>
      </c>
      <c r="D402" s="134" t="s">
        <v>152</v>
      </c>
      <c r="E402" s="135" t="s">
        <v>710</v>
      </c>
      <c r="F402" s="136" t="s">
        <v>711</v>
      </c>
      <c r="G402" s="137" t="s">
        <v>712</v>
      </c>
      <c r="H402" s="138">
        <v>1</v>
      </c>
      <c r="I402" s="139"/>
      <c r="J402" s="140">
        <f>ROUND(I402*H402,2)</f>
        <v>0</v>
      </c>
      <c r="K402" s="136"/>
      <c r="L402" s="31"/>
      <c r="M402" s="141"/>
      <c r="N402" s="142" t="s">
        <v>43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260</v>
      </c>
      <c r="AT402" s="145" t="s">
        <v>152</v>
      </c>
      <c r="AU402" s="145" t="s">
        <v>82</v>
      </c>
      <c r="AY402" s="16" t="s">
        <v>150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6" t="s">
        <v>80</v>
      </c>
      <c r="BK402" s="146">
        <f>ROUND(I402*H402,2)</f>
        <v>0</v>
      </c>
      <c r="BL402" s="16" t="s">
        <v>260</v>
      </c>
      <c r="BM402" s="145" t="s">
        <v>713</v>
      </c>
    </row>
    <row r="403" spans="2:65" s="30" customFormat="1" ht="24.15" customHeight="1">
      <c r="B403" s="31"/>
      <c r="C403" s="134" t="s">
        <v>714</v>
      </c>
      <c r="D403" s="134" t="s">
        <v>152</v>
      </c>
      <c r="E403" s="135" t="s">
        <v>715</v>
      </c>
      <c r="F403" s="136" t="s">
        <v>716</v>
      </c>
      <c r="G403" s="137" t="s">
        <v>168</v>
      </c>
      <c r="H403" s="138">
        <v>1.0149999999999999</v>
      </c>
      <c r="I403" s="139"/>
      <c r="J403" s="140">
        <f>ROUND(I403*H403,2)</f>
        <v>0</v>
      </c>
      <c r="K403" s="136" t="s">
        <v>156</v>
      </c>
      <c r="L403" s="31"/>
      <c r="M403" s="141"/>
      <c r="N403" s="142" t="s">
        <v>43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260</v>
      </c>
      <c r="AT403" s="145" t="s">
        <v>152</v>
      </c>
      <c r="AU403" s="145" t="s">
        <v>82</v>
      </c>
      <c r="AY403" s="16" t="s">
        <v>150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6" t="s">
        <v>80</v>
      </c>
      <c r="BK403" s="146">
        <f>ROUND(I403*H403,2)</f>
        <v>0</v>
      </c>
      <c r="BL403" s="16" t="s">
        <v>260</v>
      </c>
      <c r="BM403" s="145" t="s">
        <v>717</v>
      </c>
    </row>
    <row r="404" spans="2:65" s="30" customFormat="1">
      <c r="B404" s="31"/>
      <c r="D404" s="147" t="s">
        <v>159</v>
      </c>
      <c r="F404" s="148" t="s">
        <v>718</v>
      </c>
      <c r="I404" s="149"/>
      <c r="L404" s="31"/>
      <c r="M404" s="150"/>
      <c r="T404" s="54"/>
      <c r="AT404" s="16" t="s">
        <v>159</v>
      </c>
      <c r="AU404" s="16" t="s">
        <v>82</v>
      </c>
    </row>
    <row r="405" spans="2:65" s="121" customFormat="1" ht="22.8" customHeight="1">
      <c r="B405" s="122"/>
      <c r="D405" s="123" t="s">
        <v>71</v>
      </c>
      <c r="E405" s="132" t="s">
        <v>719</v>
      </c>
      <c r="F405" s="132" t="s">
        <v>720</v>
      </c>
      <c r="I405" s="125"/>
      <c r="J405" s="133">
        <f>BK405</f>
        <v>0</v>
      </c>
      <c r="L405" s="122"/>
      <c r="M405" s="127"/>
      <c r="P405" s="128">
        <f>SUM(P406:P427)</f>
        <v>0</v>
      </c>
      <c r="R405" s="128">
        <f>SUM(R406:R427)</f>
        <v>22.361498863999998</v>
      </c>
      <c r="T405" s="129">
        <f>SUM(T406:T427)</f>
        <v>20.746445399999999</v>
      </c>
      <c r="AR405" s="123" t="s">
        <v>82</v>
      </c>
      <c r="AT405" s="130" t="s">
        <v>71</v>
      </c>
      <c r="AU405" s="130" t="s">
        <v>80</v>
      </c>
      <c r="AY405" s="123" t="s">
        <v>150</v>
      </c>
      <c r="BK405" s="131">
        <f>SUM(BK406:BK427)</f>
        <v>0</v>
      </c>
    </row>
    <row r="406" spans="2:65" s="30" customFormat="1" ht="16.5" customHeight="1">
      <c r="B406" s="31"/>
      <c r="C406" s="134" t="s">
        <v>721</v>
      </c>
      <c r="D406" s="134" t="s">
        <v>152</v>
      </c>
      <c r="E406" s="135" t="s">
        <v>722</v>
      </c>
      <c r="F406" s="136" t="s">
        <v>723</v>
      </c>
      <c r="G406" s="137" t="s">
        <v>200</v>
      </c>
      <c r="H406" s="138">
        <v>587.71799999999996</v>
      </c>
      <c r="I406" s="139"/>
      <c r="J406" s="140">
        <f>ROUND(I406*H406,2)</f>
        <v>0</v>
      </c>
      <c r="K406" s="136" t="s">
        <v>156</v>
      </c>
      <c r="L406" s="31"/>
      <c r="M406" s="141"/>
      <c r="N406" s="142" t="s">
        <v>43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260</v>
      </c>
      <c r="AT406" s="145" t="s">
        <v>152</v>
      </c>
      <c r="AU406" s="145" t="s">
        <v>82</v>
      </c>
      <c r="AY406" s="16" t="s">
        <v>150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6" t="s">
        <v>80</v>
      </c>
      <c r="BK406" s="146">
        <f>ROUND(I406*H406,2)</f>
        <v>0</v>
      </c>
      <c r="BL406" s="16" t="s">
        <v>260</v>
      </c>
      <c r="BM406" s="145" t="s">
        <v>724</v>
      </c>
    </row>
    <row r="407" spans="2:65" s="30" customFormat="1">
      <c r="B407" s="31"/>
      <c r="D407" s="147" t="s">
        <v>159</v>
      </c>
      <c r="F407" s="148" t="s">
        <v>725</v>
      </c>
      <c r="I407" s="149"/>
      <c r="L407" s="31"/>
      <c r="M407" s="150"/>
      <c r="T407" s="54"/>
      <c r="AT407" s="16" t="s">
        <v>159</v>
      </c>
      <c r="AU407" s="16" t="s">
        <v>82</v>
      </c>
    </row>
    <row r="408" spans="2:65" s="151" customFormat="1">
      <c r="B408" s="152"/>
      <c r="D408" s="153" t="s">
        <v>161</v>
      </c>
      <c r="E408" s="154"/>
      <c r="F408" s="155" t="s">
        <v>726</v>
      </c>
      <c r="H408" s="154"/>
      <c r="I408" s="156"/>
      <c r="L408" s="152"/>
      <c r="M408" s="157"/>
      <c r="T408" s="158"/>
      <c r="AT408" s="154" t="s">
        <v>161</v>
      </c>
      <c r="AU408" s="154" t="s">
        <v>82</v>
      </c>
      <c r="AV408" s="151" t="s">
        <v>80</v>
      </c>
      <c r="AW408" s="151" t="s">
        <v>34</v>
      </c>
      <c r="AX408" s="151" t="s">
        <v>72</v>
      </c>
      <c r="AY408" s="154" t="s">
        <v>150</v>
      </c>
    </row>
    <row r="409" spans="2:65" s="159" customFormat="1">
      <c r="B409" s="160"/>
      <c r="D409" s="153" t="s">
        <v>161</v>
      </c>
      <c r="E409" s="161"/>
      <c r="F409" s="162" t="s">
        <v>727</v>
      </c>
      <c r="H409" s="163">
        <v>587.71799999999996</v>
      </c>
      <c r="I409" s="164"/>
      <c r="L409" s="160"/>
      <c r="M409" s="165"/>
      <c r="T409" s="166"/>
      <c r="AT409" s="161" t="s">
        <v>161</v>
      </c>
      <c r="AU409" s="161" t="s">
        <v>82</v>
      </c>
      <c r="AV409" s="159" t="s">
        <v>82</v>
      </c>
      <c r="AW409" s="159" t="s">
        <v>34</v>
      </c>
      <c r="AX409" s="159" t="s">
        <v>72</v>
      </c>
      <c r="AY409" s="161" t="s">
        <v>150</v>
      </c>
    </row>
    <row r="410" spans="2:65" s="167" customFormat="1">
      <c r="B410" s="168"/>
      <c r="D410" s="153" t="s">
        <v>161</v>
      </c>
      <c r="E410" s="169"/>
      <c r="F410" s="170" t="s">
        <v>164</v>
      </c>
      <c r="H410" s="171">
        <v>587.71799999999996</v>
      </c>
      <c r="I410" s="172"/>
      <c r="L410" s="168"/>
      <c r="M410" s="173"/>
      <c r="T410" s="174"/>
      <c r="AT410" s="169" t="s">
        <v>161</v>
      </c>
      <c r="AU410" s="169" t="s">
        <v>82</v>
      </c>
      <c r="AV410" s="167" t="s">
        <v>157</v>
      </c>
      <c r="AW410" s="167" t="s">
        <v>34</v>
      </c>
      <c r="AX410" s="167" t="s">
        <v>80</v>
      </c>
      <c r="AY410" s="169" t="s">
        <v>150</v>
      </c>
    </row>
    <row r="411" spans="2:65" s="30" customFormat="1" ht="16.5" customHeight="1">
      <c r="B411" s="31"/>
      <c r="C411" s="134" t="s">
        <v>728</v>
      </c>
      <c r="D411" s="134" t="s">
        <v>152</v>
      </c>
      <c r="E411" s="135" t="s">
        <v>729</v>
      </c>
      <c r="F411" s="136" t="s">
        <v>730</v>
      </c>
      <c r="G411" s="137" t="s">
        <v>200</v>
      </c>
      <c r="H411" s="138">
        <v>587.71799999999996</v>
      </c>
      <c r="I411" s="139"/>
      <c r="J411" s="140">
        <f>ROUND(I411*H411,2)</f>
        <v>0</v>
      </c>
      <c r="K411" s="136" t="s">
        <v>156</v>
      </c>
      <c r="L411" s="31"/>
      <c r="M411" s="141"/>
      <c r="N411" s="142" t="s">
        <v>43</v>
      </c>
      <c r="P411" s="143">
        <f>O411*H411</f>
        <v>0</v>
      </c>
      <c r="Q411" s="143">
        <v>2.9999999999999997E-4</v>
      </c>
      <c r="R411" s="143">
        <f>Q411*H411</f>
        <v>0.17631539999999998</v>
      </c>
      <c r="S411" s="143">
        <v>0</v>
      </c>
      <c r="T411" s="144">
        <f>S411*H411</f>
        <v>0</v>
      </c>
      <c r="AR411" s="145" t="s">
        <v>260</v>
      </c>
      <c r="AT411" s="145" t="s">
        <v>152</v>
      </c>
      <c r="AU411" s="145" t="s">
        <v>82</v>
      </c>
      <c r="AY411" s="16" t="s">
        <v>150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6" t="s">
        <v>80</v>
      </c>
      <c r="BK411" s="146">
        <f>ROUND(I411*H411,2)</f>
        <v>0</v>
      </c>
      <c r="BL411" s="16" t="s">
        <v>260</v>
      </c>
      <c r="BM411" s="145" t="s">
        <v>731</v>
      </c>
    </row>
    <row r="412" spans="2:65" s="30" customFormat="1">
      <c r="B412" s="31"/>
      <c r="D412" s="147" t="s">
        <v>159</v>
      </c>
      <c r="F412" s="148" t="s">
        <v>732</v>
      </c>
      <c r="I412" s="149"/>
      <c r="L412" s="31"/>
      <c r="M412" s="150"/>
      <c r="T412" s="54"/>
      <c r="AT412" s="16" t="s">
        <v>159</v>
      </c>
      <c r="AU412" s="16" t="s">
        <v>82</v>
      </c>
    </row>
    <row r="413" spans="2:65" s="30" customFormat="1" ht="21.75" customHeight="1">
      <c r="B413" s="31"/>
      <c r="C413" s="134" t="s">
        <v>733</v>
      </c>
      <c r="D413" s="134" t="s">
        <v>152</v>
      </c>
      <c r="E413" s="135" t="s">
        <v>734</v>
      </c>
      <c r="F413" s="136" t="s">
        <v>735</v>
      </c>
      <c r="G413" s="137" t="s">
        <v>200</v>
      </c>
      <c r="H413" s="138">
        <v>587.71799999999996</v>
      </c>
      <c r="I413" s="139"/>
      <c r="J413" s="140">
        <f>ROUND(I413*H413,2)</f>
        <v>0</v>
      </c>
      <c r="K413" s="136" t="s">
        <v>156</v>
      </c>
      <c r="L413" s="31"/>
      <c r="M413" s="141"/>
      <c r="N413" s="142" t="s">
        <v>43</v>
      </c>
      <c r="P413" s="143">
        <f>O413*H413</f>
        <v>0</v>
      </c>
      <c r="Q413" s="143">
        <v>4.4999999999999997E-3</v>
      </c>
      <c r="R413" s="143">
        <f>Q413*H413</f>
        <v>2.6447309999999997</v>
      </c>
      <c r="S413" s="143">
        <v>0</v>
      </c>
      <c r="T413" s="144">
        <f>S413*H413</f>
        <v>0</v>
      </c>
      <c r="AR413" s="145" t="s">
        <v>260</v>
      </c>
      <c r="AT413" s="145" t="s">
        <v>152</v>
      </c>
      <c r="AU413" s="145" t="s">
        <v>82</v>
      </c>
      <c r="AY413" s="16" t="s">
        <v>150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6" t="s">
        <v>80</v>
      </c>
      <c r="BK413" s="146">
        <f>ROUND(I413*H413,2)</f>
        <v>0</v>
      </c>
      <c r="BL413" s="16" t="s">
        <v>260</v>
      </c>
      <c r="BM413" s="145" t="s">
        <v>736</v>
      </c>
    </row>
    <row r="414" spans="2:65" s="30" customFormat="1">
      <c r="B414" s="31"/>
      <c r="D414" s="147" t="s">
        <v>159</v>
      </c>
      <c r="F414" s="148" t="s">
        <v>737</v>
      </c>
      <c r="I414" s="149"/>
      <c r="L414" s="31"/>
      <c r="M414" s="150"/>
      <c r="T414" s="54"/>
      <c r="AT414" s="16" t="s">
        <v>159</v>
      </c>
      <c r="AU414" s="16" t="s">
        <v>82</v>
      </c>
    </row>
    <row r="415" spans="2:65" s="30" customFormat="1" ht="24.15" customHeight="1">
      <c r="B415" s="31"/>
      <c r="C415" s="134" t="s">
        <v>738</v>
      </c>
      <c r="D415" s="134" t="s">
        <v>152</v>
      </c>
      <c r="E415" s="135" t="s">
        <v>739</v>
      </c>
      <c r="F415" s="136" t="s">
        <v>740</v>
      </c>
      <c r="G415" s="137" t="s">
        <v>200</v>
      </c>
      <c r="H415" s="138">
        <v>587.71799999999996</v>
      </c>
      <c r="I415" s="139"/>
      <c r="J415" s="140">
        <f>ROUND(I415*H415,2)</f>
        <v>0</v>
      </c>
      <c r="K415" s="136" t="s">
        <v>156</v>
      </c>
      <c r="L415" s="31"/>
      <c r="M415" s="141"/>
      <c r="N415" s="142" t="s">
        <v>43</v>
      </c>
      <c r="P415" s="143">
        <f>O415*H415</f>
        <v>0</v>
      </c>
      <c r="Q415" s="143">
        <v>7.548E-3</v>
      </c>
      <c r="R415" s="143">
        <f>Q415*H415</f>
        <v>4.4360954640000001</v>
      </c>
      <c r="S415" s="143">
        <v>0</v>
      </c>
      <c r="T415" s="144">
        <f>S415*H415</f>
        <v>0</v>
      </c>
      <c r="AR415" s="145" t="s">
        <v>260</v>
      </c>
      <c r="AT415" s="145" t="s">
        <v>152</v>
      </c>
      <c r="AU415" s="145" t="s">
        <v>82</v>
      </c>
      <c r="AY415" s="16" t="s">
        <v>150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6" t="s">
        <v>80</v>
      </c>
      <c r="BK415" s="146">
        <f>ROUND(I415*H415,2)</f>
        <v>0</v>
      </c>
      <c r="BL415" s="16" t="s">
        <v>260</v>
      </c>
      <c r="BM415" s="145" t="s">
        <v>741</v>
      </c>
    </row>
    <row r="416" spans="2:65" s="30" customFormat="1">
      <c r="B416" s="31"/>
      <c r="D416" s="147" t="s">
        <v>159</v>
      </c>
      <c r="F416" s="148" t="s">
        <v>742</v>
      </c>
      <c r="I416" s="149"/>
      <c r="L416" s="31"/>
      <c r="M416" s="150"/>
      <c r="T416" s="54"/>
      <c r="AT416" s="16" t="s">
        <v>159</v>
      </c>
      <c r="AU416" s="16" t="s">
        <v>82</v>
      </c>
    </row>
    <row r="417" spans="2:65" s="30" customFormat="1" ht="16.5" customHeight="1">
      <c r="B417" s="31"/>
      <c r="C417" s="175" t="s">
        <v>743</v>
      </c>
      <c r="D417" s="175" t="s">
        <v>165</v>
      </c>
      <c r="E417" s="176" t="s">
        <v>744</v>
      </c>
      <c r="F417" s="177" t="s">
        <v>745</v>
      </c>
      <c r="G417" s="178" t="s">
        <v>200</v>
      </c>
      <c r="H417" s="179">
        <v>646.49</v>
      </c>
      <c r="I417" s="180"/>
      <c r="J417" s="181">
        <f>ROUND(I417*H417,2)</f>
        <v>0</v>
      </c>
      <c r="K417" s="177" t="s">
        <v>156</v>
      </c>
      <c r="L417" s="182"/>
      <c r="M417" s="183"/>
      <c r="N417" s="184" t="s">
        <v>43</v>
      </c>
      <c r="P417" s="143">
        <f>O417*H417</f>
        <v>0</v>
      </c>
      <c r="Q417" s="143">
        <v>2.1999999999999999E-2</v>
      </c>
      <c r="R417" s="143">
        <f>Q417*H417</f>
        <v>14.22278</v>
      </c>
      <c r="S417" s="143">
        <v>0</v>
      </c>
      <c r="T417" s="144">
        <f>S417*H417</f>
        <v>0</v>
      </c>
      <c r="AR417" s="145" t="s">
        <v>345</v>
      </c>
      <c r="AT417" s="145" t="s">
        <v>165</v>
      </c>
      <c r="AU417" s="145" t="s">
        <v>82</v>
      </c>
      <c r="AY417" s="16" t="s">
        <v>150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6" t="s">
        <v>80</v>
      </c>
      <c r="BK417" s="146">
        <f>ROUND(I417*H417,2)</f>
        <v>0</v>
      </c>
      <c r="BL417" s="16" t="s">
        <v>260</v>
      </c>
      <c r="BM417" s="145" t="s">
        <v>746</v>
      </c>
    </row>
    <row r="418" spans="2:65" s="159" customFormat="1">
      <c r="B418" s="160"/>
      <c r="D418" s="153" t="s">
        <v>161</v>
      </c>
      <c r="F418" s="162" t="s">
        <v>747</v>
      </c>
      <c r="H418" s="163">
        <v>646.49</v>
      </c>
      <c r="I418" s="164"/>
      <c r="L418" s="160"/>
      <c r="M418" s="165"/>
      <c r="T418" s="166"/>
      <c r="AT418" s="161" t="s">
        <v>161</v>
      </c>
      <c r="AU418" s="161" t="s">
        <v>82</v>
      </c>
      <c r="AV418" s="159" t="s">
        <v>82</v>
      </c>
      <c r="AW418" s="159" t="s">
        <v>4</v>
      </c>
      <c r="AX418" s="159" t="s">
        <v>80</v>
      </c>
      <c r="AY418" s="161" t="s">
        <v>150</v>
      </c>
    </row>
    <row r="419" spans="2:65" s="30" customFormat="1" ht="16.5" customHeight="1">
      <c r="B419" s="31"/>
      <c r="C419" s="134" t="s">
        <v>748</v>
      </c>
      <c r="D419" s="134" t="s">
        <v>152</v>
      </c>
      <c r="E419" s="135" t="s">
        <v>749</v>
      </c>
      <c r="F419" s="136" t="s">
        <v>750</v>
      </c>
      <c r="G419" s="137" t="s">
        <v>200</v>
      </c>
      <c r="H419" s="138">
        <v>587.71799999999996</v>
      </c>
      <c r="I419" s="139"/>
      <c r="J419" s="140">
        <f>ROUND(I419*H419,2)</f>
        <v>0</v>
      </c>
      <c r="K419" s="136" t="s">
        <v>156</v>
      </c>
      <c r="L419" s="31"/>
      <c r="M419" s="141"/>
      <c r="N419" s="142" t="s">
        <v>43</v>
      </c>
      <c r="P419" s="143">
        <f>O419*H419</f>
        <v>0</v>
      </c>
      <c r="Q419" s="143">
        <v>1.5E-3</v>
      </c>
      <c r="R419" s="143">
        <f>Q419*H419</f>
        <v>0.88157699999999994</v>
      </c>
      <c r="S419" s="143">
        <v>0</v>
      </c>
      <c r="T419" s="144">
        <f>S419*H419</f>
        <v>0</v>
      </c>
      <c r="AR419" s="145" t="s">
        <v>260</v>
      </c>
      <c r="AT419" s="145" t="s">
        <v>152</v>
      </c>
      <c r="AU419" s="145" t="s">
        <v>82</v>
      </c>
      <c r="AY419" s="16" t="s">
        <v>150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6" t="s">
        <v>80</v>
      </c>
      <c r="BK419" s="146">
        <f>ROUND(I419*H419,2)</f>
        <v>0</v>
      </c>
      <c r="BL419" s="16" t="s">
        <v>260</v>
      </c>
      <c r="BM419" s="145" t="s">
        <v>751</v>
      </c>
    </row>
    <row r="420" spans="2:65" s="30" customFormat="1">
      <c r="B420" s="31"/>
      <c r="D420" s="147" t="s">
        <v>159</v>
      </c>
      <c r="F420" s="148" t="s">
        <v>752</v>
      </c>
      <c r="I420" s="149"/>
      <c r="L420" s="31"/>
      <c r="M420" s="150"/>
      <c r="T420" s="54"/>
      <c r="AT420" s="16" t="s">
        <v>159</v>
      </c>
      <c r="AU420" s="16" t="s">
        <v>82</v>
      </c>
    </row>
    <row r="421" spans="2:65" s="30" customFormat="1" ht="16.5" customHeight="1">
      <c r="B421" s="31"/>
      <c r="C421" s="134" t="s">
        <v>753</v>
      </c>
      <c r="D421" s="134" t="s">
        <v>152</v>
      </c>
      <c r="E421" s="135" t="s">
        <v>754</v>
      </c>
      <c r="F421" s="136" t="s">
        <v>755</v>
      </c>
      <c r="G421" s="137" t="s">
        <v>200</v>
      </c>
      <c r="H421" s="138">
        <v>587.71799999999996</v>
      </c>
      <c r="I421" s="139"/>
      <c r="J421" s="140">
        <f>ROUND(I421*H421,2)</f>
        <v>0</v>
      </c>
      <c r="K421" s="136" t="s">
        <v>156</v>
      </c>
      <c r="L421" s="31"/>
      <c r="M421" s="141"/>
      <c r="N421" s="142" t="s">
        <v>43</v>
      </c>
      <c r="P421" s="143">
        <f>O421*H421</f>
        <v>0</v>
      </c>
      <c r="Q421" s="143">
        <v>0</v>
      </c>
      <c r="R421" s="143">
        <f>Q421*H421</f>
        <v>0</v>
      </c>
      <c r="S421" s="143">
        <v>3.5299999999999998E-2</v>
      </c>
      <c r="T421" s="144">
        <f>S421*H421</f>
        <v>20.746445399999999</v>
      </c>
      <c r="AR421" s="145" t="s">
        <v>260</v>
      </c>
      <c r="AT421" s="145" t="s">
        <v>152</v>
      </c>
      <c r="AU421" s="145" t="s">
        <v>82</v>
      </c>
      <c r="AY421" s="16" t="s">
        <v>150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6" t="s">
        <v>80</v>
      </c>
      <c r="BK421" s="146">
        <f>ROUND(I421*H421,2)</f>
        <v>0</v>
      </c>
      <c r="BL421" s="16" t="s">
        <v>260</v>
      </c>
      <c r="BM421" s="145" t="s">
        <v>756</v>
      </c>
    </row>
    <row r="422" spans="2:65" s="30" customFormat="1">
      <c r="B422" s="31"/>
      <c r="D422" s="147" t="s">
        <v>159</v>
      </c>
      <c r="F422" s="148" t="s">
        <v>757</v>
      </c>
      <c r="I422" s="149"/>
      <c r="L422" s="31"/>
      <c r="M422" s="150"/>
      <c r="T422" s="54"/>
      <c r="AT422" s="16" t="s">
        <v>159</v>
      </c>
      <c r="AU422" s="16" t="s">
        <v>82</v>
      </c>
    </row>
    <row r="423" spans="2:65" s="151" customFormat="1">
      <c r="B423" s="152"/>
      <c r="D423" s="153" t="s">
        <v>161</v>
      </c>
      <c r="E423" s="154"/>
      <c r="F423" s="155" t="s">
        <v>758</v>
      </c>
      <c r="H423" s="154"/>
      <c r="I423" s="156"/>
      <c r="L423" s="152"/>
      <c r="M423" s="157"/>
      <c r="T423" s="158"/>
      <c r="AT423" s="154" t="s">
        <v>161</v>
      </c>
      <c r="AU423" s="154" t="s">
        <v>82</v>
      </c>
      <c r="AV423" s="151" t="s">
        <v>80</v>
      </c>
      <c r="AW423" s="151" t="s">
        <v>34</v>
      </c>
      <c r="AX423" s="151" t="s">
        <v>72</v>
      </c>
      <c r="AY423" s="154" t="s">
        <v>150</v>
      </c>
    </row>
    <row r="424" spans="2:65" s="159" customFormat="1">
      <c r="B424" s="160"/>
      <c r="D424" s="153" t="s">
        <v>161</v>
      </c>
      <c r="E424" s="161"/>
      <c r="F424" s="162" t="s">
        <v>727</v>
      </c>
      <c r="H424" s="163">
        <v>587.71799999999996</v>
      </c>
      <c r="I424" s="164"/>
      <c r="L424" s="160"/>
      <c r="M424" s="165"/>
      <c r="T424" s="166"/>
      <c r="AT424" s="161" t="s">
        <v>161</v>
      </c>
      <c r="AU424" s="161" t="s">
        <v>82</v>
      </c>
      <c r="AV424" s="159" t="s">
        <v>82</v>
      </c>
      <c r="AW424" s="159" t="s">
        <v>34</v>
      </c>
      <c r="AX424" s="159" t="s">
        <v>72</v>
      </c>
      <c r="AY424" s="161" t="s">
        <v>150</v>
      </c>
    </row>
    <row r="425" spans="2:65" s="167" customFormat="1">
      <c r="B425" s="168"/>
      <c r="D425" s="153" t="s">
        <v>161</v>
      </c>
      <c r="E425" s="169"/>
      <c r="F425" s="170" t="s">
        <v>164</v>
      </c>
      <c r="H425" s="171">
        <v>587.71799999999996</v>
      </c>
      <c r="I425" s="172"/>
      <c r="L425" s="168"/>
      <c r="M425" s="173"/>
      <c r="T425" s="174"/>
      <c r="AT425" s="169" t="s">
        <v>161</v>
      </c>
      <c r="AU425" s="169" t="s">
        <v>82</v>
      </c>
      <c r="AV425" s="167" t="s">
        <v>157</v>
      </c>
      <c r="AW425" s="167" t="s">
        <v>34</v>
      </c>
      <c r="AX425" s="167" t="s">
        <v>80</v>
      </c>
      <c r="AY425" s="169" t="s">
        <v>150</v>
      </c>
    </row>
    <row r="426" spans="2:65" s="30" customFormat="1" ht="24.15" customHeight="1">
      <c r="B426" s="31"/>
      <c r="C426" s="134" t="s">
        <v>759</v>
      </c>
      <c r="D426" s="134" t="s">
        <v>152</v>
      </c>
      <c r="E426" s="135" t="s">
        <v>760</v>
      </c>
      <c r="F426" s="136" t="s">
        <v>761</v>
      </c>
      <c r="G426" s="137" t="s">
        <v>168</v>
      </c>
      <c r="H426" s="138">
        <v>22.361000000000001</v>
      </c>
      <c r="I426" s="139"/>
      <c r="J426" s="140">
        <f>ROUND(I426*H426,2)</f>
        <v>0</v>
      </c>
      <c r="K426" s="136" t="s">
        <v>156</v>
      </c>
      <c r="L426" s="31"/>
      <c r="M426" s="141"/>
      <c r="N426" s="142" t="s">
        <v>43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260</v>
      </c>
      <c r="AT426" s="145" t="s">
        <v>152</v>
      </c>
      <c r="AU426" s="145" t="s">
        <v>82</v>
      </c>
      <c r="AY426" s="16" t="s">
        <v>150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6" t="s">
        <v>80</v>
      </c>
      <c r="BK426" s="146">
        <f>ROUND(I426*H426,2)</f>
        <v>0</v>
      </c>
      <c r="BL426" s="16" t="s">
        <v>260</v>
      </c>
      <c r="BM426" s="145" t="s">
        <v>762</v>
      </c>
    </row>
    <row r="427" spans="2:65" s="30" customFormat="1">
      <c r="B427" s="31"/>
      <c r="D427" s="147" t="s">
        <v>159</v>
      </c>
      <c r="F427" s="148" t="s">
        <v>763</v>
      </c>
      <c r="I427" s="149"/>
      <c r="L427" s="31"/>
      <c r="M427" s="150"/>
      <c r="T427" s="54"/>
      <c r="AT427" s="16" t="s">
        <v>159</v>
      </c>
      <c r="AU427" s="16" t="s">
        <v>82</v>
      </c>
    </row>
    <row r="428" spans="2:65" s="121" customFormat="1" ht="22.8" customHeight="1">
      <c r="B428" s="122"/>
      <c r="D428" s="123" t="s">
        <v>71</v>
      </c>
      <c r="E428" s="132" t="s">
        <v>764</v>
      </c>
      <c r="F428" s="132" t="s">
        <v>765</v>
      </c>
      <c r="I428" s="125"/>
      <c r="J428" s="133">
        <f>BK428</f>
        <v>0</v>
      </c>
      <c r="L428" s="122"/>
      <c r="M428" s="127"/>
      <c r="P428" s="128">
        <f>SUM(P429:P456)</f>
        <v>0</v>
      </c>
      <c r="R428" s="128">
        <f>SUM(R429:R456)</f>
        <v>12.796951437999999</v>
      </c>
      <c r="T428" s="129">
        <f>SUM(T429:T456)</f>
        <v>11.6303392</v>
      </c>
      <c r="AR428" s="123" t="s">
        <v>82</v>
      </c>
      <c r="AT428" s="130" t="s">
        <v>71</v>
      </c>
      <c r="AU428" s="130" t="s">
        <v>80</v>
      </c>
      <c r="AY428" s="123" t="s">
        <v>150</v>
      </c>
      <c r="BK428" s="131">
        <f>SUM(BK429:BK456)</f>
        <v>0</v>
      </c>
    </row>
    <row r="429" spans="2:65" s="30" customFormat="1" ht="16.5" customHeight="1">
      <c r="B429" s="31"/>
      <c r="C429" s="134" t="s">
        <v>766</v>
      </c>
      <c r="D429" s="134" t="s">
        <v>152</v>
      </c>
      <c r="E429" s="135" t="s">
        <v>767</v>
      </c>
      <c r="F429" s="136" t="s">
        <v>768</v>
      </c>
      <c r="G429" s="137" t="s">
        <v>200</v>
      </c>
      <c r="H429" s="138">
        <v>427.58600000000001</v>
      </c>
      <c r="I429" s="139"/>
      <c r="J429" s="140">
        <f>ROUND(I429*H429,2)</f>
        <v>0</v>
      </c>
      <c r="K429" s="136" t="s">
        <v>156</v>
      </c>
      <c r="L429" s="31"/>
      <c r="M429" s="141"/>
      <c r="N429" s="142" t="s">
        <v>43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260</v>
      </c>
      <c r="AT429" s="145" t="s">
        <v>152</v>
      </c>
      <c r="AU429" s="145" t="s">
        <v>82</v>
      </c>
      <c r="AY429" s="16" t="s">
        <v>150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6" t="s">
        <v>80</v>
      </c>
      <c r="BK429" s="146">
        <f>ROUND(I429*H429,2)</f>
        <v>0</v>
      </c>
      <c r="BL429" s="16" t="s">
        <v>260</v>
      </c>
      <c r="BM429" s="145" t="s">
        <v>769</v>
      </c>
    </row>
    <row r="430" spans="2:65" s="30" customFormat="1">
      <c r="B430" s="31"/>
      <c r="D430" s="147" t="s">
        <v>159</v>
      </c>
      <c r="F430" s="148" t="s">
        <v>770</v>
      </c>
      <c r="I430" s="149"/>
      <c r="L430" s="31"/>
      <c r="M430" s="150"/>
      <c r="T430" s="54"/>
      <c r="AT430" s="16" t="s">
        <v>159</v>
      </c>
      <c r="AU430" s="16" t="s">
        <v>82</v>
      </c>
    </row>
    <row r="431" spans="2:65" s="159" customFormat="1">
      <c r="B431" s="160"/>
      <c r="D431" s="153" t="s">
        <v>161</v>
      </c>
      <c r="E431" s="161"/>
      <c r="F431" s="162" t="s">
        <v>771</v>
      </c>
      <c r="H431" s="163">
        <v>427.58600000000001</v>
      </c>
      <c r="I431" s="164"/>
      <c r="L431" s="160"/>
      <c r="M431" s="165"/>
      <c r="T431" s="166"/>
      <c r="AT431" s="161" t="s">
        <v>161</v>
      </c>
      <c r="AU431" s="161" t="s">
        <v>82</v>
      </c>
      <c r="AV431" s="159" t="s">
        <v>82</v>
      </c>
      <c r="AW431" s="159" t="s">
        <v>34</v>
      </c>
      <c r="AX431" s="159" t="s">
        <v>72</v>
      </c>
      <c r="AY431" s="161" t="s">
        <v>150</v>
      </c>
    </row>
    <row r="432" spans="2:65" s="167" customFormat="1">
      <c r="B432" s="168"/>
      <c r="D432" s="153" t="s">
        <v>161</v>
      </c>
      <c r="E432" s="169"/>
      <c r="F432" s="170" t="s">
        <v>164</v>
      </c>
      <c r="H432" s="171">
        <v>427.58600000000001</v>
      </c>
      <c r="I432" s="172"/>
      <c r="L432" s="168"/>
      <c r="M432" s="173"/>
      <c r="T432" s="174"/>
      <c r="AT432" s="169" t="s">
        <v>161</v>
      </c>
      <c r="AU432" s="169" t="s">
        <v>82</v>
      </c>
      <c r="AV432" s="167" t="s">
        <v>157</v>
      </c>
      <c r="AW432" s="167" t="s">
        <v>34</v>
      </c>
      <c r="AX432" s="167" t="s">
        <v>80</v>
      </c>
      <c r="AY432" s="169" t="s">
        <v>150</v>
      </c>
    </row>
    <row r="433" spans="2:65" s="30" customFormat="1" ht="16.5" customHeight="1">
      <c r="B433" s="31"/>
      <c r="C433" s="134" t="s">
        <v>772</v>
      </c>
      <c r="D433" s="134" t="s">
        <v>152</v>
      </c>
      <c r="E433" s="135" t="s">
        <v>773</v>
      </c>
      <c r="F433" s="136" t="s">
        <v>774</v>
      </c>
      <c r="G433" s="137" t="s">
        <v>200</v>
      </c>
      <c r="H433" s="138">
        <v>427.58600000000001</v>
      </c>
      <c r="I433" s="139"/>
      <c r="J433" s="140">
        <f>ROUND(I433*H433,2)</f>
        <v>0</v>
      </c>
      <c r="K433" s="136" t="s">
        <v>156</v>
      </c>
      <c r="L433" s="31"/>
      <c r="M433" s="141"/>
      <c r="N433" s="142" t="s">
        <v>43</v>
      </c>
      <c r="P433" s="143">
        <f>O433*H433</f>
        <v>0</v>
      </c>
      <c r="Q433" s="143">
        <v>2.9999999999999997E-4</v>
      </c>
      <c r="R433" s="143">
        <f>Q433*H433</f>
        <v>0.1282758</v>
      </c>
      <c r="S433" s="143">
        <v>0</v>
      </c>
      <c r="T433" s="144">
        <f>S433*H433</f>
        <v>0</v>
      </c>
      <c r="AR433" s="145" t="s">
        <v>260</v>
      </c>
      <c r="AT433" s="145" t="s">
        <v>152</v>
      </c>
      <c r="AU433" s="145" t="s">
        <v>82</v>
      </c>
      <c r="AY433" s="16" t="s">
        <v>150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6" t="s">
        <v>80</v>
      </c>
      <c r="BK433" s="146">
        <f>ROUND(I433*H433,2)</f>
        <v>0</v>
      </c>
      <c r="BL433" s="16" t="s">
        <v>260</v>
      </c>
      <c r="BM433" s="145" t="s">
        <v>775</v>
      </c>
    </row>
    <row r="434" spans="2:65" s="30" customFormat="1">
      <c r="B434" s="31"/>
      <c r="D434" s="147" t="s">
        <v>159</v>
      </c>
      <c r="F434" s="148" t="s">
        <v>776</v>
      </c>
      <c r="I434" s="149"/>
      <c r="L434" s="31"/>
      <c r="M434" s="150"/>
      <c r="T434" s="54"/>
      <c r="AT434" s="16" t="s">
        <v>159</v>
      </c>
      <c r="AU434" s="16" t="s">
        <v>82</v>
      </c>
    </row>
    <row r="435" spans="2:65" s="30" customFormat="1" ht="16.5" customHeight="1">
      <c r="B435" s="31"/>
      <c r="C435" s="134" t="s">
        <v>777</v>
      </c>
      <c r="D435" s="134" t="s">
        <v>152</v>
      </c>
      <c r="E435" s="135" t="s">
        <v>778</v>
      </c>
      <c r="F435" s="136" t="s">
        <v>779</v>
      </c>
      <c r="G435" s="137" t="s">
        <v>200</v>
      </c>
      <c r="H435" s="138">
        <v>427.58600000000001</v>
      </c>
      <c r="I435" s="139"/>
      <c r="J435" s="140">
        <f>ROUND(I435*H435,2)</f>
        <v>0</v>
      </c>
      <c r="K435" s="136" t="s">
        <v>156</v>
      </c>
      <c r="L435" s="31"/>
      <c r="M435" s="141"/>
      <c r="N435" s="142" t="s">
        <v>43</v>
      </c>
      <c r="P435" s="143">
        <f>O435*H435</f>
        <v>0</v>
      </c>
      <c r="Q435" s="143">
        <v>1.5E-3</v>
      </c>
      <c r="R435" s="143">
        <f>Q435*H435</f>
        <v>0.64137900000000003</v>
      </c>
      <c r="S435" s="143">
        <v>0</v>
      </c>
      <c r="T435" s="144">
        <f>S435*H435</f>
        <v>0</v>
      </c>
      <c r="AR435" s="145" t="s">
        <v>260</v>
      </c>
      <c r="AT435" s="145" t="s">
        <v>152</v>
      </c>
      <c r="AU435" s="145" t="s">
        <v>82</v>
      </c>
      <c r="AY435" s="16" t="s">
        <v>150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6" t="s">
        <v>80</v>
      </c>
      <c r="BK435" s="146">
        <f>ROUND(I435*H435,2)</f>
        <v>0</v>
      </c>
      <c r="BL435" s="16" t="s">
        <v>260</v>
      </c>
      <c r="BM435" s="145" t="s">
        <v>780</v>
      </c>
    </row>
    <row r="436" spans="2:65" s="30" customFormat="1">
      <c r="B436" s="31"/>
      <c r="D436" s="147" t="s">
        <v>159</v>
      </c>
      <c r="F436" s="148" t="s">
        <v>781</v>
      </c>
      <c r="I436" s="149"/>
      <c r="L436" s="31"/>
      <c r="M436" s="150"/>
      <c r="T436" s="54"/>
      <c r="AT436" s="16" t="s">
        <v>159</v>
      </c>
      <c r="AU436" s="16" t="s">
        <v>82</v>
      </c>
    </row>
    <row r="437" spans="2:65" s="30" customFormat="1" ht="24.15" customHeight="1">
      <c r="B437" s="31"/>
      <c r="C437" s="134" t="s">
        <v>782</v>
      </c>
      <c r="D437" s="134" t="s">
        <v>152</v>
      </c>
      <c r="E437" s="135" t="s">
        <v>783</v>
      </c>
      <c r="F437" s="136" t="s">
        <v>784</v>
      </c>
      <c r="G437" s="137" t="s">
        <v>176</v>
      </c>
      <c r="H437" s="138">
        <v>100</v>
      </c>
      <c r="I437" s="139"/>
      <c r="J437" s="140">
        <f>ROUND(I437*H437,2)</f>
        <v>0</v>
      </c>
      <c r="K437" s="136" t="s">
        <v>156</v>
      </c>
      <c r="L437" s="31"/>
      <c r="M437" s="141"/>
      <c r="N437" s="142" t="s">
        <v>43</v>
      </c>
      <c r="P437" s="143">
        <f>O437*H437</f>
        <v>0</v>
      </c>
      <c r="Q437" s="143">
        <v>1.0874999999999999E-3</v>
      </c>
      <c r="R437" s="143">
        <f>Q437*H437</f>
        <v>0.10874999999999999</v>
      </c>
      <c r="S437" s="143">
        <v>0</v>
      </c>
      <c r="T437" s="144">
        <f>S437*H437</f>
        <v>0</v>
      </c>
      <c r="AR437" s="145" t="s">
        <v>260</v>
      </c>
      <c r="AT437" s="145" t="s">
        <v>152</v>
      </c>
      <c r="AU437" s="145" t="s">
        <v>82</v>
      </c>
      <c r="AY437" s="16" t="s">
        <v>150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6" t="s">
        <v>80</v>
      </c>
      <c r="BK437" s="146">
        <f>ROUND(I437*H437,2)</f>
        <v>0</v>
      </c>
      <c r="BL437" s="16" t="s">
        <v>260</v>
      </c>
      <c r="BM437" s="145" t="s">
        <v>785</v>
      </c>
    </row>
    <row r="438" spans="2:65" s="30" customFormat="1">
      <c r="B438" s="31"/>
      <c r="D438" s="147" t="s">
        <v>159</v>
      </c>
      <c r="F438" s="148" t="s">
        <v>786</v>
      </c>
      <c r="I438" s="149"/>
      <c r="L438" s="31"/>
      <c r="M438" s="150"/>
      <c r="T438" s="54"/>
      <c r="AT438" s="16" t="s">
        <v>159</v>
      </c>
      <c r="AU438" s="16" t="s">
        <v>82</v>
      </c>
    </row>
    <row r="439" spans="2:65" s="151" customFormat="1">
      <c r="B439" s="152"/>
      <c r="D439" s="153" t="s">
        <v>161</v>
      </c>
      <c r="E439" s="154"/>
      <c r="F439" s="155" t="s">
        <v>787</v>
      </c>
      <c r="H439" s="154"/>
      <c r="I439" s="156"/>
      <c r="L439" s="152"/>
      <c r="M439" s="157"/>
      <c r="T439" s="158"/>
      <c r="AT439" s="154" t="s">
        <v>161</v>
      </c>
      <c r="AU439" s="154" t="s">
        <v>82</v>
      </c>
      <c r="AV439" s="151" t="s">
        <v>80</v>
      </c>
      <c r="AW439" s="151" t="s">
        <v>34</v>
      </c>
      <c r="AX439" s="151" t="s">
        <v>72</v>
      </c>
      <c r="AY439" s="154" t="s">
        <v>150</v>
      </c>
    </row>
    <row r="440" spans="2:65" s="159" customFormat="1">
      <c r="B440" s="160"/>
      <c r="D440" s="153" t="s">
        <v>161</v>
      </c>
      <c r="E440" s="161"/>
      <c r="F440" s="162" t="s">
        <v>788</v>
      </c>
      <c r="H440" s="163">
        <v>100</v>
      </c>
      <c r="I440" s="164"/>
      <c r="L440" s="160"/>
      <c r="M440" s="165"/>
      <c r="T440" s="166"/>
      <c r="AT440" s="161" t="s">
        <v>161</v>
      </c>
      <c r="AU440" s="161" t="s">
        <v>82</v>
      </c>
      <c r="AV440" s="159" t="s">
        <v>82</v>
      </c>
      <c r="AW440" s="159" t="s">
        <v>34</v>
      </c>
      <c r="AX440" s="159" t="s">
        <v>80</v>
      </c>
      <c r="AY440" s="161" t="s">
        <v>150</v>
      </c>
    </row>
    <row r="441" spans="2:65" s="30" customFormat="1" ht="21.75" customHeight="1">
      <c r="B441" s="31"/>
      <c r="C441" s="134" t="s">
        <v>789</v>
      </c>
      <c r="D441" s="134" t="s">
        <v>152</v>
      </c>
      <c r="E441" s="135" t="s">
        <v>790</v>
      </c>
      <c r="F441" s="136" t="s">
        <v>791</v>
      </c>
      <c r="G441" s="137" t="s">
        <v>200</v>
      </c>
      <c r="H441" s="138">
        <v>427.58600000000001</v>
      </c>
      <c r="I441" s="139"/>
      <c r="J441" s="140">
        <f>ROUND(I441*H441,2)</f>
        <v>0</v>
      </c>
      <c r="K441" s="136" t="s">
        <v>156</v>
      </c>
      <c r="L441" s="31"/>
      <c r="M441" s="141"/>
      <c r="N441" s="142" t="s">
        <v>43</v>
      </c>
      <c r="P441" s="143">
        <f>O441*H441</f>
        <v>0</v>
      </c>
      <c r="Q441" s="143">
        <v>7.548E-3</v>
      </c>
      <c r="R441" s="143">
        <f>Q441*H441</f>
        <v>3.2274191280000002</v>
      </c>
      <c r="S441" s="143">
        <v>0</v>
      </c>
      <c r="T441" s="144">
        <f>S441*H441</f>
        <v>0</v>
      </c>
      <c r="AR441" s="145" t="s">
        <v>260</v>
      </c>
      <c r="AT441" s="145" t="s">
        <v>152</v>
      </c>
      <c r="AU441" s="145" t="s">
        <v>82</v>
      </c>
      <c r="AY441" s="16" t="s">
        <v>150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6" t="s">
        <v>80</v>
      </c>
      <c r="BK441" s="146">
        <f>ROUND(I441*H441,2)</f>
        <v>0</v>
      </c>
      <c r="BL441" s="16" t="s">
        <v>260</v>
      </c>
      <c r="BM441" s="145" t="s">
        <v>792</v>
      </c>
    </row>
    <row r="442" spans="2:65" s="30" customFormat="1">
      <c r="B442" s="31"/>
      <c r="D442" s="147" t="s">
        <v>159</v>
      </c>
      <c r="F442" s="148" t="s">
        <v>793</v>
      </c>
      <c r="I442" s="149"/>
      <c r="L442" s="31"/>
      <c r="M442" s="150"/>
      <c r="T442" s="54"/>
      <c r="AT442" s="16" t="s">
        <v>159</v>
      </c>
      <c r="AU442" s="16" t="s">
        <v>82</v>
      </c>
    </row>
    <row r="443" spans="2:65" s="30" customFormat="1" ht="16.5" customHeight="1">
      <c r="B443" s="31"/>
      <c r="C443" s="175" t="s">
        <v>794</v>
      </c>
      <c r="D443" s="175" t="s">
        <v>165</v>
      </c>
      <c r="E443" s="176" t="s">
        <v>795</v>
      </c>
      <c r="F443" s="177" t="s">
        <v>796</v>
      </c>
      <c r="G443" s="178" t="s">
        <v>200</v>
      </c>
      <c r="H443" s="179">
        <v>470.34500000000003</v>
      </c>
      <c r="I443" s="180"/>
      <c r="J443" s="181">
        <f>ROUND(I443*H443,2)</f>
        <v>0</v>
      </c>
      <c r="K443" s="177" t="s">
        <v>156</v>
      </c>
      <c r="L443" s="182"/>
      <c r="M443" s="183"/>
      <c r="N443" s="184" t="s">
        <v>43</v>
      </c>
      <c r="P443" s="143">
        <f>O443*H443</f>
        <v>0</v>
      </c>
      <c r="Q443" s="143">
        <v>1.8409999999999999E-2</v>
      </c>
      <c r="R443" s="143">
        <f>Q443*H443</f>
        <v>8.6590514499999998</v>
      </c>
      <c r="S443" s="143">
        <v>0</v>
      </c>
      <c r="T443" s="144">
        <f>S443*H443</f>
        <v>0</v>
      </c>
      <c r="AR443" s="145" t="s">
        <v>345</v>
      </c>
      <c r="AT443" s="145" t="s">
        <v>165</v>
      </c>
      <c r="AU443" s="145" t="s">
        <v>82</v>
      </c>
      <c r="AY443" s="16" t="s">
        <v>150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6" t="s">
        <v>80</v>
      </c>
      <c r="BK443" s="146">
        <f>ROUND(I443*H443,2)</f>
        <v>0</v>
      </c>
      <c r="BL443" s="16" t="s">
        <v>260</v>
      </c>
      <c r="BM443" s="145" t="s">
        <v>797</v>
      </c>
    </row>
    <row r="444" spans="2:65" s="159" customFormat="1">
      <c r="B444" s="160"/>
      <c r="D444" s="153" t="s">
        <v>161</v>
      </c>
      <c r="F444" s="162" t="s">
        <v>798</v>
      </c>
      <c r="H444" s="163">
        <v>470.34500000000003</v>
      </c>
      <c r="I444" s="164"/>
      <c r="L444" s="160"/>
      <c r="M444" s="165"/>
      <c r="T444" s="166"/>
      <c r="AT444" s="161" t="s">
        <v>161</v>
      </c>
      <c r="AU444" s="161" t="s">
        <v>82</v>
      </c>
      <c r="AV444" s="159" t="s">
        <v>82</v>
      </c>
      <c r="AW444" s="159" t="s">
        <v>4</v>
      </c>
      <c r="AX444" s="159" t="s">
        <v>80</v>
      </c>
      <c r="AY444" s="161" t="s">
        <v>150</v>
      </c>
    </row>
    <row r="445" spans="2:65" s="30" customFormat="1" ht="16.5" customHeight="1">
      <c r="B445" s="31"/>
      <c r="C445" s="134" t="s">
        <v>799</v>
      </c>
      <c r="D445" s="134" t="s">
        <v>152</v>
      </c>
      <c r="E445" s="135" t="s">
        <v>800</v>
      </c>
      <c r="F445" s="136" t="s">
        <v>801</v>
      </c>
      <c r="G445" s="137" t="s">
        <v>200</v>
      </c>
      <c r="H445" s="138">
        <v>427.58600000000001</v>
      </c>
      <c r="I445" s="139"/>
      <c r="J445" s="140">
        <f>ROUND(I445*H445,2)</f>
        <v>0</v>
      </c>
      <c r="K445" s="136" t="s">
        <v>156</v>
      </c>
      <c r="L445" s="31"/>
      <c r="M445" s="141"/>
      <c r="N445" s="142" t="s">
        <v>43</v>
      </c>
      <c r="P445" s="143">
        <f>O445*H445</f>
        <v>0</v>
      </c>
      <c r="Q445" s="143">
        <v>0</v>
      </c>
      <c r="R445" s="143">
        <f>Q445*H445</f>
        <v>0</v>
      </c>
      <c r="S445" s="143">
        <v>2.7199999999999998E-2</v>
      </c>
      <c r="T445" s="144">
        <f>S445*H445</f>
        <v>11.6303392</v>
      </c>
      <c r="AR445" s="145" t="s">
        <v>260</v>
      </c>
      <c r="AT445" s="145" t="s">
        <v>152</v>
      </c>
      <c r="AU445" s="145" t="s">
        <v>82</v>
      </c>
      <c r="AY445" s="16" t="s">
        <v>150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6" t="s">
        <v>80</v>
      </c>
      <c r="BK445" s="146">
        <f>ROUND(I445*H445,2)</f>
        <v>0</v>
      </c>
      <c r="BL445" s="16" t="s">
        <v>260</v>
      </c>
      <c r="BM445" s="145" t="s">
        <v>802</v>
      </c>
    </row>
    <row r="446" spans="2:65" s="30" customFormat="1">
      <c r="B446" s="31"/>
      <c r="D446" s="147" t="s">
        <v>159</v>
      </c>
      <c r="F446" s="148" t="s">
        <v>803</v>
      </c>
      <c r="I446" s="149"/>
      <c r="L446" s="31"/>
      <c r="M446" s="150"/>
      <c r="T446" s="54"/>
      <c r="AT446" s="16" t="s">
        <v>159</v>
      </c>
      <c r="AU446" s="16" t="s">
        <v>82</v>
      </c>
    </row>
    <row r="447" spans="2:65" s="159" customFormat="1">
      <c r="B447" s="160"/>
      <c r="D447" s="153" t="s">
        <v>161</v>
      </c>
      <c r="E447" s="161"/>
      <c r="F447" s="162" t="s">
        <v>771</v>
      </c>
      <c r="H447" s="163">
        <v>427.58600000000001</v>
      </c>
      <c r="I447" s="164"/>
      <c r="L447" s="160"/>
      <c r="M447" s="165"/>
      <c r="T447" s="166"/>
      <c r="AT447" s="161" t="s">
        <v>161</v>
      </c>
      <c r="AU447" s="161" t="s">
        <v>82</v>
      </c>
      <c r="AV447" s="159" t="s">
        <v>82</v>
      </c>
      <c r="AW447" s="159" t="s">
        <v>34</v>
      </c>
      <c r="AX447" s="159" t="s">
        <v>72</v>
      </c>
      <c r="AY447" s="161" t="s">
        <v>150</v>
      </c>
    </row>
    <row r="448" spans="2:65" s="167" customFormat="1">
      <c r="B448" s="168"/>
      <c r="D448" s="153" t="s">
        <v>161</v>
      </c>
      <c r="E448" s="169"/>
      <c r="F448" s="170" t="s">
        <v>164</v>
      </c>
      <c r="H448" s="171">
        <v>427.58600000000001</v>
      </c>
      <c r="I448" s="172"/>
      <c r="L448" s="168"/>
      <c r="M448" s="173"/>
      <c r="T448" s="174"/>
      <c r="AT448" s="169" t="s">
        <v>161</v>
      </c>
      <c r="AU448" s="169" t="s">
        <v>82</v>
      </c>
      <c r="AV448" s="167" t="s">
        <v>157</v>
      </c>
      <c r="AW448" s="167" t="s">
        <v>34</v>
      </c>
      <c r="AX448" s="167" t="s">
        <v>80</v>
      </c>
      <c r="AY448" s="169" t="s">
        <v>150</v>
      </c>
    </row>
    <row r="449" spans="2:65" s="30" customFormat="1" ht="16.5" customHeight="1">
      <c r="B449" s="31"/>
      <c r="C449" s="134" t="s">
        <v>804</v>
      </c>
      <c r="D449" s="134" t="s">
        <v>152</v>
      </c>
      <c r="E449" s="135" t="s">
        <v>805</v>
      </c>
      <c r="F449" s="136" t="s">
        <v>806</v>
      </c>
      <c r="G449" s="137" t="s">
        <v>209</v>
      </c>
      <c r="H449" s="138">
        <v>62.162999999999997</v>
      </c>
      <c r="I449" s="139"/>
      <c r="J449" s="140">
        <f>ROUND(I449*H449,2)</f>
        <v>0</v>
      </c>
      <c r="K449" s="136" t="s">
        <v>156</v>
      </c>
      <c r="L449" s="31"/>
      <c r="M449" s="141"/>
      <c r="N449" s="142" t="s">
        <v>43</v>
      </c>
      <c r="P449" s="143">
        <f>O449*H449</f>
        <v>0</v>
      </c>
      <c r="Q449" s="143">
        <v>1.8000000000000001E-4</v>
      </c>
      <c r="R449" s="143">
        <f>Q449*H449</f>
        <v>1.1189340000000001E-2</v>
      </c>
      <c r="S449" s="143">
        <v>0</v>
      </c>
      <c r="T449" s="144">
        <f>S449*H449</f>
        <v>0</v>
      </c>
      <c r="AR449" s="145" t="s">
        <v>260</v>
      </c>
      <c r="AT449" s="145" t="s">
        <v>152</v>
      </c>
      <c r="AU449" s="145" t="s">
        <v>82</v>
      </c>
      <c r="AY449" s="16" t="s">
        <v>150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6" t="s">
        <v>80</v>
      </c>
      <c r="BK449" s="146">
        <f>ROUND(I449*H449,2)</f>
        <v>0</v>
      </c>
      <c r="BL449" s="16" t="s">
        <v>260</v>
      </c>
      <c r="BM449" s="145" t="s">
        <v>807</v>
      </c>
    </row>
    <row r="450" spans="2:65" s="30" customFormat="1">
      <c r="B450" s="31"/>
      <c r="D450" s="147" t="s">
        <v>159</v>
      </c>
      <c r="F450" s="148" t="s">
        <v>808</v>
      </c>
      <c r="I450" s="149"/>
      <c r="L450" s="31"/>
      <c r="M450" s="150"/>
      <c r="T450" s="54"/>
      <c r="AT450" s="16" t="s">
        <v>159</v>
      </c>
      <c r="AU450" s="16" t="s">
        <v>82</v>
      </c>
    </row>
    <row r="451" spans="2:65" s="159" customFormat="1">
      <c r="B451" s="160"/>
      <c r="D451" s="153" t="s">
        <v>161</v>
      </c>
      <c r="E451" s="161"/>
      <c r="F451" s="162" t="s">
        <v>809</v>
      </c>
      <c r="H451" s="163">
        <v>62.162999999999997</v>
      </c>
      <c r="I451" s="164"/>
      <c r="L451" s="160"/>
      <c r="M451" s="165"/>
      <c r="T451" s="166"/>
      <c r="AT451" s="161" t="s">
        <v>161</v>
      </c>
      <c r="AU451" s="161" t="s">
        <v>82</v>
      </c>
      <c r="AV451" s="159" t="s">
        <v>82</v>
      </c>
      <c r="AW451" s="159" t="s">
        <v>34</v>
      </c>
      <c r="AX451" s="159" t="s">
        <v>72</v>
      </c>
      <c r="AY451" s="161" t="s">
        <v>150</v>
      </c>
    </row>
    <row r="452" spans="2:65" s="167" customFormat="1">
      <c r="B452" s="168"/>
      <c r="D452" s="153" t="s">
        <v>161</v>
      </c>
      <c r="E452" s="169"/>
      <c r="F452" s="170" t="s">
        <v>164</v>
      </c>
      <c r="H452" s="171">
        <v>62.162999999999997</v>
      </c>
      <c r="I452" s="172"/>
      <c r="L452" s="168"/>
      <c r="M452" s="173"/>
      <c r="T452" s="174"/>
      <c r="AT452" s="169" t="s">
        <v>161</v>
      </c>
      <c r="AU452" s="169" t="s">
        <v>82</v>
      </c>
      <c r="AV452" s="167" t="s">
        <v>157</v>
      </c>
      <c r="AW452" s="167" t="s">
        <v>34</v>
      </c>
      <c r="AX452" s="167" t="s">
        <v>80</v>
      </c>
      <c r="AY452" s="169" t="s">
        <v>150</v>
      </c>
    </row>
    <row r="453" spans="2:65" s="30" customFormat="1" ht="16.5" customHeight="1">
      <c r="B453" s="31"/>
      <c r="C453" s="175" t="s">
        <v>810</v>
      </c>
      <c r="D453" s="175" t="s">
        <v>165</v>
      </c>
      <c r="E453" s="176" t="s">
        <v>811</v>
      </c>
      <c r="F453" s="177" t="s">
        <v>812</v>
      </c>
      <c r="G453" s="178" t="s">
        <v>209</v>
      </c>
      <c r="H453" s="179">
        <v>65.271000000000001</v>
      </c>
      <c r="I453" s="180"/>
      <c r="J453" s="181">
        <f>ROUND(I453*H453,2)</f>
        <v>0</v>
      </c>
      <c r="K453" s="177" t="s">
        <v>156</v>
      </c>
      <c r="L453" s="182"/>
      <c r="M453" s="183"/>
      <c r="N453" s="184" t="s">
        <v>43</v>
      </c>
      <c r="P453" s="143">
        <f>O453*H453</f>
        <v>0</v>
      </c>
      <c r="Q453" s="143">
        <v>3.2000000000000003E-4</v>
      </c>
      <c r="R453" s="143">
        <f>Q453*H453</f>
        <v>2.0886720000000001E-2</v>
      </c>
      <c r="S453" s="143">
        <v>0</v>
      </c>
      <c r="T453" s="144">
        <f>S453*H453</f>
        <v>0</v>
      </c>
      <c r="AR453" s="145" t="s">
        <v>345</v>
      </c>
      <c r="AT453" s="145" t="s">
        <v>165</v>
      </c>
      <c r="AU453" s="145" t="s">
        <v>82</v>
      </c>
      <c r="AY453" s="16" t="s">
        <v>150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6" t="s">
        <v>80</v>
      </c>
      <c r="BK453" s="146">
        <f>ROUND(I453*H453,2)</f>
        <v>0</v>
      </c>
      <c r="BL453" s="16" t="s">
        <v>260</v>
      </c>
      <c r="BM453" s="145" t="s">
        <v>813</v>
      </c>
    </row>
    <row r="454" spans="2:65" s="159" customFormat="1">
      <c r="B454" s="160"/>
      <c r="D454" s="153" t="s">
        <v>161</v>
      </c>
      <c r="F454" s="162" t="s">
        <v>814</v>
      </c>
      <c r="H454" s="163">
        <v>65.271000000000001</v>
      </c>
      <c r="I454" s="164"/>
      <c r="L454" s="160"/>
      <c r="M454" s="165"/>
      <c r="T454" s="166"/>
      <c r="AT454" s="161" t="s">
        <v>161</v>
      </c>
      <c r="AU454" s="161" t="s">
        <v>82</v>
      </c>
      <c r="AV454" s="159" t="s">
        <v>82</v>
      </c>
      <c r="AW454" s="159" t="s">
        <v>4</v>
      </c>
      <c r="AX454" s="159" t="s">
        <v>80</v>
      </c>
      <c r="AY454" s="161" t="s">
        <v>150</v>
      </c>
    </row>
    <row r="455" spans="2:65" s="30" customFormat="1" ht="24.15" customHeight="1">
      <c r="B455" s="31"/>
      <c r="C455" s="134" t="s">
        <v>815</v>
      </c>
      <c r="D455" s="134" t="s">
        <v>152</v>
      </c>
      <c r="E455" s="135" t="s">
        <v>816</v>
      </c>
      <c r="F455" s="136" t="s">
        <v>817</v>
      </c>
      <c r="G455" s="137" t="s">
        <v>168</v>
      </c>
      <c r="H455" s="138">
        <v>12.797000000000001</v>
      </c>
      <c r="I455" s="139"/>
      <c r="J455" s="140">
        <f>ROUND(I455*H455,2)</f>
        <v>0</v>
      </c>
      <c r="K455" s="136" t="s">
        <v>156</v>
      </c>
      <c r="L455" s="31"/>
      <c r="M455" s="141"/>
      <c r="N455" s="142" t="s">
        <v>43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260</v>
      </c>
      <c r="AT455" s="145" t="s">
        <v>152</v>
      </c>
      <c r="AU455" s="145" t="s">
        <v>82</v>
      </c>
      <c r="AY455" s="16" t="s">
        <v>150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6" t="s">
        <v>80</v>
      </c>
      <c r="BK455" s="146">
        <f>ROUND(I455*H455,2)</f>
        <v>0</v>
      </c>
      <c r="BL455" s="16" t="s">
        <v>260</v>
      </c>
      <c r="BM455" s="145" t="s">
        <v>818</v>
      </c>
    </row>
    <row r="456" spans="2:65" s="30" customFormat="1">
      <c r="B456" s="31"/>
      <c r="D456" s="147" t="s">
        <v>159</v>
      </c>
      <c r="F456" s="148" t="s">
        <v>819</v>
      </c>
      <c r="I456" s="149"/>
      <c r="L456" s="31"/>
      <c r="M456" s="150"/>
      <c r="T456" s="54"/>
      <c r="AT456" s="16" t="s">
        <v>159</v>
      </c>
      <c r="AU456" s="16" t="s">
        <v>82</v>
      </c>
    </row>
    <row r="457" spans="2:65" s="121" customFormat="1" ht="22.8" customHeight="1">
      <c r="B457" s="122"/>
      <c r="D457" s="123" t="s">
        <v>71</v>
      </c>
      <c r="E457" s="132" t="s">
        <v>820</v>
      </c>
      <c r="F457" s="132" t="s">
        <v>821</v>
      </c>
      <c r="I457" s="125"/>
      <c r="J457" s="133">
        <f>BK457</f>
        <v>0</v>
      </c>
      <c r="L457" s="122"/>
      <c r="M457" s="127"/>
      <c r="P457" s="128">
        <f>SUM(P458:P462)</f>
        <v>0</v>
      </c>
      <c r="R457" s="128">
        <f>SUM(R458:R462)</f>
        <v>1.3343300000000001E-2</v>
      </c>
      <c r="T457" s="129">
        <f>SUM(T458:T462)</f>
        <v>0</v>
      </c>
      <c r="AR457" s="123" t="s">
        <v>82</v>
      </c>
      <c r="AT457" s="130" t="s">
        <v>71</v>
      </c>
      <c r="AU457" s="130" t="s">
        <v>80</v>
      </c>
      <c r="AY457" s="123" t="s">
        <v>150</v>
      </c>
      <c r="BK457" s="131">
        <f>SUM(BK458:BK462)</f>
        <v>0</v>
      </c>
    </row>
    <row r="458" spans="2:65" s="30" customFormat="1" ht="16.5" customHeight="1">
      <c r="B458" s="31"/>
      <c r="C458" s="134" t="s">
        <v>822</v>
      </c>
      <c r="D458" s="134" t="s">
        <v>152</v>
      </c>
      <c r="E458" s="135" t="s">
        <v>823</v>
      </c>
      <c r="F458" s="136" t="s">
        <v>824</v>
      </c>
      <c r="G458" s="137" t="s">
        <v>200</v>
      </c>
      <c r="H458" s="138">
        <v>79.900000000000006</v>
      </c>
      <c r="I458" s="139"/>
      <c r="J458" s="140">
        <f>ROUND(I458*H458,2)</f>
        <v>0</v>
      </c>
      <c r="K458" s="136" t="s">
        <v>156</v>
      </c>
      <c r="L458" s="31"/>
      <c r="M458" s="141"/>
      <c r="N458" s="142" t="s">
        <v>43</v>
      </c>
      <c r="P458" s="143">
        <f>O458*H458</f>
        <v>0</v>
      </c>
      <c r="Q458" s="143">
        <v>1.6699999999999999E-4</v>
      </c>
      <c r="R458" s="143">
        <f>Q458*H458</f>
        <v>1.3343300000000001E-2</v>
      </c>
      <c r="S458" s="143">
        <v>0</v>
      </c>
      <c r="T458" s="144">
        <f>S458*H458</f>
        <v>0</v>
      </c>
      <c r="AR458" s="145" t="s">
        <v>260</v>
      </c>
      <c r="AT458" s="145" t="s">
        <v>152</v>
      </c>
      <c r="AU458" s="145" t="s">
        <v>82</v>
      </c>
      <c r="AY458" s="16" t="s">
        <v>150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6" t="s">
        <v>80</v>
      </c>
      <c r="BK458" s="146">
        <f>ROUND(I458*H458,2)</f>
        <v>0</v>
      </c>
      <c r="BL458" s="16" t="s">
        <v>260</v>
      </c>
      <c r="BM458" s="145" t="s">
        <v>825</v>
      </c>
    </row>
    <row r="459" spans="2:65" s="30" customFormat="1">
      <c r="B459" s="31"/>
      <c r="D459" s="147" t="s">
        <v>159</v>
      </c>
      <c r="F459" s="148" t="s">
        <v>826</v>
      </c>
      <c r="I459" s="149"/>
      <c r="L459" s="31"/>
      <c r="M459" s="150"/>
      <c r="T459" s="54"/>
      <c r="AT459" s="16" t="s">
        <v>159</v>
      </c>
      <c r="AU459" s="16" t="s">
        <v>82</v>
      </c>
    </row>
    <row r="460" spans="2:65" s="151" customFormat="1">
      <c r="B460" s="152"/>
      <c r="D460" s="153" t="s">
        <v>161</v>
      </c>
      <c r="E460" s="154"/>
      <c r="F460" s="155" t="s">
        <v>827</v>
      </c>
      <c r="H460" s="154"/>
      <c r="I460" s="156"/>
      <c r="L460" s="152"/>
      <c r="M460" s="157"/>
      <c r="T460" s="158"/>
      <c r="AT460" s="154" t="s">
        <v>161</v>
      </c>
      <c r="AU460" s="154" t="s">
        <v>82</v>
      </c>
      <c r="AV460" s="151" t="s">
        <v>80</v>
      </c>
      <c r="AW460" s="151" t="s">
        <v>34</v>
      </c>
      <c r="AX460" s="151" t="s">
        <v>72</v>
      </c>
      <c r="AY460" s="154" t="s">
        <v>150</v>
      </c>
    </row>
    <row r="461" spans="2:65" s="159" customFormat="1">
      <c r="B461" s="160"/>
      <c r="D461" s="153" t="s">
        <v>161</v>
      </c>
      <c r="E461" s="161"/>
      <c r="F461" s="162" t="s">
        <v>225</v>
      </c>
      <c r="H461" s="163">
        <v>79.900000000000006</v>
      </c>
      <c r="I461" s="164"/>
      <c r="L461" s="160"/>
      <c r="M461" s="165"/>
      <c r="T461" s="166"/>
      <c r="AT461" s="161" t="s">
        <v>161</v>
      </c>
      <c r="AU461" s="161" t="s">
        <v>82</v>
      </c>
      <c r="AV461" s="159" t="s">
        <v>82</v>
      </c>
      <c r="AW461" s="159" t="s">
        <v>34</v>
      </c>
      <c r="AX461" s="159" t="s">
        <v>72</v>
      </c>
      <c r="AY461" s="161" t="s">
        <v>150</v>
      </c>
    </row>
    <row r="462" spans="2:65" s="167" customFormat="1">
      <c r="B462" s="168"/>
      <c r="D462" s="153" t="s">
        <v>161</v>
      </c>
      <c r="E462" s="169"/>
      <c r="F462" s="170" t="s">
        <v>164</v>
      </c>
      <c r="H462" s="171">
        <v>79.900000000000006</v>
      </c>
      <c r="I462" s="172"/>
      <c r="L462" s="168"/>
      <c r="M462" s="173"/>
      <c r="T462" s="174"/>
      <c r="AT462" s="169" t="s">
        <v>161</v>
      </c>
      <c r="AU462" s="169" t="s">
        <v>82</v>
      </c>
      <c r="AV462" s="167" t="s">
        <v>157</v>
      </c>
      <c r="AW462" s="167" t="s">
        <v>34</v>
      </c>
      <c r="AX462" s="167" t="s">
        <v>80</v>
      </c>
      <c r="AY462" s="169" t="s">
        <v>150</v>
      </c>
    </row>
    <row r="463" spans="2:65" s="121" customFormat="1" ht="22.8" customHeight="1">
      <c r="B463" s="122"/>
      <c r="D463" s="123" t="s">
        <v>71</v>
      </c>
      <c r="E463" s="132" t="s">
        <v>828</v>
      </c>
      <c r="F463" s="132" t="s">
        <v>829</v>
      </c>
      <c r="I463" s="125"/>
      <c r="J463" s="133">
        <f>BK463</f>
        <v>0</v>
      </c>
      <c r="L463" s="122"/>
      <c r="M463" s="127"/>
      <c r="P463" s="128">
        <f>SUM(P464:P478)</f>
        <v>0</v>
      </c>
      <c r="R463" s="128">
        <f>SUM(R464:R478)</f>
        <v>0.35157407599999996</v>
      </c>
      <c r="T463" s="129">
        <f>SUM(T464:T478)</f>
        <v>0</v>
      </c>
      <c r="AR463" s="123" t="s">
        <v>82</v>
      </c>
      <c r="AT463" s="130" t="s">
        <v>71</v>
      </c>
      <c r="AU463" s="130" t="s">
        <v>80</v>
      </c>
      <c r="AY463" s="123" t="s">
        <v>150</v>
      </c>
      <c r="BK463" s="131">
        <f>SUM(BK464:BK478)</f>
        <v>0</v>
      </c>
    </row>
    <row r="464" spans="2:65" s="30" customFormat="1" ht="16.5" customHeight="1">
      <c r="B464" s="31"/>
      <c r="C464" s="134" t="s">
        <v>830</v>
      </c>
      <c r="D464" s="134" t="s">
        <v>152</v>
      </c>
      <c r="E464" s="135" t="s">
        <v>831</v>
      </c>
      <c r="F464" s="136" t="s">
        <v>832</v>
      </c>
      <c r="G464" s="137" t="s">
        <v>200</v>
      </c>
      <c r="H464" s="138">
        <v>713.13199999999995</v>
      </c>
      <c r="I464" s="139"/>
      <c r="J464" s="140">
        <f>ROUND(I464*H464,2)</f>
        <v>0</v>
      </c>
      <c r="K464" s="136" t="s">
        <v>156</v>
      </c>
      <c r="L464" s="31"/>
      <c r="M464" s="141"/>
      <c r="N464" s="142" t="s">
        <v>43</v>
      </c>
      <c r="P464" s="143">
        <f>O464*H464</f>
        <v>0</v>
      </c>
      <c r="Q464" s="143">
        <v>0</v>
      </c>
      <c r="R464" s="143">
        <f>Q464*H464</f>
        <v>0</v>
      </c>
      <c r="S464" s="143">
        <v>0</v>
      </c>
      <c r="T464" s="144">
        <f>S464*H464</f>
        <v>0</v>
      </c>
      <c r="AR464" s="145" t="s">
        <v>260</v>
      </c>
      <c r="AT464" s="145" t="s">
        <v>152</v>
      </c>
      <c r="AU464" s="145" t="s">
        <v>82</v>
      </c>
      <c r="AY464" s="16" t="s">
        <v>150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6" t="s">
        <v>80</v>
      </c>
      <c r="BK464" s="146">
        <f>ROUND(I464*H464,2)</f>
        <v>0</v>
      </c>
      <c r="BL464" s="16" t="s">
        <v>260</v>
      </c>
      <c r="BM464" s="145" t="s">
        <v>833</v>
      </c>
    </row>
    <row r="465" spans="2:65" s="30" customFormat="1">
      <c r="B465" s="31"/>
      <c r="D465" s="147" t="s">
        <v>159</v>
      </c>
      <c r="F465" s="148" t="s">
        <v>834</v>
      </c>
      <c r="I465" s="149"/>
      <c r="L465" s="31"/>
      <c r="M465" s="150"/>
      <c r="T465" s="54"/>
      <c r="AT465" s="16" t="s">
        <v>159</v>
      </c>
      <c r="AU465" s="16" t="s">
        <v>82</v>
      </c>
    </row>
    <row r="466" spans="2:65" s="151" customFormat="1">
      <c r="B466" s="152"/>
      <c r="D466" s="153" t="s">
        <v>161</v>
      </c>
      <c r="E466" s="154"/>
      <c r="F466" s="155" t="s">
        <v>265</v>
      </c>
      <c r="H466" s="154"/>
      <c r="I466" s="156"/>
      <c r="L466" s="152"/>
      <c r="M466" s="157"/>
      <c r="T466" s="158"/>
      <c r="AT466" s="154" t="s">
        <v>161</v>
      </c>
      <c r="AU466" s="154" t="s">
        <v>82</v>
      </c>
      <c r="AV466" s="151" t="s">
        <v>80</v>
      </c>
      <c r="AW466" s="151" t="s">
        <v>34</v>
      </c>
      <c r="AX466" s="151" t="s">
        <v>72</v>
      </c>
      <c r="AY466" s="154" t="s">
        <v>150</v>
      </c>
    </row>
    <row r="467" spans="2:65" s="159" customFormat="1">
      <c r="B467" s="160"/>
      <c r="D467" s="153" t="s">
        <v>161</v>
      </c>
      <c r="E467" s="161"/>
      <c r="F467" s="162" t="s">
        <v>835</v>
      </c>
      <c r="H467" s="163">
        <v>206.67699999999999</v>
      </c>
      <c r="I467" s="164"/>
      <c r="L467" s="160"/>
      <c r="M467" s="165"/>
      <c r="T467" s="166"/>
      <c r="AT467" s="161" t="s">
        <v>161</v>
      </c>
      <c r="AU467" s="161" t="s">
        <v>82</v>
      </c>
      <c r="AV467" s="159" t="s">
        <v>82</v>
      </c>
      <c r="AW467" s="159" t="s">
        <v>34</v>
      </c>
      <c r="AX467" s="159" t="s">
        <v>72</v>
      </c>
      <c r="AY467" s="161" t="s">
        <v>150</v>
      </c>
    </row>
    <row r="468" spans="2:65" s="151" customFormat="1">
      <c r="B468" s="152"/>
      <c r="D468" s="153" t="s">
        <v>161</v>
      </c>
      <c r="E468" s="154"/>
      <c r="F468" s="155" t="s">
        <v>836</v>
      </c>
      <c r="H468" s="154"/>
      <c r="I468" s="156"/>
      <c r="L468" s="152"/>
      <c r="M468" s="157"/>
      <c r="T468" s="158"/>
      <c r="AT468" s="154" t="s">
        <v>161</v>
      </c>
      <c r="AU468" s="154" t="s">
        <v>82</v>
      </c>
      <c r="AV468" s="151" t="s">
        <v>80</v>
      </c>
      <c r="AW468" s="151" t="s">
        <v>34</v>
      </c>
      <c r="AX468" s="151" t="s">
        <v>72</v>
      </c>
      <c r="AY468" s="154" t="s">
        <v>150</v>
      </c>
    </row>
    <row r="469" spans="2:65" s="159" customFormat="1">
      <c r="B469" s="160"/>
      <c r="D469" s="153" t="s">
        <v>161</v>
      </c>
      <c r="E469" s="161"/>
      <c r="F469" s="162" t="s">
        <v>837</v>
      </c>
      <c r="H469" s="163">
        <v>155.84700000000001</v>
      </c>
      <c r="I469" s="164"/>
      <c r="L469" s="160"/>
      <c r="M469" s="165"/>
      <c r="T469" s="166"/>
      <c r="AT469" s="161" t="s">
        <v>161</v>
      </c>
      <c r="AU469" s="161" t="s">
        <v>82</v>
      </c>
      <c r="AV469" s="159" t="s">
        <v>82</v>
      </c>
      <c r="AW469" s="159" t="s">
        <v>34</v>
      </c>
      <c r="AX469" s="159" t="s">
        <v>72</v>
      </c>
      <c r="AY469" s="161" t="s">
        <v>150</v>
      </c>
    </row>
    <row r="470" spans="2:65" s="151" customFormat="1">
      <c r="B470" s="152"/>
      <c r="D470" s="153" t="s">
        <v>161</v>
      </c>
      <c r="E470" s="154"/>
      <c r="F470" s="155" t="s">
        <v>838</v>
      </c>
      <c r="H470" s="154"/>
      <c r="I470" s="156"/>
      <c r="L470" s="152"/>
      <c r="M470" s="157"/>
      <c r="T470" s="158"/>
      <c r="AT470" s="154" t="s">
        <v>161</v>
      </c>
      <c r="AU470" s="154" t="s">
        <v>82</v>
      </c>
      <c r="AV470" s="151" t="s">
        <v>80</v>
      </c>
      <c r="AW470" s="151" t="s">
        <v>34</v>
      </c>
      <c r="AX470" s="151" t="s">
        <v>72</v>
      </c>
      <c r="AY470" s="154" t="s">
        <v>150</v>
      </c>
    </row>
    <row r="471" spans="2:65" s="159" customFormat="1">
      <c r="B471" s="160"/>
      <c r="D471" s="153" t="s">
        <v>161</v>
      </c>
      <c r="E471" s="161"/>
      <c r="F471" s="162" t="s">
        <v>839</v>
      </c>
      <c r="H471" s="163">
        <v>213.79300000000001</v>
      </c>
      <c r="I471" s="164"/>
      <c r="L471" s="160"/>
      <c r="M471" s="165"/>
      <c r="T471" s="166"/>
      <c r="AT471" s="161" t="s">
        <v>161</v>
      </c>
      <c r="AU471" s="161" t="s">
        <v>82</v>
      </c>
      <c r="AV471" s="159" t="s">
        <v>82</v>
      </c>
      <c r="AW471" s="159" t="s">
        <v>34</v>
      </c>
      <c r="AX471" s="159" t="s">
        <v>72</v>
      </c>
      <c r="AY471" s="161" t="s">
        <v>150</v>
      </c>
    </row>
    <row r="472" spans="2:65" s="151" customFormat="1">
      <c r="B472" s="152"/>
      <c r="D472" s="153" t="s">
        <v>161</v>
      </c>
      <c r="E472" s="154"/>
      <c r="F472" s="155" t="s">
        <v>840</v>
      </c>
      <c r="H472" s="154"/>
      <c r="I472" s="156"/>
      <c r="L472" s="152"/>
      <c r="M472" s="157"/>
      <c r="T472" s="158"/>
      <c r="AT472" s="154" t="s">
        <v>161</v>
      </c>
      <c r="AU472" s="154" t="s">
        <v>82</v>
      </c>
      <c r="AV472" s="151" t="s">
        <v>80</v>
      </c>
      <c r="AW472" s="151" t="s">
        <v>34</v>
      </c>
      <c r="AX472" s="151" t="s">
        <v>72</v>
      </c>
      <c r="AY472" s="154" t="s">
        <v>150</v>
      </c>
    </row>
    <row r="473" spans="2:65" s="159" customFormat="1">
      <c r="B473" s="160"/>
      <c r="D473" s="153" t="s">
        <v>161</v>
      </c>
      <c r="E473" s="161"/>
      <c r="F473" s="162" t="s">
        <v>841</v>
      </c>
      <c r="H473" s="163">
        <v>136.815</v>
      </c>
      <c r="I473" s="164"/>
      <c r="L473" s="160"/>
      <c r="M473" s="165"/>
      <c r="T473" s="166"/>
      <c r="AT473" s="161" t="s">
        <v>161</v>
      </c>
      <c r="AU473" s="161" t="s">
        <v>82</v>
      </c>
      <c r="AV473" s="159" t="s">
        <v>82</v>
      </c>
      <c r="AW473" s="159" t="s">
        <v>34</v>
      </c>
      <c r="AX473" s="159" t="s">
        <v>72</v>
      </c>
      <c r="AY473" s="161" t="s">
        <v>150</v>
      </c>
    </row>
    <row r="474" spans="2:65" s="167" customFormat="1">
      <c r="B474" s="168"/>
      <c r="D474" s="153" t="s">
        <v>161</v>
      </c>
      <c r="E474" s="169"/>
      <c r="F474" s="170" t="s">
        <v>164</v>
      </c>
      <c r="H474" s="171">
        <v>713.13199999999995</v>
      </c>
      <c r="I474" s="172"/>
      <c r="L474" s="168"/>
      <c r="M474" s="173"/>
      <c r="T474" s="174"/>
      <c r="AT474" s="169" t="s">
        <v>161</v>
      </c>
      <c r="AU474" s="169" t="s">
        <v>82</v>
      </c>
      <c r="AV474" s="167" t="s">
        <v>157</v>
      </c>
      <c r="AW474" s="167" t="s">
        <v>34</v>
      </c>
      <c r="AX474" s="167" t="s">
        <v>80</v>
      </c>
      <c r="AY474" s="169" t="s">
        <v>150</v>
      </c>
    </row>
    <row r="475" spans="2:65" s="30" customFormat="1" ht="16.5" customHeight="1">
      <c r="B475" s="31"/>
      <c r="C475" s="134" t="s">
        <v>842</v>
      </c>
      <c r="D475" s="134" t="s">
        <v>152</v>
      </c>
      <c r="E475" s="135" t="s">
        <v>843</v>
      </c>
      <c r="F475" s="136" t="s">
        <v>844</v>
      </c>
      <c r="G475" s="137" t="s">
        <v>200</v>
      </c>
      <c r="H475" s="138">
        <v>713.13199999999995</v>
      </c>
      <c r="I475" s="139"/>
      <c r="J475" s="140">
        <f>ROUND(I475*H475,2)</f>
        <v>0</v>
      </c>
      <c r="K475" s="136" t="s">
        <v>156</v>
      </c>
      <c r="L475" s="31"/>
      <c r="M475" s="141"/>
      <c r="N475" s="142" t="s">
        <v>43</v>
      </c>
      <c r="P475" s="143">
        <f>O475*H475</f>
        <v>0</v>
      </c>
      <c r="Q475" s="143">
        <v>2.0799999999999999E-4</v>
      </c>
      <c r="R475" s="143">
        <f>Q475*H475</f>
        <v>0.14833145599999997</v>
      </c>
      <c r="S475" s="143">
        <v>0</v>
      </c>
      <c r="T475" s="144">
        <f>S475*H475</f>
        <v>0</v>
      </c>
      <c r="AR475" s="145" t="s">
        <v>260</v>
      </c>
      <c r="AT475" s="145" t="s">
        <v>152</v>
      </c>
      <c r="AU475" s="145" t="s">
        <v>82</v>
      </c>
      <c r="AY475" s="16" t="s">
        <v>150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6" t="s">
        <v>80</v>
      </c>
      <c r="BK475" s="146">
        <f>ROUND(I475*H475,2)</f>
        <v>0</v>
      </c>
      <c r="BL475" s="16" t="s">
        <v>260</v>
      </c>
      <c r="BM475" s="145" t="s">
        <v>845</v>
      </c>
    </row>
    <row r="476" spans="2:65" s="30" customFormat="1">
      <c r="B476" s="31"/>
      <c r="D476" s="147" t="s">
        <v>159</v>
      </c>
      <c r="F476" s="148" t="s">
        <v>846</v>
      </c>
      <c r="I476" s="149"/>
      <c r="L476" s="31"/>
      <c r="M476" s="150"/>
      <c r="T476" s="54"/>
      <c r="AT476" s="16" t="s">
        <v>159</v>
      </c>
      <c r="AU476" s="16" t="s">
        <v>82</v>
      </c>
    </row>
    <row r="477" spans="2:65" s="30" customFormat="1" ht="24.15" customHeight="1">
      <c r="B477" s="31"/>
      <c r="C477" s="134" t="s">
        <v>847</v>
      </c>
      <c r="D477" s="134" t="s">
        <v>152</v>
      </c>
      <c r="E477" s="135" t="s">
        <v>848</v>
      </c>
      <c r="F477" s="136" t="s">
        <v>849</v>
      </c>
      <c r="G477" s="137" t="s">
        <v>200</v>
      </c>
      <c r="H477" s="138">
        <v>713.13199999999995</v>
      </c>
      <c r="I477" s="139"/>
      <c r="J477" s="140">
        <f>ROUND(I477*H477,2)</f>
        <v>0</v>
      </c>
      <c r="K477" s="136" t="s">
        <v>156</v>
      </c>
      <c r="L477" s="31"/>
      <c r="M477" s="141"/>
      <c r="N477" s="142" t="s">
        <v>43</v>
      </c>
      <c r="P477" s="143">
        <f>O477*H477</f>
        <v>0</v>
      </c>
      <c r="Q477" s="143">
        <v>2.8499999999999999E-4</v>
      </c>
      <c r="R477" s="143">
        <f>Q477*H477</f>
        <v>0.20324261999999998</v>
      </c>
      <c r="S477" s="143">
        <v>0</v>
      </c>
      <c r="T477" s="144">
        <f>S477*H477</f>
        <v>0</v>
      </c>
      <c r="AR477" s="145" t="s">
        <v>260</v>
      </c>
      <c r="AT477" s="145" t="s">
        <v>152</v>
      </c>
      <c r="AU477" s="145" t="s">
        <v>82</v>
      </c>
      <c r="AY477" s="16" t="s">
        <v>150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6" t="s">
        <v>80</v>
      </c>
      <c r="BK477" s="146">
        <f>ROUND(I477*H477,2)</f>
        <v>0</v>
      </c>
      <c r="BL477" s="16" t="s">
        <v>260</v>
      </c>
      <c r="BM477" s="145" t="s">
        <v>850</v>
      </c>
    </row>
    <row r="478" spans="2:65" s="30" customFormat="1">
      <c r="B478" s="31"/>
      <c r="D478" s="147" t="s">
        <v>159</v>
      </c>
      <c r="F478" s="148" t="s">
        <v>851</v>
      </c>
      <c r="I478" s="149"/>
      <c r="L478" s="31"/>
      <c r="M478" s="186"/>
      <c r="N478" s="187"/>
      <c r="O478" s="187"/>
      <c r="P478" s="187"/>
      <c r="Q478" s="187"/>
      <c r="R478" s="187"/>
      <c r="S478" s="187"/>
      <c r="T478" s="188"/>
      <c r="AT478" s="16" t="s">
        <v>159</v>
      </c>
      <c r="AU478" s="16" t="s">
        <v>82</v>
      </c>
    </row>
    <row r="479" spans="2:65" s="30" customFormat="1" ht="6.9" customHeight="1">
      <c r="B479" s="41"/>
      <c r="C479" s="42"/>
      <c r="D479" s="42"/>
      <c r="E479" s="42"/>
      <c r="F479" s="42"/>
      <c r="G479" s="42"/>
      <c r="H479" s="42"/>
      <c r="I479" s="42"/>
      <c r="J479" s="42"/>
      <c r="K479" s="42"/>
      <c r="L479" s="31"/>
    </row>
  </sheetData>
  <sheetProtection algorithmName="SHA-512" hashValue="RtzJ5Ipbye5Vut5ftx9xQhYZxLO/1Wol7tgpbBjWdtFYHS2epWzmCDU+7k5rBhG8Qh21s/zml9r8pB+ODQB3kA==" saltValue="bkMvfhxuJm26rOPinjhcJ4nOUS56Rx+ecHFUPr63EmZsoYLrlz5ZbsJ92VsE4peE0qzAoFI0fysF7ok9gVLjnA==" spinCount="100000" sheet="1" objects="1" scenarios="1" formatColumns="0" formatRows="0" autoFilter="0"/>
  <autoFilter ref="C96:K478" xr:uid="{00000000-0009-0000-0000-000001000000}"/>
  <mergeCells count="9">
    <mergeCell ref="E48:H48"/>
    <mergeCell ref="E50:H50"/>
    <mergeCell ref="E87:H87"/>
    <mergeCell ref="E89:H89"/>
    <mergeCell ref="L2:V2"/>
    <mergeCell ref="E7:H7"/>
    <mergeCell ref="E9:H9"/>
    <mergeCell ref="E18:H18"/>
    <mergeCell ref="E27:H27"/>
  </mergeCells>
  <hyperlinks>
    <hyperlink ref="F101" r:id="rId1" xr:uid="{00000000-0004-0000-0100-000000000000}"/>
    <hyperlink ref="F109" r:id="rId2" xr:uid="{00000000-0004-0000-0100-000001000000}"/>
    <hyperlink ref="F111" r:id="rId3" xr:uid="{00000000-0004-0000-0100-000002000000}"/>
    <hyperlink ref="F113" r:id="rId4" xr:uid="{00000000-0004-0000-0100-000003000000}"/>
    <hyperlink ref="F118" r:id="rId5" xr:uid="{00000000-0004-0000-0100-000004000000}"/>
    <hyperlink ref="F123" r:id="rId6" xr:uid="{00000000-0004-0000-0100-000005000000}"/>
    <hyperlink ref="F130" r:id="rId7" xr:uid="{00000000-0004-0000-0100-000006000000}"/>
    <hyperlink ref="F134" r:id="rId8" xr:uid="{00000000-0004-0000-0100-000007000000}"/>
    <hyperlink ref="F139" r:id="rId9" xr:uid="{00000000-0004-0000-0100-000008000000}"/>
    <hyperlink ref="F144" r:id="rId10" xr:uid="{00000000-0004-0000-0100-000009000000}"/>
    <hyperlink ref="F148" r:id="rId11" xr:uid="{00000000-0004-0000-0100-00000A000000}"/>
    <hyperlink ref="F153" r:id="rId12" xr:uid="{00000000-0004-0000-0100-00000B000000}"/>
    <hyperlink ref="F160" r:id="rId13" xr:uid="{00000000-0004-0000-0100-00000C000000}"/>
    <hyperlink ref="F167" r:id="rId14" xr:uid="{00000000-0004-0000-0100-00000D000000}"/>
    <hyperlink ref="F169" r:id="rId15" xr:uid="{00000000-0004-0000-0100-00000E000000}"/>
    <hyperlink ref="F174" r:id="rId16" xr:uid="{00000000-0004-0000-0100-00000F000000}"/>
    <hyperlink ref="F189" r:id="rId17" xr:uid="{00000000-0004-0000-0100-000010000000}"/>
    <hyperlink ref="F191" r:id="rId18" xr:uid="{00000000-0004-0000-0100-000011000000}"/>
    <hyperlink ref="F194" r:id="rId19" xr:uid="{00000000-0004-0000-0100-000012000000}"/>
    <hyperlink ref="F199" r:id="rId20" xr:uid="{00000000-0004-0000-0100-000013000000}"/>
    <hyperlink ref="F203" r:id="rId21" xr:uid="{00000000-0004-0000-0100-000014000000}"/>
    <hyperlink ref="F207" r:id="rId22" xr:uid="{00000000-0004-0000-0100-000015000000}"/>
    <hyperlink ref="F209" r:id="rId23" xr:uid="{00000000-0004-0000-0100-000016000000}"/>
    <hyperlink ref="F215" r:id="rId24" xr:uid="{00000000-0004-0000-0100-000017000000}"/>
    <hyperlink ref="F217" r:id="rId25" xr:uid="{00000000-0004-0000-0100-000018000000}"/>
    <hyperlink ref="F221" r:id="rId26" xr:uid="{00000000-0004-0000-0100-000019000000}"/>
    <hyperlink ref="F224" r:id="rId27" xr:uid="{00000000-0004-0000-0100-00001A000000}"/>
    <hyperlink ref="F228" r:id="rId28" xr:uid="{00000000-0004-0000-0100-00001B000000}"/>
    <hyperlink ref="F236" r:id="rId29" xr:uid="{00000000-0004-0000-0100-00001C000000}"/>
    <hyperlink ref="F238" r:id="rId30" xr:uid="{00000000-0004-0000-0100-00001D000000}"/>
    <hyperlink ref="F240" r:id="rId31" xr:uid="{00000000-0004-0000-0100-00001E000000}"/>
    <hyperlink ref="F244" r:id="rId32" xr:uid="{00000000-0004-0000-0100-00001F000000}"/>
    <hyperlink ref="F248" r:id="rId33" xr:uid="{00000000-0004-0000-0100-000020000000}"/>
    <hyperlink ref="F253" r:id="rId34" xr:uid="{00000000-0004-0000-0100-000021000000}"/>
    <hyperlink ref="F257" r:id="rId35" xr:uid="{00000000-0004-0000-0100-000022000000}"/>
    <hyperlink ref="F265" r:id="rId36" xr:uid="{00000000-0004-0000-0100-000023000000}"/>
    <hyperlink ref="F269" r:id="rId37" xr:uid="{00000000-0004-0000-0100-000024000000}"/>
    <hyperlink ref="F274" r:id="rId38" xr:uid="{00000000-0004-0000-0100-000025000000}"/>
    <hyperlink ref="F276" r:id="rId39" xr:uid="{00000000-0004-0000-0100-000026000000}"/>
    <hyperlink ref="F283" r:id="rId40" xr:uid="{00000000-0004-0000-0100-000027000000}"/>
    <hyperlink ref="F287" r:id="rId41" xr:uid="{00000000-0004-0000-0100-000028000000}"/>
    <hyperlink ref="F293" r:id="rId42" xr:uid="{00000000-0004-0000-0100-000029000000}"/>
    <hyperlink ref="F298" r:id="rId43" xr:uid="{00000000-0004-0000-0100-00002A000000}"/>
    <hyperlink ref="F302" r:id="rId44" xr:uid="{00000000-0004-0000-0100-00002B000000}"/>
    <hyperlink ref="F305" r:id="rId45" xr:uid="{00000000-0004-0000-0100-00002C000000}"/>
    <hyperlink ref="F310" r:id="rId46" xr:uid="{00000000-0004-0000-0100-00002D000000}"/>
    <hyperlink ref="F314" r:id="rId47" xr:uid="{00000000-0004-0000-0100-00002E000000}"/>
    <hyperlink ref="F318" r:id="rId48" xr:uid="{00000000-0004-0000-0100-00002F000000}"/>
    <hyperlink ref="F321" r:id="rId49" xr:uid="{00000000-0004-0000-0100-000030000000}"/>
    <hyperlink ref="F326" r:id="rId50" xr:uid="{00000000-0004-0000-0100-000031000000}"/>
    <hyperlink ref="F329" r:id="rId51" xr:uid="{00000000-0004-0000-0100-000032000000}"/>
    <hyperlink ref="F335" r:id="rId52" xr:uid="{00000000-0004-0000-0100-000033000000}"/>
    <hyperlink ref="F338" r:id="rId53" xr:uid="{00000000-0004-0000-0100-000034000000}"/>
    <hyperlink ref="F341" r:id="rId54" xr:uid="{00000000-0004-0000-0100-000035000000}"/>
    <hyperlink ref="F348" r:id="rId55" xr:uid="{00000000-0004-0000-0100-000036000000}"/>
    <hyperlink ref="F351" r:id="rId56" xr:uid="{00000000-0004-0000-0100-000037000000}"/>
    <hyperlink ref="F354" r:id="rId57" xr:uid="{00000000-0004-0000-0100-000038000000}"/>
    <hyperlink ref="F391" r:id="rId58" xr:uid="{00000000-0004-0000-0100-000039000000}"/>
    <hyperlink ref="F396" r:id="rId59" xr:uid="{00000000-0004-0000-0100-00003A000000}"/>
    <hyperlink ref="F401" r:id="rId60" xr:uid="{00000000-0004-0000-0100-00003B000000}"/>
    <hyperlink ref="F404" r:id="rId61" xr:uid="{00000000-0004-0000-0100-00003C000000}"/>
    <hyperlink ref="F407" r:id="rId62" xr:uid="{00000000-0004-0000-0100-00003D000000}"/>
    <hyperlink ref="F412" r:id="rId63" xr:uid="{00000000-0004-0000-0100-00003E000000}"/>
    <hyperlink ref="F414" r:id="rId64" xr:uid="{00000000-0004-0000-0100-00003F000000}"/>
    <hyperlink ref="F416" r:id="rId65" xr:uid="{00000000-0004-0000-0100-000040000000}"/>
    <hyperlink ref="F420" r:id="rId66" xr:uid="{00000000-0004-0000-0100-000041000000}"/>
    <hyperlink ref="F422" r:id="rId67" xr:uid="{00000000-0004-0000-0100-000042000000}"/>
    <hyperlink ref="F427" r:id="rId68" xr:uid="{00000000-0004-0000-0100-000043000000}"/>
    <hyperlink ref="F430" r:id="rId69" xr:uid="{00000000-0004-0000-0100-000044000000}"/>
    <hyperlink ref="F434" r:id="rId70" xr:uid="{00000000-0004-0000-0100-000045000000}"/>
    <hyperlink ref="F436" r:id="rId71" xr:uid="{00000000-0004-0000-0100-000046000000}"/>
    <hyperlink ref="F438" r:id="rId72" xr:uid="{00000000-0004-0000-0100-000047000000}"/>
    <hyperlink ref="F442" r:id="rId73" xr:uid="{00000000-0004-0000-0100-000048000000}"/>
    <hyperlink ref="F446" r:id="rId74" xr:uid="{00000000-0004-0000-0100-000049000000}"/>
    <hyperlink ref="F450" r:id="rId75" xr:uid="{00000000-0004-0000-0100-00004A000000}"/>
    <hyperlink ref="F456" r:id="rId76" xr:uid="{00000000-0004-0000-0100-00004B000000}"/>
    <hyperlink ref="F459" r:id="rId77" xr:uid="{00000000-0004-0000-0100-00004C000000}"/>
    <hyperlink ref="F465" r:id="rId78" xr:uid="{00000000-0004-0000-0100-00004D000000}"/>
    <hyperlink ref="F476" r:id="rId79" xr:uid="{00000000-0004-0000-0100-00004E000000}"/>
    <hyperlink ref="F478" r:id="rId80" xr:uid="{00000000-0004-0000-0100-00004F000000}"/>
  </hyperlink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5"/>
  <sheetViews>
    <sheetView showGridLines="0" zoomScale="125" zoomScaleNormal="125" workbookViewId="0"/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85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3" t="str">
        <f>'Rekapitulace stavby'!K6</f>
        <v>Nemocnice Kyjov Kuchyně</v>
      </c>
      <c r="F7" s="263"/>
      <c r="G7" s="263"/>
      <c r="H7" s="263"/>
      <c r="L7" s="19"/>
    </row>
    <row r="8" spans="2:46" s="30" customFormat="1" ht="12" customHeight="1">
      <c r="B8" s="31"/>
      <c r="D8" s="26" t="s">
        <v>111</v>
      </c>
      <c r="L8" s="31"/>
    </row>
    <row r="9" spans="2:46" s="30" customFormat="1" ht="16.5" customHeight="1">
      <c r="B9" s="31"/>
      <c r="E9" s="264" t="s">
        <v>852</v>
      </c>
      <c r="F9" s="264"/>
      <c r="G9" s="264"/>
      <c r="H9" s="264"/>
      <c r="L9" s="31"/>
    </row>
    <row r="10" spans="2:46" s="30" customFormat="1">
      <c r="B10" s="31"/>
      <c r="L10" s="31"/>
    </row>
    <row r="11" spans="2:46" s="30" customFormat="1" ht="12" customHeight="1">
      <c r="B11" s="31"/>
      <c r="D11" s="26" t="s">
        <v>18</v>
      </c>
      <c r="F11" s="24"/>
      <c r="I11" s="26" t="s">
        <v>19</v>
      </c>
      <c r="J11" s="24"/>
      <c r="L11" s="31"/>
    </row>
    <row r="12" spans="2:46" s="30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11. 7. 2024</v>
      </c>
      <c r="L12" s="31"/>
    </row>
    <row r="13" spans="2:46" s="30" customFormat="1" ht="10.8" customHeight="1">
      <c r="B13" s="31"/>
      <c r="L13" s="31"/>
    </row>
    <row r="14" spans="2:46" s="30" customFormat="1" ht="12" customHeight="1">
      <c r="B14" s="31"/>
      <c r="D14" s="26" t="s">
        <v>24</v>
      </c>
      <c r="I14" s="26" t="s">
        <v>25</v>
      </c>
      <c r="J14" s="24"/>
      <c r="L14" s="31"/>
    </row>
    <row r="15" spans="2:46" s="30" customFormat="1" ht="18" customHeight="1">
      <c r="B15" s="31"/>
      <c r="E15" s="24" t="s">
        <v>26</v>
      </c>
      <c r="I15" s="26" t="s">
        <v>27</v>
      </c>
      <c r="J15" s="24"/>
      <c r="L15" s="31"/>
    </row>
    <row r="16" spans="2:46" s="30" customFormat="1" ht="6.9" customHeight="1">
      <c r="B16" s="31"/>
      <c r="L16" s="31"/>
    </row>
    <row r="17" spans="2:12" s="30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30" customFormat="1" ht="18" customHeight="1">
      <c r="B18" s="31"/>
      <c r="E18" s="265" t="str">
        <f>'Rekapitulace stavby'!E14</f>
        <v>Vyplň údaj</v>
      </c>
      <c r="F18" s="265"/>
      <c r="G18" s="265"/>
      <c r="H18" s="265"/>
      <c r="I18" s="26" t="s">
        <v>27</v>
      </c>
      <c r="J18" s="27" t="str">
        <f>'Rekapitulace stavby'!AN14</f>
        <v>Vyplň údaj</v>
      </c>
      <c r="L18" s="31"/>
    </row>
    <row r="19" spans="2:12" s="30" customFormat="1" ht="6.9" customHeight="1">
      <c r="B19" s="31"/>
      <c r="L19" s="31"/>
    </row>
    <row r="20" spans="2:12" s="30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30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30" customFormat="1" ht="6.9" customHeight="1">
      <c r="B22" s="31"/>
      <c r="L22" s="31"/>
    </row>
    <row r="23" spans="2:12" s="30" customFormat="1" ht="12" customHeight="1">
      <c r="B23" s="31"/>
      <c r="D23" s="26" t="s">
        <v>35</v>
      </c>
      <c r="I23" s="26" t="s">
        <v>25</v>
      </c>
      <c r="J23" s="24" t="s">
        <v>31</v>
      </c>
      <c r="L23" s="31"/>
    </row>
    <row r="24" spans="2:12" s="30" customFormat="1" ht="18" customHeight="1">
      <c r="B24" s="31"/>
      <c r="E24" s="24" t="s">
        <v>32</v>
      </c>
      <c r="I24" s="26" t="s">
        <v>27</v>
      </c>
      <c r="J24" s="24" t="s">
        <v>33</v>
      </c>
      <c r="L24" s="31"/>
    </row>
    <row r="25" spans="2:12" s="30" customFormat="1" ht="6.9" customHeight="1">
      <c r="B25" s="31"/>
      <c r="L25" s="31"/>
    </row>
    <row r="26" spans="2:12" s="30" customFormat="1" ht="12" customHeight="1">
      <c r="B26" s="31"/>
      <c r="D26" s="26" t="s">
        <v>36</v>
      </c>
      <c r="L26" s="31"/>
    </row>
    <row r="27" spans="2:12" s="30" customFormat="1" ht="16.5" customHeight="1">
      <c r="B27" s="31"/>
      <c r="E27" s="9"/>
      <c r="F27" s="9"/>
      <c r="G27" s="9"/>
      <c r="H27" s="9"/>
      <c r="L27" s="31"/>
    </row>
    <row r="28" spans="2:12" s="30" customFormat="1" ht="6.9" customHeight="1">
      <c r="B28" s="31"/>
      <c r="L28" s="31"/>
    </row>
    <row r="29" spans="2:12" s="30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30" customFormat="1" ht="25.5" customHeight="1">
      <c r="B30" s="31"/>
      <c r="D30" s="89" t="s">
        <v>38</v>
      </c>
      <c r="J30" s="65">
        <f>ROUND(J89, 2)</f>
        <v>0</v>
      </c>
      <c r="L30" s="31"/>
    </row>
    <row r="31" spans="2:12" s="30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30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30" customFormat="1" ht="14.4" customHeight="1">
      <c r="B33" s="31"/>
      <c r="D33" s="90" t="s">
        <v>42</v>
      </c>
      <c r="E33" s="26" t="s">
        <v>43</v>
      </c>
      <c r="F33" s="91">
        <f>ROUND((SUM(BE89:BE184)),  2)</f>
        <v>0</v>
      </c>
      <c r="I33" s="92">
        <v>0.21</v>
      </c>
      <c r="J33" s="91">
        <f>ROUND(((SUM(BE89:BE184))*I33),  2)</f>
        <v>0</v>
      </c>
      <c r="L33" s="31"/>
    </row>
    <row r="34" spans="2:12" s="30" customFormat="1" ht="14.4" customHeight="1">
      <c r="B34" s="31"/>
      <c r="E34" s="26" t="s">
        <v>44</v>
      </c>
      <c r="F34" s="91">
        <f>ROUND((SUM(BF89:BF184)),  2)</f>
        <v>0</v>
      </c>
      <c r="I34" s="92">
        <v>0.12</v>
      </c>
      <c r="J34" s="91">
        <f>ROUND(((SUM(BF89:BF184))*I34),  2)</f>
        <v>0</v>
      </c>
      <c r="L34" s="31"/>
    </row>
    <row r="35" spans="2:12" s="30" customFormat="1" ht="14.4" hidden="1" customHeight="1">
      <c r="B35" s="31"/>
      <c r="E35" s="26" t="s">
        <v>45</v>
      </c>
      <c r="F35" s="91">
        <f>ROUND((SUM(BG89:BG184)),  2)</f>
        <v>0</v>
      </c>
      <c r="I35" s="92">
        <v>0.21</v>
      </c>
      <c r="J35" s="91">
        <f>0</f>
        <v>0</v>
      </c>
      <c r="L35" s="31"/>
    </row>
    <row r="36" spans="2:12" s="30" customFormat="1" ht="14.4" hidden="1" customHeight="1">
      <c r="B36" s="31"/>
      <c r="E36" s="26" t="s">
        <v>46</v>
      </c>
      <c r="F36" s="91">
        <f>ROUND((SUM(BH89:BH184)),  2)</f>
        <v>0</v>
      </c>
      <c r="I36" s="92">
        <v>0.12</v>
      </c>
      <c r="J36" s="91">
        <f>0</f>
        <v>0</v>
      </c>
      <c r="L36" s="31"/>
    </row>
    <row r="37" spans="2:12" s="30" customFormat="1" ht="14.4" hidden="1" customHeight="1">
      <c r="B37" s="31"/>
      <c r="E37" s="26" t="s">
        <v>47</v>
      </c>
      <c r="F37" s="91">
        <f>ROUND((SUM(BI89:BI184)),  2)</f>
        <v>0</v>
      </c>
      <c r="I37" s="92">
        <v>0</v>
      </c>
      <c r="J37" s="91">
        <f>0</f>
        <v>0</v>
      </c>
      <c r="L37" s="31"/>
    </row>
    <row r="38" spans="2:12" s="30" customFormat="1" ht="6.9" customHeight="1">
      <c r="B38" s="31"/>
      <c r="L38" s="31"/>
    </row>
    <row r="39" spans="2:12" s="30" customFormat="1" ht="25.5" customHeight="1">
      <c r="B39" s="31"/>
      <c r="C39" s="93"/>
      <c r="D39" s="94" t="s">
        <v>48</v>
      </c>
      <c r="E39" s="55"/>
      <c r="F39" s="55"/>
      <c r="G39" s="95" t="s">
        <v>49</v>
      </c>
      <c r="H39" s="96" t="s">
        <v>50</v>
      </c>
      <c r="I39" s="55"/>
      <c r="J39" s="97">
        <f>SUM(J30:J37)</f>
        <v>0</v>
      </c>
      <c r="K39" s="98"/>
      <c r="L39" s="31"/>
    </row>
    <row r="40" spans="2:12" s="30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1"/>
    </row>
    <row r="44" spans="2:12" s="30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1"/>
    </row>
    <row r="45" spans="2:12" s="30" customFormat="1" ht="24.9" customHeight="1">
      <c r="B45" s="31"/>
      <c r="C45" s="20" t="s">
        <v>113</v>
      </c>
      <c r="L45" s="31"/>
    </row>
    <row r="46" spans="2:12" s="30" customFormat="1" ht="6.9" customHeight="1">
      <c r="B46" s="31"/>
      <c r="L46" s="31"/>
    </row>
    <row r="47" spans="2:12" s="30" customFormat="1" ht="12" customHeight="1">
      <c r="B47" s="31"/>
      <c r="C47" s="26" t="s">
        <v>16</v>
      </c>
      <c r="L47" s="31"/>
    </row>
    <row r="48" spans="2:12" s="30" customFormat="1" ht="16.5" customHeight="1">
      <c r="B48" s="31"/>
      <c r="E48" s="263" t="str">
        <f>E7</f>
        <v>Nemocnice Kyjov Kuchyně</v>
      </c>
      <c r="F48" s="263"/>
      <c r="G48" s="263"/>
      <c r="H48" s="263"/>
      <c r="L48" s="31"/>
    </row>
    <row r="49" spans="2:47" s="30" customFormat="1" ht="12" customHeight="1">
      <c r="B49" s="31"/>
      <c r="C49" s="26" t="s">
        <v>111</v>
      </c>
      <c r="L49" s="31"/>
    </row>
    <row r="50" spans="2:47" s="30" customFormat="1" ht="16.5" customHeight="1">
      <c r="B50" s="31"/>
      <c r="E50" s="2" t="str">
        <f>E9</f>
        <v>02 - Stavební část - Neuznatelné</v>
      </c>
      <c r="F50" s="2"/>
      <c r="G50" s="2"/>
      <c r="H50" s="2"/>
      <c r="L50" s="31"/>
    </row>
    <row r="51" spans="2:47" s="30" customFormat="1" ht="6.9" customHeight="1">
      <c r="B51" s="31"/>
      <c r="L51" s="31"/>
    </row>
    <row r="52" spans="2:47" s="30" customFormat="1" ht="12" customHeight="1">
      <c r="B52" s="31"/>
      <c r="C52" s="26" t="s">
        <v>20</v>
      </c>
      <c r="F52" s="24" t="str">
        <f>F12</f>
        <v>Strážkovaká 1247/22</v>
      </c>
      <c r="I52" s="26" t="s">
        <v>22</v>
      </c>
      <c r="J52" s="51" t="str">
        <f>IF(J12="","",J12)</f>
        <v>11. 7. 2024</v>
      </c>
      <c r="L52" s="31"/>
    </row>
    <row r="53" spans="2:47" s="30" customFormat="1" ht="6.9" customHeight="1">
      <c r="B53" s="31"/>
      <c r="L53" s="31"/>
    </row>
    <row r="54" spans="2:47" s="30" customFormat="1" ht="15.15" customHeight="1">
      <c r="B54" s="31"/>
      <c r="C54" s="26" t="s">
        <v>24</v>
      </c>
      <c r="F54" s="24" t="str">
        <f>E15</f>
        <v>Nemocnice Kyjov, příspěvková organizace</v>
      </c>
      <c r="I54" s="26" t="s">
        <v>30</v>
      </c>
      <c r="J54" s="24" t="str">
        <f>E21</f>
        <v>Proiectura Dana s.r.o.</v>
      </c>
      <c r="L54" s="31"/>
    </row>
    <row r="55" spans="2:47" s="30" customFormat="1" ht="15.15" customHeight="1">
      <c r="B55" s="31"/>
      <c r="C55" s="26" t="s">
        <v>28</v>
      </c>
      <c r="F55" s="24" t="str">
        <f>IF(E18="","",E18)</f>
        <v>Vyplň údaj</v>
      </c>
      <c r="I55" s="26" t="s">
        <v>35</v>
      </c>
      <c r="J55" s="24" t="str">
        <f>E24</f>
        <v>Proiectura Dana s.r.o.</v>
      </c>
      <c r="L55" s="31"/>
    </row>
    <row r="56" spans="2:47" s="30" customFormat="1" ht="10.35" customHeight="1">
      <c r="B56" s="31"/>
      <c r="L56" s="31"/>
    </row>
    <row r="57" spans="2:47" s="30" customFormat="1" ht="29.25" customHeight="1">
      <c r="B57" s="31"/>
      <c r="C57" s="99" t="s">
        <v>114</v>
      </c>
      <c r="D57" s="93"/>
      <c r="E57" s="93"/>
      <c r="F57" s="93"/>
      <c r="G57" s="93"/>
      <c r="H57" s="93"/>
      <c r="I57" s="93"/>
      <c r="J57" s="100" t="s">
        <v>115</v>
      </c>
      <c r="K57" s="93"/>
      <c r="L57" s="31"/>
    </row>
    <row r="58" spans="2:47" s="30" customFormat="1" ht="10.35" customHeight="1">
      <c r="B58" s="31"/>
      <c r="L58" s="31"/>
    </row>
    <row r="59" spans="2:47" s="30" customFormat="1" ht="22.8" customHeight="1">
      <c r="B59" s="31"/>
      <c r="C59" s="101" t="s">
        <v>70</v>
      </c>
      <c r="J59" s="65">
        <f>J89</f>
        <v>0</v>
      </c>
      <c r="L59" s="31"/>
      <c r="AU59" s="16" t="s">
        <v>116</v>
      </c>
    </row>
    <row r="60" spans="2:47" s="102" customFormat="1" ht="24.9" customHeight="1">
      <c r="B60" s="103"/>
      <c r="D60" s="104" t="s">
        <v>117</v>
      </c>
      <c r="E60" s="105"/>
      <c r="F60" s="105"/>
      <c r="G60" s="105"/>
      <c r="H60" s="105"/>
      <c r="I60" s="105"/>
      <c r="J60" s="106">
        <f>J90</f>
        <v>0</v>
      </c>
      <c r="L60" s="103"/>
    </row>
    <row r="61" spans="2:47" s="107" customFormat="1" ht="19.95" customHeight="1">
      <c r="B61" s="108"/>
      <c r="D61" s="109" t="s">
        <v>119</v>
      </c>
      <c r="E61" s="110"/>
      <c r="F61" s="110"/>
      <c r="G61" s="110"/>
      <c r="H61" s="110"/>
      <c r="I61" s="110"/>
      <c r="J61" s="111">
        <f>J91</f>
        <v>0</v>
      </c>
      <c r="L61" s="108"/>
    </row>
    <row r="62" spans="2:47" s="107" customFormat="1" ht="19.95" customHeight="1">
      <c r="B62" s="108"/>
      <c r="D62" s="109" t="s">
        <v>120</v>
      </c>
      <c r="E62" s="110"/>
      <c r="F62" s="110"/>
      <c r="G62" s="110"/>
      <c r="H62" s="110"/>
      <c r="I62" s="110"/>
      <c r="J62" s="111">
        <f>J103</f>
        <v>0</v>
      </c>
      <c r="L62" s="108"/>
    </row>
    <row r="63" spans="2:47" s="107" customFormat="1" ht="19.95" customHeight="1">
      <c r="B63" s="108"/>
      <c r="D63" s="109" t="s">
        <v>123</v>
      </c>
      <c r="E63" s="110"/>
      <c r="F63" s="110"/>
      <c r="G63" s="110"/>
      <c r="H63" s="110"/>
      <c r="I63" s="110"/>
      <c r="J63" s="111">
        <f>J115</f>
        <v>0</v>
      </c>
      <c r="L63" s="108"/>
    </row>
    <row r="64" spans="2:47" s="102" customFormat="1" ht="24.9" customHeight="1">
      <c r="B64" s="103"/>
      <c r="D64" s="104" t="s">
        <v>124</v>
      </c>
      <c r="E64" s="105"/>
      <c r="F64" s="105"/>
      <c r="G64" s="105"/>
      <c r="H64" s="105"/>
      <c r="I64" s="105"/>
      <c r="J64" s="106">
        <f>J118</f>
        <v>0</v>
      </c>
      <c r="L64" s="103"/>
    </row>
    <row r="65" spans="2:12" s="107" customFormat="1" ht="19.95" customHeight="1">
      <c r="B65" s="108"/>
      <c r="D65" s="109" t="s">
        <v>129</v>
      </c>
      <c r="E65" s="110"/>
      <c r="F65" s="110"/>
      <c r="G65" s="110"/>
      <c r="H65" s="110"/>
      <c r="I65" s="110"/>
      <c r="J65" s="111">
        <f>J119</f>
        <v>0</v>
      </c>
      <c r="L65" s="108"/>
    </row>
    <row r="66" spans="2:12" s="107" customFormat="1" ht="19.95" customHeight="1">
      <c r="B66" s="108"/>
      <c r="D66" s="109" t="s">
        <v>130</v>
      </c>
      <c r="E66" s="110"/>
      <c r="F66" s="110"/>
      <c r="G66" s="110"/>
      <c r="H66" s="110"/>
      <c r="I66" s="110"/>
      <c r="J66" s="111">
        <f>J131</f>
        <v>0</v>
      </c>
      <c r="L66" s="108"/>
    </row>
    <row r="67" spans="2:12" s="107" customFormat="1" ht="19.95" customHeight="1">
      <c r="B67" s="108"/>
      <c r="D67" s="109" t="s">
        <v>853</v>
      </c>
      <c r="E67" s="110"/>
      <c r="F67" s="110"/>
      <c r="G67" s="110"/>
      <c r="H67" s="110"/>
      <c r="I67" s="110"/>
      <c r="J67" s="111">
        <f>J139</f>
        <v>0</v>
      </c>
      <c r="L67" s="108"/>
    </row>
    <row r="68" spans="2:12" s="107" customFormat="1" ht="19.95" customHeight="1">
      <c r="B68" s="108"/>
      <c r="D68" s="109" t="s">
        <v>133</v>
      </c>
      <c r="E68" s="110"/>
      <c r="F68" s="110"/>
      <c r="G68" s="110"/>
      <c r="H68" s="110"/>
      <c r="I68" s="110"/>
      <c r="J68" s="111">
        <f>J163</f>
        <v>0</v>
      </c>
      <c r="L68" s="108"/>
    </row>
    <row r="69" spans="2:12" s="107" customFormat="1" ht="19.95" customHeight="1">
      <c r="B69" s="108"/>
      <c r="D69" s="109" t="s">
        <v>134</v>
      </c>
      <c r="E69" s="110"/>
      <c r="F69" s="110"/>
      <c r="G69" s="110"/>
      <c r="H69" s="110"/>
      <c r="I69" s="110"/>
      <c r="J69" s="111">
        <f>J177</f>
        <v>0</v>
      </c>
      <c r="L69" s="108"/>
    </row>
    <row r="70" spans="2:12" s="30" customFormat="1" ht="21.9" customHeight="1">
      <c r="B70" s="31"/>
      <c r="L70" s="31"/>
    </row>
    <row r="71" spans="2:12" s="30" customFormat="1" ht="6.9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1"/>
    </row>
    <row r="75" spans="2:12" s="30" customFormat="1" ht="6.9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1"/>
    </row>
    <row r="76" spans="2:12" s="30" customFormat="1" ht="24.9" customHeight="1">
      <c r="B76" s="31"/>
      <c r="C76" s="20" t="s">
        <v>135</v>
      </c>
      <c r="L76" s="31"/>
    </row>
    <row r="77" spans="2:12" s="30" customFormat="1" ht="6.9" customHeight="1">
      <c r="B77" s="31"/>
      <c r="L77" s="31"/>
    </row>
    <row r="78" spans="2:12" s="30" customFormat="1" ht="12" customHeight="1">
      <c r="B78" s="31"/>
      <c r="C78" s="26" t="s">
        <v>16</v>
      </c>
      <c r="L78" s="31"/>
    </row>
    <row r="79" spans="2:12" s="30" customFormat="1" ht="16.5" customHeight="1">
      <c r="B79" s="31"/>
      <c r="E79" s="263" t="str">
        <f>E7</f>
        <v>Nemocnice Kyjov Kuchyně</v>
      </c>
      <c r="F79" s="263"/>
      <c r="G79" s="263"/>
      <c r="H79" s="263"/>
      <c r="L79" s="31"/>
    </row>
    <row r="80" spans="2:12" s="30" customFormat="1" ht="12" customHeight="1">
      <c r="B80" s="31"/>
      <c r="C80" s="26" t="s">
        <v>111</v>
      </c>
      <c r="L80" s="31"/>
    </row>
    <row r="81" spans="2:65" s="30" customFormat="1" ht="16.5" customHeight="1">
      <c r="B81" s="31"/>
      <c r="E81" s="2" t="str">
        <f>E9</f>
        <v>02 - Stavební část - Neuznatelné</v>
      </c>
      <c r="F81" s="2"/>
      <c r="G81" s="2"/>
      <c r="H81" s="2"/>
      <c r="L81" s="31"/>
    </row>
    <row r="82" spans="2:65" s="30" customFormat="1" ht="6.9" customHeight="1">
      <c r="B82" s="31"/>
      <c r="L82" s="31"/>
    </row>
    <row r="83" spans="2:65" s="30" customFormat="1" ht="12" customHeight="1">
      <c r="B83" s="31"/>
      <c r="C83" s="26" t="s">
        <v>20</v>
      </c>
      <c r="F83" s="24" t="str">
        <f>F12</f>
        <v>Strážkovaká 1247/22</v>
      </c>
      <c r="I83" s="26" t="s">
        <v>22</v>
      </c>
      <c r="J83" s="51" t="str">
        <f>IF(J12="","",J12)</f>
        <v>11. 7. 2024</v>
      </c>
      <c r="L83" s="31"/>
    </row>
    <row r="84" spans="2:65" s="30" customFormat="1" ht="6.9" customHeight="1">
      <c r="B84" s="31"/>
      <c r="L84" s="31"/>
    </row>
    <row r="85" spans="2:65" s="30" customFormat="1" ht="15.15" customHeight="1">
      <c r="B85" s="31"/>
      <c r="C85" s="26" t="s">
        <v>24</v>
      </c>
      <c r="F85" s="24" t="str">
        <f>E15</f>
        <v>Nemocnice Kyjov, příspěvková organizace</v>
      </c>
      <c r="I85" s="26" t="s">
        <v>30</v>
      </c>
      <c r="J85" s="24" t="str">
        <f>E21</f>
        <v>Proiectura Dana s.r.o.</v>
      </c>
      <c r="L85" s="31"/>
    </row>
    <row r="86" spans="2:65" s="30" customFormat="1" ht="15.15" customHeight="1">
      <c r="B86" s="31"/>
      <c r="C86" s="26" t="s">
        <v>28</v>
      </c>
      <c r="F86" s="24" t="str">
        <f>IF(E18="","",E18)</f>
        <v>Vyplň údaj</v>
      </c>
      <c r="I86" s="26" t="s">
        <v>35</v>
      </c>
      <c r="J86" s="24" t="str">
        <f>E24</f>
        <v>Proiectura Dana s.r.o.</v>
      </c>
      <c r="L86" s="31"/>
    </row>
    <row r="87" spans="2:65" s="30" customFormat="1" ht="10.35" customHeight="1">
      <c r="B87" s="31"/>
      <c r="L87" s="31"/>
    </row>
    <row r="88" spans="2:65" s="112" customFormat="1" ht="29.25" customHeight="1">
      <c r="B88" s="113"/>
      <c r="C88" s="114" t="s">
        <v>136</v>
      </c>
      <c r="D88" s="115" t="s">
        <v>57</v>
      </c>
      <c r="E88" s="115" t="s">
        <v>53</v>
      </c>
      <c r="F88" s="115" t="s">
        <v>54</v>
      </c>
      <c r="G88" s="115" t="s">
        <v>137</v>
      </c>
      <c r="H88" s="115" t="s">
        <v>138</v>
      </c>
      <c r="I88" s="115" t="s">
        <v>139</v>
      </c>
      <c r="J88" s="115" t="s">
        <v>115</v>
      </c>
      <c r="K88" s="116" t="s">
        <v>140</v>
      </c>
      <c r="L88" s="113"/>
      <c r="M88" s="57"/>
      <c r="N88" s="58" t="s">
        <v>42</v>
      </c>
      <c r="O88" s="58" t="s">
        <v>141</v>
      </c>
      <c r="P88" s="58" t="s">
        <v>142</v>
      </c>
      <c r="Q88" s="58" t="s">
        <v>143</v>
      </c>
      <c r="R88" s="58" t="s">
        <v>144</v>
      </c>
      <c r="S88" s="58" t="s">
        <v>145</v>
      </c>
      <c r="T88" s="59" t="s">
        <v>146</v>
      </c>
    </row>
    <row r="89" spans="2:65" s="30" customFormat="1" ht="22.8" customHeight="1">
      <c r="B89" s="31"/>
      <c r="C89" s="63" t="s">
        <v>147</v>
      </c>
      <c r="J89" s="117">
        <f>BK89</f>
        <v>0</v>
      </c>
      <c r="L89" s="31"/>
      <c r="M89" s="60"/>
      <c r="N89" s="52"/>
      <c r="O89" s="52"/>
      <c r="P89" s="118">
        <f>P90+P118</f>
        <v>0</v>
      </c>
      <c r="Q89" s="52"/>
      <c r="R89" s="118">
        <f>R90+R118</f>
        <v>1.7141266396899999</v>
      </c>
      <c r="S89" s="52"/>
      <c r="T89" s="119">
        <f>T90+T118</f>
        <v>0.31025000000000003</v>
      </c>
      <c r="AT89" s="16" t="s">
        <v>71</v>
      </c>
      <c r="AU89" s="16" t="s">
        <v>116</v>
      </c>
      <c r="BK89" s="120">
        <f>BK90+BK118</f>
        <v>0</v>
      </c>
    </row>
    <row r="90" spans="2:65" s="121" customFormat="1" ht="25.95" customHeight="1">
      <c r="B90" s="122"/>
      <c r="D90" s="123" t="s">
        <v>71</v>
      </c>
      <c r="E90" s="124" t="s">
        <v>148</v>
      </c>
      <c r="F90" s="124" t="s">
        <v>149</v>
      </c>
      <c r="I90" s="125"/>
      <c r="J90" s="126">
        <f>BK90</f>
        <v>0</v>
      </c>
      <c r="L90" s="122"/>
      <c r="M90" s="127"/>
      <c r="P90" s="128">
        <f>P91+P103+P115</f>
        <v>0</v>
      </c>
      <c r="R90" s="128">
        <f>R91+R103+R115</f>
        <v>0.56909616000000007</v>
      </c>
      <c r="T90" s="129">
        <f>T91+T103+T115</f>
        <v>0</v>
      </c>
      <c r="AR90" s="123" t="s">
        <v>80</v>
      </c>
      <c r="AT90" s="130" t="s">
        <v>71</v>
      </c>
      <c r="AU90" s="130" t="s">
        <v>72</v>
      </c>
      <c r="AY90" s="123" t="s">
        <v>150</v>
      </c>
      <c r="BK90" s="131">
        <f>BK91+BK103+BK115</f>
        <v>0</v>
      </c>
    </row>
    <row r="91" spans="2:65" s="121" customFormat="1" ht="22.8" customHeight="1">
      <c r="B91" s="122"/>
      <c r="D91" s="123" t="s">
        <v>71</v>
      </c>
      <c r="E91" s="132" t="s">
        <v>172</v>
      </c>
      <c r="F91" s="132" t="s">
        <v>173</v>
      </c>
      <c r="I91" s="125"/>
      <c r="J91" s="133">
        <f>BK91</f>
        <v>0</v>
      </c>
      <c r="L91" s="122"/>
      <c r="M91" s="127"/>
      <c r="P91" s="128">
        <f>SUM(P92:P102)</f>
        <v>0</v>
      </c>
      <c r="R91" s="128">
        <f>SUM(R92:R102)</f>
        <v>0.48596320000000004</v>
      </c>
      <c r="T91" s="129">
        <f>SUM(T92:T102)</f>
        <v>0</v>
      </c>
      <c r="AR91" s="123" t="s">
        <v>80</v>
      </c>
      <c r="AT91" s="130" t="s">
        <v>71</v>
      </c>
      <c r="AU91" s="130" t="s">
        <v>80</v>
      </c>
      <c r="AY91" s="123" t="s">
        <v>150</v>
      </c>
      <c r="BK91" s="131">
        <f>SUM(BK92:BK102)</f>
        <v>0</v>
      </c>
    </row>
    <row r="92" spans="2:65" s="30" customFormat="1" ht="24.15" customHeight="1">
      <c r="B92" s="31"/>
      <c r="C92" s="134" t="s">
        <v>80</v>
      </c>
      <c r="D92" s="134" t="s">
        <v>152</v>
      </c>
      <c r="E92" s="135" t="s">
        <v>854</v>
      </c>
      <c r="F92" s="136" t="s">
        <v>855</v>
      </c>
      <c r="G92" s="137" t="s">
        <v>176</v>
      </c>
      <c r="H92" s="138">
        <v>1</v>
      </c>
      <c r="I92" s="139"/>
      <c r="J92" s="140">
        <f>ROUND(I92*H92,2)</f>
        <v>0</v>
      </c>
      <c r="K92" s="136" t="s">
        <v>156</v>
      </c>
      <c r="L92" s="31"/>
      <c r="M92" s="141"/>
      <c r="N92" s="142" t="s">
        <v>43</v>
      </c>
      <c r="P92" s="143">
        <f>O92*H92</f>
        <v>0</v>
      </c>
      <c r="Q92" s="143">
        <v>3.193E-2</v>
      </c>
      <c r="R92" s="143">
        <f>Q92*H92</f>
        <v>3.193E-2</v>
      </c>
      <c r="S92" s="143">
        <v>0</v>
      </c>
      <c r="T92" s="144">
        <f>S92*H92</f>
        <v>0</v>
      </c>
      <c r="AR92" s="145" t="s">
        <v>157</v>
      </c>
      <c r="AT92" s="145" t="s">
        <v>152</v>
      </c>
      <c r="AU92" s="145" t="s">
        <v>82</v>
      </c>
      <c r="AY92" s="16" t="s">
        <v>150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6" t="s">
        <v>80</v>
      </c>
      <c r="BK92" s="146">
        <f>ROUND(I92*H92,2)</f>
        <v>0</v>
      </c>
      <c r="BL92" s="16" t="s">
        <v>157</v>
      </c>
      <c r="BM92" s="145" t="s">
        <v>856</v>
      </c>
    </row>
    <row r="93" spans="2:65" s="30" customFormat="1">
      <c r="B93" s="31"/>
      <c r="D93" s="147" t="s">
        <v>159</v>
      </c>
      <c r="F93" s="148" t="s">
        <v>857</v>
      </c>
      <c r="I93" s="149"/>
      <c r="L93" s="31"/>
      <c r="M93" s="150"/>
      <c r="T93" s="54"/>
      <c r="AT93" s="16" t="s">
        <v>159</v>
      </c>
      <c r="AU93" s="16" t="s">
        <v>82</v>
      </c>
    </row>
    <row r="94" spans="2:65" s="30" customFormat="1" ht="24.15" customHeight="1">
      <c r="B94" s="31"/>
      <c r="C94" s="134" t="s">
        <v>82</v>
      </c>
      <c r="D94" s="134" t="s">
        <v>152</v>
      </c>
      <c r="E94" s="135" t="s">
        <v>198</v>
      </c>
      <c r="F94" s="136" t="s">
        <v>199</v>
      </c>
      <c r="G94" s="137" t="s">
        <v>200</v>
      </c>
      <c r="H94" s="138">
        <v>5.72</v>
      </c>
      <c r="I94" s="139"/>
      <c r="J94" s="140">
        <f>ROUND(I94*H94,2)</f>
        <v>0</v>
      </c>
      <c r="K94" s="136" t="s">
        <v>156</v>
      </c>
      <c r="L94" s="31"/>
      <c r="M94" s="141"/>
      <c r="N94" s="142" t="s">
        <v>43</v>
      </c>
      <c r="P94" s="143">
        <f>O94*H94</f>
        <v>0</v>
      </c>
      <c r="Q94" s="143">
        <v>7.9210000000000003E-2</v>
      </c>
      <c r="R94" s="143">
        <f>Q94*H94</f>
        <v>0.45308120000000002</v>
      </c>
      <c r="S94" s="143">
        <v>0</v>
      </c>
      <c r="T94" s="144">
        <f>S94*H94</f>
        <v>0</v>
      </c>
      <c r="AR94" s="145" t="s">
        <v>157</v>
      </c>
      <c r="AT94" s="145" t="s">
        <v>152</v>
      </c>
      <c r="AU94" s="145" t="s">
        <v>82</v>
      </c>
      <c r="AY94" s="16" t="s">
        <v>150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6" t="s">
        <v>80</v>
      </c>
      <c r="BK94" s="146">
        <f>ROUND(I94*H94,2)</f>
        <v>0</v>
      </c>
      <c r="BL94" s="16" t="s">
        <v>157</v>
      </c>
      <c r="BM94" s="145" t="s">
        <v>858</v>
      </c>
    </row>
    <row r="95" spans="2:65" s="30" customFormat="1">
      <c r="B95" s="31"/>
      <c r="D95" s="147" t="s">
        <v>159</v>
      </c>
      <c r="F95" s="148" t="s">
        <v>202</v>
      </c>
      <c r="I95" s="149"/>
      <c r="L95" s="31"/>
      <c r="M95" s="150"/>
      <c r="T95" s="54"/>
      <c r="AT95" s="16" t="s">
        <v>159</v>
      </c>
      <c r="AU95" s="16" t="s">
        <v>82</v>
      </c>
    </row>
    <row r="96" spans="2:65" s="151" customFormat="1">
      <c r="B96" s="152"/>
      <c r="D96" s="153" t="s">
        <v>161</v>
      </c>
      <c r="E96" s="154"/>
      <c r="F96" s="155" t="s">
        <v>859</v>
      </c>
      <c r="H96" s="154"/>
      <c r="I96" s="156"/>
      <c r="L96" s="152"/>
      <c r="M96" s="157"/>
      <c r="T96" s="158"/>
      <c r="AT96" s="154" t="s">
        <v>161</v>
      </c>
      <c r="AU96" s="154" t="s">
        <v>82</v>
      </c>
      <c r="AV96" s="151" t="s">
        <v>80</v>
      </c>
      <c r="AW96" s="151" t="s">
        <v>34</v>
      </c>
      <c r="AX96" s="151" t="s">
        <v>72</v>
      </c>
      <c r="AY96" s="154" t="s">
        <v>150</v>
      </c>
    </row>
    <row r="97" spans="2:65" s="159" customFormat="1">
      <c r="B97" s="160"/>
      <c r="D97" s="153" t="s">
        <v>161</v>
      </c>
      <c r="E97" s="161"/>
      <c r="F97" s="162" t="s">
        <v>860</v>
      </c>
      <c r="H97" s="163">
        <v>5.72</v>
      </c>
      <c r="I97" s="164"/>
      <c r="L97" s="160"/>
      <c r="M97" s="165"/>
      <c r="T97" s="166"/>
      <c r="AT97" s="161" t="s">
        <v>161</v>
      </c>
      <c r="AU97" s="161" t="s">
        <v>82</v>
      </c>
      <c r="AV97" s="159" t="s">
        <v>82</v>
      </c>
      <c r="AW97" s="159" t="s">
        <v>34</v>
      </c>
      <c r="AX97" s="159" t="s">
        <v>72</v>
      </c>
      <c r="AY97" s="161" t="s">
        <v>150</v>
      </c>
    </row>
    <row r="98" spans="2:65" s="167" customFormat="1">
      <c r="B98" s="168"/>
      <c r="D98" s="153" t="s">
        <v>161</v>
      </c>
      <c r="E98" s="169"/>
      <c r="F98" s="170" t="s">
        <v>164</v>
      </c>
      <c r="H98" s="171">
        <v>5.72</v>
      </c>
      <c r="I98" s="172"/>
      <c r="L98" s="168"/>
      <c r="M98" s="173"/>
      <c r="T98" s="174"/>
      <c r="AT98" s="169" t="s">
        <v>161</v>
      </c>
      <c r="AU98" s="169" t="s">
        <v>82</v>
      </c>
      <c r="AV98" s="167" t="s">
        <v>157</v>
      </c>
      <c r="AW98" s="167" t="s">
        <v>34</v>
      </c>
      <c r="AX98" s="167" t="s">
        <v>80</v>
      </c>
      <c r="AY98" s="169" t="s">
        <v>150</v>
      </c>
    </row>
    <row r="99" spans="2:65" s="30" customFormat="1" ht="16.5" customHeight="1">
      <c r="B99" s="31"/>
      <c r="C99" s="134" t="s">
        <v>172</v>
      </c>
      <c r="D99" s="134" t="s">
        <v>152</v>
      </c>
      <c r="E99" s="135" t="s">
        <v>207</v>
      </c>
      <c r="F99" s="136" t="s">
        <v>208</v>
      </c>
      <c r="G99" s="137" t="s">
        <v>209</v>
      </c>
      <c r="H99" s="138">
        <v>7</v>
      </c>
      <c r="I99" s="139"/>
      <c r="J99" s="140">
        <f>ROUND(I99*H99,2)</f>
        <v>0</v>
      </c>
      <c r="K99" s="136" t="s">
        <v>156</v>
      </c>
      <c r="L99" s="31"/>
      <c r="M99" s="141"/>
      <c r="N99" s="142" t="s">
        <v>43</v>
      </c>
      <c r="P99" s="143">
        <f>O99*H99</f>
        <v>0</v>
      </c>
      <c r="Q99" s="143">
        <v>1.36E-4</v>
      </c>
      <c r="R99" s="143">
        <f>Q99*H99</f>
        <v>9.5199999999999994E-4</v>
      </c>
      <c r="S99" s="143">
        <v>0</v>
      </c>
      <c r="T99" s="144">
        <f>S99*H99</f>
        <v>0</v>
      </c>
      <c r="AR99" s="145" t="s">
        <v>157</v>
      </c>
      <c r="AT99" s="145" t="s">
        <v>152</v>
      </c>
      <c r="AU99" s="145" t="s">
        <v>82</v>
      </c>
      <c r="AY99" s="16" t="s">
        <v>150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6" t="s">
        <v>80</v>
      </c>
      <c r="BK99" s="146">
        <f>ROUND(I99*H99,2)</f>
        <v>0</v>
      </c>
      <c r="BL99" s="16" t="s">
        <v>157</v>
      </c>
      <c r="BM99" s="145" t="s">
        <v>861</v>
      </c>
    </row>
    <row r="100" spans="2:65" s="30" customFormat="1">
      <c r="B100" s="31"/>
      <c r="D100" s="147" t="s">
        <v>159</v>
      </c>
      <c r="F100" s="148" t="s">
        <v>211</v>
      </c>
      <c r="I100" s="149"/>
      <c r="L100" s="31"/>
      <c r="M100" s="150"/>
      <c r="T100" s="54"/>
      <c r="AT100" s="16" t="s">
        <v>159</v>
      </c>
      <c r="AU100" s="16" t="s">
        <v>82</v>
      </c>
    </row>
    <row r="101" spans="2:65" s="159" customFormat="1">
      <c r="B101" s="160"/>
      <c r="D101" s="153" t="s">
        <v>161</v>
      </c>
      <c r="E101" s="161"/>
      <c r="F101" s="162" t="s">
        <v>862</v>
      </c>
      <c r="H101" s="163">
        <v>7</v>
      </c>
      <c r="I101" s="164"/>
      <c r="L101" s="160"/>
      <c r="M101" s="165"/>
      <c r="T101" s="166"/>
      <c r="AT101" s="161" t="s">
        <v>161</v>
      </c>
      <c r="AU101" s="161" t="s">
        <v>82</v>
      </c>
      <c r="AV101" s="159" t="s">
        <v>82</v>
      </c>
      <c r="AW101" s="159" t="s">
        <v>34</v>
      </c>
      <c r="AX101" s="159" t="s">
        <v>72</v>
      </c>
      <c r="AY101" s="161" t="s">
        <v>150</v>
      </c>
    </row>
    <row r="102" spans="2:65" s="167" customFormat="1">
      <c r="B102" s="168"/>
      <c r="D102" s="153" t="s">
        <v>161</v>
      </c>
      <c r="E102" s="169"/>
      <c r="F102" s="170" t="s">
        <v>164</v>
      </c>
      <c r="H102" s="171">
        <v>7</v>
      </c>
      <c r="I102" s="172"/>
      <c r="L102" s="168"/>
      <c r="M102" s="173"/>
      <c r="T102" s="174"/>
      <c r="AT102" s="169" t="s">
        <v>161</v>
      </c>
      <c r="AU102" s="169" t="s">
        <v>82</v>
      </c>
      <c r="AV102" s="167" t="s">
        <v>157</v>
      </c>
      <c r="AW102" s="167" t="s">
        <v>34</v>
      </c>
      <c r="AX102" s="167" t="s">
        <v>80</v>
      </c>
      <c r="AY102" s="169" t="s">
        <v>150</v>
      </c>
    </row>
    <row r="103" spans="2:65" s="121" customFormat="1" ht="22.8" customHeight="1">
      <c r="B103" s="122"/>
      <c r="D103" s="123" t="s">
        <v>71</v>
      </c>
      <c r="E103" s="132" t="s">
        <v>190</v>
      </c>
      <c r="F103" s="132" t="s">
        <v>219</v>
      </c>
      <c r="I103" s="125"/>
      <c r="J103" s="133">
        <f>BK103</f>
        <v>0</v>
      </c>
      <c r="L103" s="122"/>
      <c r="M103" s="127"/>
      <c r="P103" s="128">
        <f>SUM(P104:P114)</f>
        <v>0</v>
      </c>
      <c r="R103" s="128">
        <f>SUM(R104:R114)</f>
        <v>8.3132960000000006E-2</v>
      </c>
      <c r="T103" s="129">
        <f>SUM(T104:T114)</f>
        <v>0</v>
      </c>
      <c r="AR103" s="123" t="s">
        <v>80</v>
      </c>
      <c r="AT103" s="130" t="s">
        <v>71</v>
      </c>
      <c r="AU103" s="130" t="s">
        <v>80</v>
      </c>
      <c r="AY103" s="123" t="s">
        <v>150</v>
      </c>
      <c r="BK103" s="131">
        <f>SUM(BK104:BK114)</f>
        <v>0</v>
      </c>
    </row>
    <row r="104" spans="2:65" s="30" customFormat="1" ht="24.15" customHeight="1">
      <c r="B104" s="31"/>
      <c r="C104" s="134" t="s">
        <v>157</v>
      </c>
      <c r="D104" s="134" t="s">
        <v>152</v>
      </c>
      <c r="E104" s="135" t="s">
        <v>227</v>
      </c>
      <c r="F104" s="136" t="s">
        <v>228</v>
      </c>
      <c r="G104" s="137" t="s">
        <v>200</v>
      </c>
      <c r="H104" s="138">
        <v>11.44</v>
      </c>
      <c r="I104" s="139"/>
      <c r="J104" s="140">
        <f>ROUND(I104*H104,2)</f>
        <v>0</v>
      </c>
      <c r="K104" s="136" t="s">
        <v>156</v>
      </c>
      <c r="L104" s="31"/>
      <c r="M104" s="141"/>
      <c r="N104" s="142" t="s">
        <v>43</v>
      </c>
      <c r="P104" s="143">
        <f>O104*H104</f>
        <v>0</v>
      </c>
      <c r="Q104" s="143">
        <v>4.3839999999999999E-3</v>
      </c>
      <c r="R104" s="143">
        <f>Q104*H104</f>
        <v>5.0152959999999996E-2</v>
      </c>
      <c r="S104" s="143">
        <v>0</v>
      </c>
      <c r="T104" s="144">
        <f>S104*H104</f>
        <v>0</v>
      </c>
      <c r="AR104" s="145" t="s">
        <v>157</v>
      </c>
      <c r="AT104" s="145" t="s">
        <v>152</v>
      </c>
      <c r="AU104" s="145" t="s">
        <v>82</v>
      </c>
      <c r="AY104" s="16" t="s">
        <v>150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6" t="s">
        <v>80</v>
      </c>
      <c r="BK104" s="146">
        <f>ROUND(I104*H104,2)</f>
        <v>0</v>
      </c>
      <c r="BL104" s="16" t="s">
        <v>157</v>
      </c>
      <c r="BM104" s="145" t="s">
        <v>863</v>
      </c>
    </row>
    <row r="105" spans="2:65" s="30" customFormat="1">
      <c r="B105" s="31"/>
      <c r="D105" s="147" t="s">
        <v>159</v>
      </c>
      <c r="F105" s="148" t="s">
        <v>230</v>
      </c>
      <c r="I105" s="149"/>
      <c r="L105" s="31"/>
      <c r="M105" s="150"/>
      <c r="T105" s="54"/>
      <c r="AT105" s="16" t="s">
        <v>159</v>
      </c>
      <c r="AU105" s="16" t="s">
        <v>82</v>
      </c>
    </row>
    <row r="106" spans="2:65" s="159" customFormat="1">
      <c r="B106" s="160"/>
      <c r="D106" s="153" t="s">
        <v>161</v>
      </c>
      <c r="E106" s="161"/>
      <c r="F106" s="162" t="s">
        <v>864</v>
      </c>
      <c r="H106" s="163">
        <v>11.44</v>
      </c>
      <c r="I106" s="164"/>
      <c r="L106" s="160"/>
      <c r="M106" s="165"/>
      <c r="T106" s="166"/>
      <c r="AT106" s="161" t="s">
        <v>161</v>
      </c>
      <c r="AU106" s="161" t="s">
        <v>82</v>
      </c>
      <c r="AV106" s="159" t="s">
        <v>82</v>
      </c>
      <c r="AW106" s="159" t="s">
        <v>34</v>
      </c>
      <c r="AX106" s="159" t="s">
        <v>72</v>
      </c>
      <c r="AY106" s="161" t="s">
        <v>150</v>
      </c>
    </row>
    <row r="107" spans="2:65" s="167" customFormat="1">
      <c r="B107" s="168"/>
      <c r="D107" s="153" t="s">
        <v>161</v>
      </c>
      <c r="E107" s="169"/>
      <c r="F107" s="170" t="s">
        <v>164</v>
      </c>
      <c r="H107" s="171">
        <v>11.44</v>
      </c>
      <c r="I107" s="172"/>
      <c r="L107" s="168"/>
      <c r="M107" s="173"/>
      <c r="T107" s="174"/>
      <c r="AT107" s="169" t="s">
        <v>161</v>
      </c>
      <c r="AU107" s="169" t="s">
        <v>82</v>
      </c>
      <c r="AV107" s="167" t="s">
        <v>157</v>
      </c>
      <c r="AW107" s="167" t="s">
        <v>34</v>
      </c>
      <c r="AX107" s="167" t="s">
        <v>80</v>
      </c>
      <c r="AY107" s="169" t="s">
        <v>150</v>
      </c>
    </row>
    <row r="108" spans="2:65" s="30" customFormat="1" ht="24.15" customHeight="1">
      <c r="B108" s="31"/>
      <c r="C108" s="134" t="s">
        <v>183</v>
      </c>
      <c r="D108" s="134" t="s">
        <v>152</v>
      </c>
      <c r="E108" s="135" t="s">
        <v>267</v>
      </c>
      <c r="F108" s="136" t="s">
        <v>268</v>
      </c>
      <c r="G108" s="137" t="s">
        <v>176</v>
      </c>
      <c r="H108" s="138">
        <v>1</v>
      </c>
      <c r="I108" s="139"/>
      <c r="J108" s="140">
        <f>ROUND(I108*H108,2)</f>
        <v>0</v>
      </c>
      <c r="K108" s="136" t="s">
        <v>156</v>
      </c>
      <c r="L108" s="31"/>
      <c r="M108" s="141"/>
      <c r="N108" s="142" t="s">
        <v>43</v>
      </c>
      <c r="P108" s="143">
        <f>O108*H108</f>
        <v>0</v>
      </c>
      <c r="Q108" s="143">
        <v>1.7770000000000001E-2</v>
      </c>
      <c r="R108" s="143">
        <f>Q108*H108</f>
        <v>1.7770000000000001E-2</v>
      </c>
      <c r="S108" s="143">
        <v>0</v>
      </c>
      <c r="T108" s="144">
        <f>S108*H108</f>
        <v>0</v>
      </c>
      <c r="AR108" s="145" t="s">
        <v>157</v>
      </c>
      <c r="AT108" s="145" t="s">
        <v>152</v>
      </c>
      <c r="AU108" s="145" t="s">
        <v>82</v>
      </c>
      <c r="AY108" s="16" t="s">
        <v>150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6" t="s">
        <v>80</v>
      </c>
      <c r="BK108" s="146">
        <f>ROUND(I108*H108,2)</f>
        <v>0</v>
      </c>
      <c r="BL108" s="16" t="s">
        <v>157</v>
      </c>
      <c r="BM108" s="145" t="s">
        <v>865</v>
      </c>
    </row>
    <row r="109" spans="2:65" s="30" customFormat="1">
      <c r="B109" s="31"/>
      <c r="D109" s="147" t="s">
        <v>159</v>
      </c>
      <c r="F109" s="148" t="s">
        <v>270</v>
      </c>
      <c r="I109" s="149"/>
      <c r="L109" s="31"/>
      <c r="M109" s="150"/>
      <c r="T109" s="54"/>
      <c r="AT109" s="16" t="s">
        <v>159</v>
      </c>
      <c r="AU109" s="16" t="s">
        <v>82</v>
      </c>
    </row>
    <row r="110" spans="2:65" s="151" customFormat="1">
      <c r="B110" s="152"/>
      <c r="D110" s="153" t="s">
        <v>161</v>
      </c>
      <c r="E110" s="154"/>
      <c r="F110" s="155" t="s">
        <v>859</v>
      </c>
      <c r="H110" s="154"/>
      <c r="I110" s="156"/>
      <c r="L110" s="152"/>
      <c r="M110" s="157"/>
      <c r="T110" s="158"/>
      <c r="AT110" s="154" t="s">
        <v>161</v>
      </c>
      <c r="AU110" s="154" t="s">
        <v>82</v>
      </c>
      <c r="AV110" s="151" t="s">
        <v>80</v>
      </c>
      <c r="AW110" s="151" t="s">
        <v>34</v>
      </c>
      <c r="AX110" s="151" t="s">
        <v>72</v>
      </c>
      <c r="AY110" s="154" t="s">
        <v>150</v>
      </c>
    </row>
    <row r="111" spans="2:65" s="159" customFormat="1">
      <c r="B111" s="160"/>
      <c r="D111" s="153" t="s">
        <v>161</v>
      </c>
      <c r="E111" s="161"/>
      <c r="F111" s="162" t="s">
        <v>80</v>
      </c>
      <c r="H111" s="163">
        <v>1</v>
      </c>
      <c r="I111" s="164"/>
      <c r="L111" s="160"/>
      <c r="M111" s="165"/>
      <c r="T111" s="166"/>
      <c r="AT111" s="161" t="s">
        <v>161</v>
      </c>
      <c r="AU111" s="161" t="s">
        <v>82</v>
      </c>
      <c r="AV111" s="159" t="s">
        <v>82</v>
      </c>
      <c r="AW111" s="159" t="s">
        <v>34</v>
      </c>
      <c r="AX111" s="159" t="s">
        <v>72</v>
      </c>
      <c r="AY111" s="161" t="s">
        <v>150</v>
      </c>
    </row>
    <row r="112" spans="2:65" s="167" customFormat="1">
      <c r="B112" s="168"/>
      <c r="D112" s="153" t="s">
        <v>161</v>
      </c>
      <c r="E112" s="169"/>
      <c r="F112" s="170" t="s">
        <v>164</v>
      </c>
      <c r="H112" s="171">
        <v>1</v>
      </c>
      <c r="I112" s="172"/>
      <c r="L112" s="168"/>
      <c r="M112" s="173"/>
      <c r="T112" s="174"/>
      <c r="AT112" s="169" t="s">
        <v>161</v>
      </c>
      <c r="AU112" s="169" t="s">
        <v>82</v>
      </c>
      <c r="AV112" s="167" t="s">
        <v>157</v>
      </c>
      <c r="AW112" s="167" t="s">
        <v>34</v>
      </c>
      <c r="AX112" s="167" t="s">
        <v>80</v>
      </c>
      <c r="AY112" s="169" t="s">
        <v>150</v>
      </c>
    </row>
    <row r="113" spans="2:65" s="30" customFormat="1" ht="16.5" customHeight="1">
      <c r="B113" s="31"/>
      <c r="C113" s="175" t="s">
        <v>190</v>
      </c>
      <c r="D113" s="175" t="s">
        <v>165</v>
      </c>
      <c r="E113" s="176" t="s">
        <v>272</v>
      </c>
      <c r="F113" s="177" t="s">
        <v>273</v>
      </c>
      <c r="G113" s="178" t="s">
        <v>176</v>
      </c>
      <c r="H113" s="179">
        <v>1</v>
      </c>
      <c r="I113" s="180"/>
      <c r="J113" s="181">
        <f>ROUND(I113*H113,2)</f>
        <v>0</v>
      </c>
      <c r="K113" s="177" t="s">
        <v>156</v>
      </c>
      <c r="L113" s="182"/>
      <c r="M113" s="183"/>
      <c r="N113" s="184" t="s">
        <v>43</v>
      </c>
      <c r="P113" s="143">
        <f>O113*H113</f>
        <v>0</v>
      </c>
      <c r="Q113" s="143">
        <v>1.521E-2</v>
      </c>
      <c r="R113" s="143">
        <f>Q113*H113</f>
        <v>1.521E-2</v>
      </c>
      <c r="S113" s="143">
        <v>0</v>
      </c>
      <c r="T113" s="144">
        <f>S113*H113</f>
        <v>0</v>
      </c>
      <c r="AR113" s="145" t="s">
        <v>169</v>
      </c>
      <c r="AT113" s="145" t="s">
        <v>165</v>
      </c>
      <c r="AU113" s="145" t="s">
        <v>82</v>
      </c>
      <c r="AY113" s="16" t="s">
        <v>150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6" t="s">
        <v>80</v>
      </c>
      <c r="BK113" s="146">
        <f>ROUND(I113*H113,2)</f>
        <v>0</v>
      </c>
      <c r="BL113" s="16" t="s">
        <v>157</v>
      </c>
      <c r="BM113" s="145" t="s">
        <v>866</v>
      </c>
    </row>
    <row r="114" spans="2:65" s="30" customFormat="1" ht="19.2">
      <c r="B114" s="31"/>
      <c r="D114" s="153" t="s">
        <v>275</v>
      </c>
      <c r="F114" s="185" t="s">
        <v>276</v>
      </c>
      <c r="I114" s="149"/>
      <c r="L114" s="31"/>
      <c r="M114" s="150"/>
      <c r="T114" s="54"/>
      <c r="AT114" s="16" t="s">
        <v>275</v>
      </c>
      <c r="AU114" s="16" t="s">
        <v>82</v>
      </c>
    </row>
    <row r="115" spans="2:65" s="121" customFormat="1" ht="22.8" customHeight="1">
      <c r="B115" s="122"/>
      <c r="D115" s="123" t="s">
        <v>71</v>
      </c>
      <c r="E115" s="132" t="s">
        <v>406</v>
      </c>
      <c r="F115" s="132" t="s">
        <v>407</v>
      </c>
      <c r="I115" s="125"/>
      <c r="J115" s="133">
        <f>BK115</f>
        <v>0</v>
      </c>
      <c r="L115" s="122"/>
      <c r="M115" s="127"/>
      <c r="P115" s="128">
        <f>SUM(P116:P117)</f>
        <v>0</v>
      </c>
      <c r="R115" s="128">
        <f>SUM(R116:R117)</f>
        <v>0</v>
      </c>
      <c r="T115" s="129">
        <f>SUM(T116:T117)</f>
        <v>0</v>
      </c>
      <c r="AR115" s="123" t="s">
        <v>80</v>
      </c>
      <c r="AT115" s="130" t="s">
        <v>71</v>
      </c>
      <c r="AU115" s="130" t="s">
        <v>80</v>
      </c>
      <c r="AY115" s="123" t="s">
        <v>150</v>
      </c>
      <c r="BK115" s="131">
        <f>SUM(BK116:BK117)</f>
        <v>0</v>
      </c>
    </row>
    <row r="116" spans="2:65" s="30" customFormat="1" ht="33" customHeight="1">
      <c r="B116" s="31"/>
      <c r="C116" s="134" t="s">
        <v>197</v>
      </c>
      <c r="D116" s="134" t="s">
        <v>152</v>
      </c>
      <c r="E116" s="135" t="s">
        <v>409</v>
      </c>
      <c r="F116" s="136" t="s">
        <v>410</v>
      </c>
      <c r="G116" s="137" t="s">
        <v>168</v>
      </c>
      <c r="H116" s="138">
        <v>0.56899999999999995</v>
      </c>
      <c r="I116" s="139"/>
      <c r="J116" s="140">
        <f>ROUND(I116*H116,2)</f>
        <v>0</v>
      </c>
      <c r="K116" s="136" t="s">
        <v>156</v>
      </c>
      <c r="L116" s="31"/>
      <c r="M116" s="141"/>
      <c r="N116" s="142" t="s">
        <v>43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157</v>
      </c>
      <c r="AT116" s="145" t="s">
        <v>152</v>
      </c>
      <c r="AU116" s="145" t="s">
        <v>82</v>
      </c>
      <c r="AY116" s="16" t="s">
        <v>150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6" t="s">
        <v>80</v>
      </c>
      <c r="BK116" s="146">
        <f>ROUND(I116*H116,2)</f>
        <v>0</v>
      </c>
      <c r="BL116" s="16" t="s">
        <v>157</v>
      </c>
      <c r="BM116" s="145" t="s">
        <v>867</v>
      </c>
    </row>
    <row r="117" spans="2:65" s="30" customFormat="1">
      <c r="B117" s="31"/>
      <c r="D117" s="147" t="s">
        <v>159</v>
      </c>
      <c r="F117" s="148" t="s">
        <v>412</v>
      </c>
      <c r="I117" s="149"/>
      <c r="L117" s="31"/>
      <c r="M117" s="150"/>
      <c r="T117" s="54"/>
      <c r="AT117" s="16" t="s">
        <v>159</v>
      </c>
      <c r="AU117" s="16" t="s">
        <v>82</v>
      </c>
    </row>
    <row r="118" spans="2:65" s="121" customFormat="1" ht="25.95" customHeight="1">
      <c r="B118" s="122"/>
      <c r="D118" s="123" t="s">
        <v>71</v>
      </c>
      <c r="E118" s="124" t="s">
        <v>413</v>
      </c>
      <c r="F118" s="124" t="s">
        <v>414</v>
      </c>
      <c r="I118" s="125"/>
      <c r="J118" s="126">
        <f>BK118</f>
        <v>0</v>
      </c>
      <c r="L118" s="122"/>
      <c r="M118" s="127"/>
      <c r="P118" s="128">
        <f>P119+P131+P139+P163+P177</f>
        <v>0</v>
      </c>
      <c r="R118" s="128">
        <f>R119+R131+R139+R163+R177</f>
        <v>1.1450304796899999</v>
      </c>
      <c r="T118" s="129">
        <f>T119+T131+T139+T163+T177</f>
        <v>0.31025000000000003</v>
      </c>
      <c r="AR118" s="123" t="s">
        <v>82</v>
      </c>
      <c r="AT118" s="130" t="s">
        <v>71</v>
      </c>
      <c r="AU118" s="130" t="s">
        <v>72</v>
      </c>
      <c r="AY118" s="123" t="s">
        <v>150</v>
      </c>
      <c r="BK118" s="131">
        <f>BK119+BK131+BK139+BK163+BK177</f>
        <v>0</v>
      </c>
    </row>
    <row r="119" spans="2:65" s="121" customFormat="1" ht="22.8" customHeight="1">
      <c r="B119" s="122"/>
      <c r="D119" s="123" t="s">
        <v>71</v>
      </c>
      <c r="E119" s="132" t="s">
        <v>510</v>
      </c>
      <c r="F119" s="132" t="s">
        <v>511</v>
      </c>
      <c r="I119" s="125"/>
      <c r="J119" s="133">
        <f>BK119</f>
        <v>0</v>
      </c>
      <c r="L119" s="122"/>
      <c r="M119" s="127"/>
      <c r="P119" s="128">
        <f>SUM(P120:P130)</f>
        <v>0</v>
      </c>
      <c r="R119" s="128">
        <f>SUM(R120:R130)</f>
        <v>2.3200000000000002E-2</v>
      </c>
      <c r="T119" s="129">
        <f>SUM(T120:T130)</f>
        <v>0</v>
      </c>
      <c r="AR119" s="123" t="s">
        <v>82</v>
      </c>
      <c r="AT119" s="130" t="s">
        <v>71</v>
      </c>
      <c r="AU119" s="130" t="s">
        <v>80</v>
      </c>
      <c r="AY119" s="123" t="s">
        <v>150</v>
      </c>
      <c r="BK119" s="131">
        <f>SUM(BK120:BK130)</f>
        <v>0</v>
      </c>
    </row>
    <row r="120" spans="2:65" s="30" customFormat="1" ht="24.15" customHeight="1">
      <c r="B120" s="31"/>
      <c r="C120" s="134" t="s">
        <v>169</v>
      </c>
      <c r="D120" s="134" t="s">
        <v>152</v>
      </c>
      <c r="E120" s="135" t="s">
        <v>543</v>
      </c>
      <c r="F120" s="136" t="s">
        <v>544</v>
      </c>
      <c r="G120" s="137" t="s">
        <v>176</v>
      </c>
      <c r="H120" s="138">
        <v>1</v>
      </c>
      <c r="I120" s="139"/>
      <c r="J120" s="140">
        <f>ROUND(I120*H120,2)</f>
        <v>0</v>
      </c>
      <c r="K120" s="136" t="s">
        <v>156</v>
      </c>
      <c r="L120" s="31"/>
      <c r="M120" s="141"/>
      <c r="N120" s="142" t="s">
        <v>43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260</v>
      </c>
      <c r="AT120" s="145" t="s">
        <v>152</v>
      </c>
      <c r="AU120" s="145" t="s">
        <v>82</v>
      </c>
      <c r="AY120" s="16" t="s">
        <v>150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6" t="s">
        <v>80</v>
      </c>
      <c r="BK120" s="146">
        <f>ROUND(I120*H120,2)</f>
        <v>0</v>
      </c>
      <c r="BL120" s="16" t="s">
        <v>260</v>
      </c>
      <c r="BM120" s="145" t="s">
        <v>868</v>
      </c>
    </row>
    <row r="121" spans="2:65" s="30" customFormat="1">
      <c r="B121" s="31"/>
      <c r="D121" s="147" t="s">
        <v>159</v>
      </c>
      <c r="F121" s="148" t="s">
        <v>546</v>
      </c>
      <c r="I121" s="149"/>
      <c r="L121" s="31"/>
      <c r="M121" s="150"/>
      <c r="T121" s="54"/>
      <c r="AT121" s="16" t="s">
        <v>159</v>
      </c>
      <c r="AU121" s="16" t="s">
        <v>82</v>
      </c>
    </row>
    <row r="122" spans="2:65" s="151" customFormat="1">
      <c r="B122" s="152"/>
      <c r="D122" s="153" t="s">
        <v>161</v>
      </c>
      <c r="E122" s="154"/>
      <c r="F122" s="155" t="s">
        <v>859</v>
      </c>
      <c r="H122" s="154"/>
      <c r="I122" s="156"/>
      <c r="L122" s="152"/>
      <c r="M122" s="157"/>
      <c r="T122" s="158"/>
      <c r="AT122" s="154" t="s">
        <v>161</v>
      </c>
      <c r="AU122" s="154" t="s">
        <v>82</v>
      </c>
      <c r="AV122" s="151" t="s">
        <v>80</v>
      </c>
      <c r="AW122" s="151" t="s">
        <v>34</v>
      </c>
      <c r="AX122" s="151" t="s">
        <v>72</v>
      </c>
      <c r="AY122" s="154" t="s">
        <v>150</v>
      </c>
    </row>
    <row r="123" spans="2:65" s="159" customFormat="1">
      <c r="B123" s="160"/>
      <c r="D123" s="153" t="s">
        <v>161</v>
      </c>
      <c r="E123" s="161"/>
      <c r="F123" s="162" t="s">
        <v>80</v>
      </c>
      <c r="H123" s="163">
        <v>1</v>
      </c>
      <c r="I123" s="164"/>
      <c r="L123" s="160"/>
      <c r="M123" s="165"/>
      <c r="T123" s="166"/>
      <c r="AT123" s="161" t="s">
        <v>161</v>
      </c>
      <c r="AU123" s="161" t="s">
        <v>82</v>
      </c>
      <c r="AV123" s="159" t="s">
        <v>82</v>
      </c>
      <c r="AW123" s="159" t="s">
        <v>34</v>
      </c>
      <c r="AX123" s="159" t="s">
        <v>72</v>
      </c>
      <c r="AY123" s="161" t="s">
        <v>150</v>
      </c>
    </row>
    <row r="124" spans="2:65" s="167" customFormat="1">
      <c r="B124" s="168"/>
      <c r="D124" s="153" t="s">
        <v>161</v>
      </c>
      <c r="E124" s="169"/>
      <c r="F124" s="170" t="s">
        <v>164</v>
      </c>
      <c r="H124" s="171">
        <v>1</v>
      </c>
      <c r="I124" s="172"/>
      <c r="L124" s="168"/>
      <c r="M124" s="173"/>
      <c r="T124" s="174"/>
      <c r="AT124" s="169" t="s">
        <v>161</v>
      </c>
      <c r="AU124" s="169" t="s">
        <v>82</v>
      </c>
      <c r="AV124" s="167" t="s">
        <v>157</v>
      </c>
      <c r="AW124" s="167" t="s">
        <v>34</v>
      </c>
      <c r="AX124" s="167" t="s">
        <v>80</v>
      </c>
      <c r="AY124" s="169" t="s">
        <v>150</v>
      </c>
    </row>
    <row r="125" spans="2:65" s="30" customFormat="1" ht="16.5" customHeight="1">
      <c r="B125" s="31"/>
      <c r="C125" s="175" t="s">
        <v>213</v>
      </c>
      <c r="D125" s="175" t="s">
        <v>165</v>
      </c>
      <c r="E125" s="176" t="s">
        <v>548</v>
      </c>
      <c r="F125" s="177" t="s">
        <v>549</v>
      </c>
      <c r="G125" s="178" t="s">
        <v>176</v>
      </c>
      <c r="H125" s="179">
        <v>1</v>
      </c>
      <c r="I125" s="180"/>
      <c r="J125" s="181">
        <f>ROUND(I125*H125,2)</f>
        <v>0</v>
      </c>
      <c r="K125" s="177" t="s">
        <v>156</v>
      </c>
      <c r="L125" s="182"/>
      <c r="M125" s="183"/>
      <c r="N125" s="184" t="s">
        <v>43</v>
      </c>
      <c r="P125" s="143">
        <f>O125*H125</f>
        <v>0</v>
      </c>
      <c r="Q125" s="143">
        <v>2.1000000000000001E-2</v>
      </c>
      <c r="R125" s="143">
        <f>Q125*H125</f>
        <v>2.1000000000000001E-2</v>
      </c>
      <c r="S125" s="143">
        <v>0</v>
      </c>
      <c r="T125" s="144">
        <f>S125*H125</f>
        <v>0</v>
      </c>
      <c r="AR125" s="145" t="s">
        <v>345</v>
      </c>
      <c r="AT125" s="145" t="s">
        <v>165</v>
      </c>
      <c r="AU125" s="145" t="s">
        <v>82</v>
      </c>
      <c r="AY125" s="16" t="s">
        <v>150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6" t="s">
        <v>80</v>
      </c>
      <c r="BK125" s="146">
        <f>ROUND(I125*H125,2)</f>
        <v>0</v>
      </c>
      <c r="BL125" s="16" t="s">
        <v>260</v>
      </c>
      <c r="BM125" s="145" t="s">
        <v>869</v>
      </c>
    </row>
    <row r="126" spans="2:65" s="30" customFormat="1" ht="16.5" customHeight="1">
      <c r="B126" s="31"/>
      <c r="C126" s="134" t="s">
        <v>107</v>
      </c>
      <c r="D126" s="134" t="s">
        <v>152</v>
      </c>
      <c r="E126" s="135" t="s">
        <v>630</v>
      </c>
      <c r="F126" s="136" t="s">
        <v>631</v>
      </c>
      <c r="G126" s="137" t="s">
        <v>176</v>
      </c>
      <c r="H126" s="138">
        <v>1</v>
      </c>
      <c r="I126" s="139"/>
      <c r="J126" s="140">
        <f>ROUND(I126*H126,2)</f>
        <v>0</v>
      </c>
      <c r="K126" s="136" t="s">
        <v>156</v>
      </c>
      <c r="L126" s="31"/>
      <c r="M126" s="141"/>
      <c r="N126" s="142" t="s">
        <v>43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260</v>
      </c>
      <c r="AT126" s="145" t="s">
        <v>152</v>
      </c>
      <c r="AU126" s="145" t="s">
        <v>82</v>
      </c>
      <c r="AY126" s="16" t="s">
        <v>150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6" t="s">
        <v>80</v>
      </c>
      <c r="BK126" s="146">
        <f>ROUND(I126*H126,2)</f>
        <v>0</v>
      </c>
      <c r="BL126" s="16" t="s">
        <v>260</v>
      </c>
      <c r="BM126" s="145" t="s">
        <v>870</v>
      </c>
    </row>
    <row r="127" spans="2:65" s="30" customFormat="1">
      <c r="B127" s="31"/>
      <c r="D127" s="147" t="s">
        <v>159</v>
      </c>
      <c r="F127" s="148" t="s">
        <v>633</v>
      </c>
      <c r="I127" s="149"/>
      <c r="L127" s="31"/>
      <c r="M127" s="150"/>
      <c r="T127" s="54"/>
      <c r="AT127" s="16" t="s">
        <v>159</v>
      </c>
      <c r="AU127" s="16" t="s">
        <v>82</v>
      </c>
    </row>
    <row r="128" spans="2:65" s="30" customFormat="1" ht="16.5" customHeight="1">
      <c r="B128" s="31"/>
      <c r="C128" s="175" t="s">
        <v>226</v>
      </c>
      <c r="D128" s="175" t="s">
        <v>165</v>
      </c>
      <c r="E128" s="176" t="s">
        <v>635</v>
      </c>
      <c r="F128" s="177" t="s">
        <v>636</v>
      </c>
      <c r="G128" s="178" t="s">
        <v>176</v>
      </c>
      <c r="H128" s="179">
        <v>1</v>
      </c>
      <c r="I128" s="180"/>
      <c r="J128" s="181">
        <f>ROUND(I128*H128,2)</f>
        <v>0</v>
      </c>
      <c r="K128" s="177" t="s">
        <v>156</v>
      </c>
      <c r="L128" s="182"/>
      <c r="M128" s="183"/>
      <c r="N128" s="184" t="s">
        <v>43</v>
      </c>
      <c r="P128" s="143">
        <f>O128*H128</f>
        <v>0</v>
      </c>
      <c r="Q128" s="143">
        <v>2.2000000000000001E-3</v>
      </c>
      <c r="R128" s="143">
        <f>Q128*H128</f>
        <v>2.2000000000000001E-3</v>
      </c>
      <c r="S128" s="143">
        <v>0</v>
      </c>
      <c r="T128" s="144">
        <f>S128*H128</f>
        <v>0</v>
      </c>
      <c r="AR128" s="145" t="s">
        <v>345</v>
      </c>
      <c r="AT128" s="145" t="s">
        <v>165</v>
      </c>
      <c r="AU128" s="145" t="s">
        <v>82</v>
      </c>
      <c r="AY128" s="16" t="s">
        <v>150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80</v>
      </c>
      <c r="BK128" s="146">
        <f>ROUND(I128*H128,2)</f>
        <v>0</v>
      </c>
      <c r="BL128" s="16" t="s">
        <v>260</v>
      </c>
      <c r="BM128" s="145" t="s">
        <v>871</v>
      </c>
    </row>
    <row r="129" spans="2:65" s="30" customFormat="1" ht="24.15" customHeight="1">
      <c r="B129" s="31"/>
      <c r="C129" s="134" t="s">
        <v>8</v>
      </c>
      <c r="D129" s="134" t="s">
        <v>152</v>
      </c>
      <c r="E129" s="135" t="s">
        <v>639</v>
      </c>
      <c r="F129" s="136" t="s">
        <v>640</v>
      </c>
      <c r="G129" s="137" t="s">
        <v>168</v>
      </c>
      <c r="H129" s="138">
        <v>2.3E-2</v>
      </c>
      <c r="I129" s="139"/>
      <c r="J129" s="140">
        <f>ROUND(I129*H129,2)</f>
        <v>0</v>
      </c>
      <c r="K129" s="136" t="s">
        <v>156</v>
      </c>
      <c r="L129" s="31"/>
      <c r="M129" s="141"/>
      <c r="N129" s="142" t="s">
        <v>43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260</v>
      </c>
      <c r="AT129" s="145" t="s">
        <v>152</v>
      </c>
      <c r="AU129" s="145" t="s">
        <v>82</v>
      </c>
      <c r="AY129" s="16" t="s">
        <v>150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6" t="s">
        <v>80</v>
      </c>
      <c r="BK129" s="146">
        <f>ROUND(I129*H129,2)</f>
        <v>0</v>
      </c>
      <c r="BL129" s="16" t="s">
        <v>260</v>
      </c>
      <c r="BM129" s="145" t="s">
        <v>872</v>
      </c>
    </row>
    <row r="130" spans="2:65" s="30" customFormat="1">
      <c r="B130" s="31"/>
      <c r="D130" s="147" t="s">
        <v>159</v>
      </c>
      <c r="F130" s="148" t="s">
        <v>642</v>
      </c>
      <c r="I130" s="149"/>
      <c r="L130" s="31"/>
      <c r="M130" s="150"/>
      <c r="T130" s="54"/>
      <c r="AT130" s="16" t="s">
        <v>159</v>
      </c>
      <c r="AU130" s="16" t="s">
        <v>82</v>
      </c>
    </row>
    <row r="131" spans="2:65" s="121" customFormat="1" ht="22.8" customHeight="1">
      <c r="B131" s="122"/>
      <c r="D131" s="123" t="s">
        <v>71</v>
      </c>
      <c r="E131" s="132" t="s">
        <v>643</v>
      </c>
      <c r="F131" s="132" t="s">
        <v>644</v>
      </c>
      <c r="I131" s="125"/>
      <c r="J131" s="133">
        <f>BK131</f>
        <v>0</v>
      </c>
      <c r="L131" s="122"/>
      <c r="M131" s="127"/>
      <c r="P131" s="128">
        <f>SUM(P132:P138)</f>
        <v>0</v>
      </c>
      <c r="R131" s="128">
        <f>SUM(R132:R138)</f>
        <v>0.263822</v>
      </c>
      <c r="T131" s="129">
        <f>SUM(T132:T138)</f>
        <v>0.156</v>
      </c>
      <c r="AR131" s="123" t="s">
        <v>82</v>
      </c>
      <c r="AT131" s="130" t="s">
        <v>71</v>
      </c>
      <c r="AU131" s="130" t="s">
        <v>80</v>
      </c>
      <c r="AY131" s="123" t="s">
        <v>150</v>
      </c>
      <c r="BK131" s="131">
        <f>SUM(BK132:BK138)</f>
        <v>0</v>
      </c>
    </row>
    <row r="132" spans="2:65" s="30" customFormat="1" ht="16.5" customHeight="1">
      <c r="B132" s="31"/>
      <c r="C132" s="134" t="s">
        <v>237</v>
      </c>
      <c r="D132" s="134" t="s">
        <v>152</v>
      </c>
      <c r="E132" s="135" t="s">
        <v>873</v>
      </c>
      <c r="F132" s="136" t="s">
        <v>874</v>
      </c>
      <c r="G132" s="137" t="s">
        <v>209</v>
      </c>
      <c r="H132" s="138">
        <v>26</v>
      </c>
      <c r="I132" s="139"/>
      <c r="J132" s="140">
        <f>ROUND(I132*H132,2)</f>
        <v>0</v>
      </c>
      <c r="K132" s="136" t="s">
        <v>156</v>
      </c>
      <c r="L132" s="31"/>
      <c r="M132" s="141"/>
      <c r="N132" s="142" t="s">
        <v>43</v>
      </c>
      <c r="P132" s="143">
        <f>O132*H132</f>
        <v>0</v>
      </c>
      <c r="Q132" s="143">
        <v>4.6999999999999997E-5</v>
      </c>
      <c r="R132" s="143">
        <f>Q132*H132</f>
        <v>1.222E-3</v>
      </c>
      <c r="S132" s="143">
        <v>0</v>
      </c>
      <c r="T132" s="144">
        <f>S132*H132</f>
        <v>0</v>
      </c>
      <c r="AR132" s="145" t="s">
        <v>260</v>
      </c>
      <c r="AT132" s="145" t="s">
        <v>152</v>
      </c>
      <c r="AU132" s="145" t="s">
        <v>82</v>
      </c>
      <c r="AY132" s="16" t="s">
        <v>150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80</v>
      </c>
      <c r="BK132" s="146">
        <f>ROUND(I132*H132,2)</f>
        <v>0</v>
      </c>
      <c r="BL132" s="16" t="s">
        <v>260</v>
      </c>
      <c r="BM132" s="145" t="s">
        <v>875</v>
      </c>
    </row>
    <row r="133" spans="2:65" s="30" customFormat="1">
      <c r="B133" s="31"/>
      <c r="D133" s="147" t="s">
        <v>159</v>
      </c>
      <c r="F133" s="148" t="s">
        <v>876</v>
      </c>
      <c r="I133" s="149"/>
      <c r="L133" s="31"/>
      <c r="M133" s="150"/>
      <c r="T133" s="54"/>
      <c r="AT133" s="16" t="s">
        <v>159</v>
      </c>
      <c r="AU133" s="16" t="s">
        <v>82</v>
      </c>
    </row>
    <row r="134" spans="2:65" s="30" customFormat="1" ht="16.5" customHeight="1">
      <c r="B134" s="31"/>
      <c r="C134" s="175" t="s">
        <v>246</v>
      </c>
      <c r="D134" s="175" t="s">
        <v>165</v>
      </c>
      <c r="E134" s="176" t="s">
        <v>877</v>
      </c>
      <c r="F134" s="177" t="s">
        <v>878</v>
      </c>
      <c r="G134" s="178" t="s">
        <v>176</v>
      </c>
      <c r="H134" s="179">
        <v>26</v>
      </c>
      <c r="I134" s="180"/>
      <c r="J134" s="181">
        <f>ROUND(I134*H134,2)</f>
        <v>0</v>
      </c>
      <c r="K134" s="177" t="s">
        <v>156</v>
      </c>
      <c r="L134" s="182"/>
      <c r="M134" s="183"/>
      <c r="N134" s="184" t="s">
        <v>43</v>
      </c>
      <c r="P134" s="143">
        <f>O134*H134</f>
        <v>0</v>
      </c>
      <c r="Q134" s="143">
        <v>1.01E-2</v>
      </c>
      <c r="R134" s="143">
        <f>Q134*H134</f>
        <v>0.2626</v>
      </c>
      <c r="S134" s="143">
        <v>0</v>
      </c>
      <c r="T134" s="144">
        <f>S134*H134</f>
        <v>0</v>
      </c>
      <c r="AR134" s="145" t="s">
        <v>345</v>
      </c>
      <c r="AT134" s="145" t="s">
        <v>165</v>
      </c>
      <c r="AU134" s="145" t="s">
        <v>82</v>
      </c>
      <c r="AY134" s="16" t="s">
        <v>150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6" t="s">
        <v>80</v>
      </c>
      <c r="BK134" s="146">
        <f>ROUND(I134*H134,2)</f>
        <v>0</v>
      </c>
      <c r="BL134" s="16" t="s">
        <v>260</v>
      </c>
      <c r="BM134" s="145" t="s">
        <v>879</v>
      </c>
    </row>
    <row r="135" spans="2:65" s="30" customFormat="1" ht="16.5" customHeight="1">
      <c r="B135" s="31"/>
      <c r="C135" s="134" t="s">
        <v>255</v>
      </c>
      <c r="D135" s="134" t="s">
        <v>152</v>
      </c>
      <c r="E135" s="135" t="s">
        <v>880</v>
      </c>
      <c r="F135" s="136" t="s">
        <v>881</v>
      </c>
      <c r="G135" s="137" t="s">
        <v>176</v>
      </c>
      <c r="H135" s="138">
        <v>26</v>
      </c>
      <c r="I135" s="139"/>
      <c r="J135" s="140">
        <f>ROUND(I135*H135,2)</f>
        <v>0</v>
      </c>
      <c r="K135" s="136" t="s">
        <v>156</v>
      </c>
      <c r="L135" s="31"/>
      <c r="M135" s="141"/>
      <c r="N135" s="142" t="s">
        <v>43</v>
      </c>
      <c r="P135" s="143">
        <f>O135*H135</f>
        <v>0</v>
      </c>
      <c r="Q135" s="143">
        <v>0</v>
      </c>
      <c r="R135" s="143">
        <f>Q135*H135</f>
        <v>0</v>
      </c>
      <c r="S135" s="143">
        <v>6.0000000000000001E-3</v>
      </c>
      <c r="T135" s="144">
        <f>S135*H135</f>
        <v>0.156</v>
      </c>
      <c r="AR135" s="145" t="s">
        <v>260</v>
      </c>
      <c r="AT135" s="145" t="s">
        <v>152</v>
      </c>
      <c r="AU135" s="145" t="s">
        <v>82</v>
      </c>
      <c r="AY135" s="16" t="s">
        <v>150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80</v>
      </c>
      <c r="BK135" s="146">
        <f>ROUND(I135*H135,2)</f>
        <v>0</v>
      </c>
      <c r="BL135" s="16" t="s">
        <v>260</v>
      </c>
      <c r="BM135" s="145" t="s">
        <v>882</v>
      </c>
    </row>
    <row r="136" spans="2:65" s="30" customFormat="1">
      <c r="B136" s="31"/>
      <c r="D136" s="147" t="s">
        <v>159</v>
      </c>
      <c r="F136" s="148" t="s">
        <v>883</v>
      </c>
      <c r="I136" s="149"/>
      <c r="L136" s="31"/>
      <c r="M136" s="150"/>
      <c r="T136" s="54"/>
      <c r="AT136" s="16" t="s">
        <v>159</v>
      </c>
      <c r="AU136" s="16" t="s">
        <v>82</v>
      </c>
    </row>
    <row r="137" spans="2:65" s="30" customFormat="1" ht="24.15" customHeight="1">
      <c r="B137" s="31"/>
      <c r="C137" s="134" t="s">
        <v>260</v>
      </c>
      <c r="D137" s="134" t="s">
        <v>152</v>
      </c>
      <c r="E137" s="135" t="s">
        <v>715</v>
      </c>
      <c r="F137" s="136" t="s">
        <v>716</v>
      </c>
      <c r="G137" s="137" t="s">
        <v>168</v>
      </c>
      <c r="H137" s="138">
        <v>0.26400000000000001</v>
      </c>
      <c r="I137" s="139"/>
      <c r="J137" s="140">
        <f>ROUND(I137*H137,2)</f>
        <v>0</v>
      </c>
      <c r="K137" s="136" t="s">
        <v>156</v>
      </c>
      <c r="L137" s="31"/>
      <c r="M137" s="141"/>
      <c r="N137" s="142" t="s">
        <v>43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260</v>
      </c>
      <c r="AT137" s="145" t="s">
        <v>152</v>
      </c>
      <c r="AU137" s="145" t="s">
        <v>82</v>
      </c>
      <c r="AY137" s="16" t="s">
        <v>150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6" t="s">
        <v>80</v>
      </c>
      <c r="BK137" s="146">
        <f>ROUND(I137*H137,2)</f>
        <v>0</v>
      </c>
      <c r="BL137" s="16" t="s">
        <v>260</v>
      </c>
      <c r="BM137" s="145" t="s">
        <v>884</v>
      </c>
    </row>
    <row r="138" spans="2:65" s="30" customFormat="1">
      <c r="B138" s="31"/>
      <c r="D138" s="147" t="s">
        <v>159</v>
      </c>
      <c r="F138" s="148" t="s">
        <v>718</v>
      </c>
      <c r="I138" s="149"/>
      <c r="L138" s="31"/>
      <c r="M138" s="150"/>
      <c r="T138" s="54"/>
      <c r="AT138" s="16" t="s">
        <v>159</v>
      </c>
      <c r="AU138" s="16" t="s">
        <v>82</v>
      </c>
    </row>
    <row r="139" spans="2:65" s="121" customFormat="1" ht="22.8" customHeight="1">
      <c r="B139" s="122"/>
      <c r="D139" s="123" t="s">
        <v>71</v>
      </c>
      <c r="E139" s="132" t="s">
        <v>885</v>
      </c>
      <c r="F139" s="132" t="s">
        <v>886</v>
      </c>
      <c r="I139" s="125"/>
      <c r="J139" s="133">
        <f>BK139</f>
        <v>0</v>
      </c>
      <c r="L139" s="122"/>
      <c r="M139" s="127"/>
      <c r="P139" s="128">
        <f>SUM(P140:P162)</f>
        <v>0</v>
      </c>
      <c r="R139" s="128">
        <f>SUM(R140:R162)</f>
        <v>0.84747656656400006</v>
      </c>
      <c r="T139" s="129">
        <f>SUM(T140:T162)</f>
        <v>0.15425</v>
      </c>
      <c r="AR139" s="123" t="s">
        <v>82</v>
      </c>
      <c r="AT139" s="130" t="s">
        <v>71</v>
      </c>
      <c r="AU139" s="130" t="s">
        <v>80</v>
      </c>
      <c r="AY139" s="123" t="s">
        <v>150</v>
      </c>
      <c r="BK139" s="131">
        <f>SUM(BK140:BK162)</f>
        <v>0</v>
      </c>
    </row>
    <row r="140" spans="2:65" s="30" customFormat="1" ht="16.5" customHeight="1">
      <c r="B140" s="31"/>
      <c r="C140" s="134" t="s">
        <v>266</v>
      </c>
      <c r="D140" s="134" t="s">
        <v>152</v>
      </c>
      <c r="E140" s="135" t="s">
        <v>887</v>
      </c>
      <c r="F140" s="136" t="s">
        <v>888</v>
      </c>
      <c r="G140" s="137" t="s">
        <v>200</v>
      </c>
      <c r="H140" s="138">
        <v>61.7</v>
      </c>
      <c r="I140" s="139"/>
      <c r="J140" s="140">
        <f>ROUND(I140*H140,2)</f>
        <v>0</v>
      </c>
      <c r="K140" s="136" t="s">
        <v>156</v>
      </c>
      <c r="L140" s="31"/>
      <c r="M140" s="141"/>
      <c r="N140" s="142" t="s">
        <v>43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260</v>
      </c>
      <c r="AT140" s="145" t="s">
        <v>152</v>
      </c>
      <c r="AU140" s="145" t="s">
        <v>82</v>
      </c>
      <c r="AY140" s="16" t="s">
        <v>150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6" t="s">
        <v>80</v>
      </c>
      <c r="BK140" s="146">
        <f>ROUND(I140*H140,2)</f>
        <v>0</v>
      </c>
      <c r="BL140" s="16" t="s">
        <v>260</v>
      </c>
      <c r="BM140" s="145" t="s">
        <v>889</v>
      </c>
    </row>
    <row r="141" spans="2:65" s="30" customFormat="1">
      <c r="B141" s="31"/>
      <c r="D141" s="147" t="s">
        <v>159</v>
      </c>
      <c r="F141" s="148" t="s">
        <v>890</v>
      </c>
      <c r="I141" s="149"/>
      <c r="L141" s="31"/>
      <c r="M141" s="150"/>
      <c r="T141" s="54"/>
      <c r="AT141" s="16" t="s">
        <v>159</v>
      </c>
      <c r="AU141" s="16" t="s">
        <v>82</v>
      </c>
    </row>
    <row r="142" spans="2:65" s="151" customFormat="1">
      <c r="B142" s="152"/>
      <c r="D142" s="153" t="s">
        <v>161</v>
      </c>
      <c r="E142" s="154"/>
      <c r="F142" s="155" t="s">
        <v>758</v>
      </c>
      <c r="H142" s="154"/>
      <c r="I142" s="156"/>
      <c r="L142" s="152"/>
      <c r="M142" s="157"/>
      <c r="T142" s="158"/>
      <c r="AT142" s="154" t="s">
        <v>161</v>
      </c>
      <c r="AU142" s="154" t="s">
        <v>82</v>
      </c>
      <c r="AV142" s="151" t="s">
        <v>80</v>
      </c>
      <c r="AW142" s="151" t="s">
        <v>34</v>
      </c>
      <c r="AX142" s="151" t="s">
        <v>72</v>
      </c>
      <c r="AY142" s="154" t="s">
        <v>150</v>
      </c>
    </row>
    <row r="143" spans="2:65" s="159" customFormat="1">
      <c r="B143" s="160"/>
      <c r="D143" s="153" t="s">
        <v>161</v>
      </c>
      <c r="E143" s="161"/>
      <c r="F143" s="162" t="s">
        <v>891</v>
      </c>
      <c r="H143" s="163">
        <v>61.7</v>
      </c>
      <c r="I143" s="164"/>
      <c r="L143" s="160"/>
      <c r="M143" s="165"/>
      <c r="T143" s="166"/>
      <c r="AT143" s="161" t="s">
        <v>161</v>
      </c>
      <c r="AU143" s="161" t="s">
        <v>82</v>
      </c>
      <c r="AV143" s="159" t="s">
        <v>82</v>
      </c>
      <c r="AW143" s="159" t="s">
        <v>34</v>
      </c>
      <c r="AX143" s="159" t="s">
        <v>72</v>
      </c>
      <c r="AY143" s="161" t="s">
        <v>150</v>
      </c>
    </row>
    <row r="144" spans="2:65" s="167" customFormat="1">
      <c r="B144" s="168"/>
      <c r="D144" s="153" t="s">
        <v>161</v>
      </c>
      <c r="E144" s="169"/>
      <c r="F144" s="170" t="s">
        <v>164</v>
      </c>
      <c r="H144" s="171">
        <v>61.7</v>
      </c>
      <c r="I144" s="172"/>
      <c r="L144" s="168"/>
      <c r="M144" s="173"/>
      <c r="T144" s="174"/>
      <c r="AT144" s="169" t="s">
        <v>161</v>
      </c>
      <c r="AU144" s="169" t="s">
        <v>82</v>
      </c>
      <c r="AV144" s="167" t="s">
        <v>157</v>
      </c>
      <c r="AW144" s="167" t="s">
        <v>34</v>
      </c>
      <c r="AX144" s="167" t="s">
        <v>80</v>
      </c>
      <c r="AY144" s="169" t="s">
        <v>150</v>
      </c>
    </row>
    <row r="145" spans="2:65" s="30" customFormat="1" ht="16.5" customHeight="1">
      <c r="B145" s="31"/>
      <c r="C145" s="134" t="s">
        <v>271</v>
      </c>
      <c r="D145" s="134" t="s">
        <v>152</v>
      </c>
      <c r="E145" s="135" t="s">
        <v>892</v>
      </c>
      <c r="F145" s="136" t="s">
        <v>893</v>
      </c>
      <c r="G145" s="137" t="s">
        <v>200</v>
      </c>
      <c r="H145" s="138">
        <v>61.7</v>
      </c>
      <c r="I145" s="139"/>
      <c r="J145" s="140">
        <f>ROUND(I145*H145,2)</f>
        <v>0</v>
      </c>
      <c r="K145" s="136" t="s">
        <v>156</v>
      </c>
      <c r="L145" s="31"/>
      <c r="M145" s="141"/>
      <c r="N145" s="142" t="s">
        <v>43</v>
      </c>
      <c r="P145" s="143">
        <f>O145*H145</f>
        <v>0</v>
      </c>
      <c r="Q145" s="143">
        <v>3.3000000000000003E-5</v>
      </c>
      <c r="R145" s="143">
        <f>Q145*H145</f>
        <v>2.0361000000000003E-3</v>
      </c>
      <c r="S145" s="143">
        <v>0</v>
      </c>
      <c r="T145" s="144">
        <f>S145*H145</f>
        <v>0</v>
      </c>
      <c r="AR145" s="145" t="s">
        <v>260</v>
      </c>
      <c r="AT145" s="145" t="s">
        <v>152</v>
      </c>
      <c r="AU145" s="145" t="s">
        <v>82</v>
      </c>
      <c r="AY145" s="16" t="s">
        <v>150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80</v>
      </c>
      <c r="BK145" s="146">
        <f>ROUND(I145*H145,2)</f>
        <v>0</v>
      </c>
      <c r="BL145" s="16" t="s">
        <v>260</v>
      </c>
      <c r="BM145" s="145" t="s">
        <v>894</v>
      </c>
    </row>
    <row r="146" spans="2:65" s="30" customFormat="1">
      <c r="B146" s="31"/>
      <c r="D146" s="147" t="s">
        <v>159</v>
      </c>
      <c r="F146" s="148" t="s">
        <v>895</v>
      </c>
      <c r="I146" s="149"/>
      <c r="L146" s="31"/>
      <c r="M146" s="150"/>
      <c r="T146" s="54"/>
      <c r="AT146" s="16" t="s">
        <v>159</v>
      </c>
      <c r="AU146" s="16" t="s">
        <v>82</v>
      </c>
    </row>
    <row r="147" spans="2:65" s="30" customFormat="1" ht="24.15" customHeight="1">
      <c r="B147" s="31"/>
      <c r="C147" s="134" t="s">
        <v>277</v>
      </c>
      <c r="D147" s="134" t="s">
        <v>152</v>
      </c>
      <c r="E147" s="135" t="s">
        <v>896</v>
      </c>
      <c r="F147" s="136" t="s">
        <v>897</v>
      </c>
      <c r="G147" s="137" t="s">
        <v>200</v>
      </c>
      <c r="H147" s="138">
        <v>61.7</v>
      </c>
      <c r="I147" s="139"/>
      <c r="J147" s="140">
        <f>ROUND(I147*H147,2)</f>
        <v>0</v>
      </c>
      <c r="K147" s="136" t="s">
        <v>156</v>
      </c>
      <c r="L147" s="31"/>
      <c r="M147" s="141"/>
      <c r="N147" s="142" t="s">
        <v>43</v>
      </c>
      <c r="P147" s="143">
        <f>O147*H147</f>
        <v>0</v>
      </c>
      <c r="Q147" s="143">
        <v>7.4999999999999997E-3</v>
      </c>
      <c r="R147" s="143">
        <f>Q147*H147</f>
        <v>0.46274999999999999</v>
      </c>
      <c r="S147" s="143">
        <v>0</v>
      </c>
      <c r="T147" s="144">
        <f>S147*H147</f>
        <v>0</v>
      </c>
      <c r="AR147" s="145" t="s">
        <v>260</v>
      </c>
      <c r="AT147" s="145" t="s">
        <v>152</v>
      </c>
      <c r="AU147" s="145" t="s">
        <v>82</v>
      </c>
      <c r="AY147" s="16" t="s">
        <v>150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80</v>
      </c>
      <c r="BK147" s="146">
        <f>ROUND(I147*H147,2)</f>
        <v>0</v>
      </c>
      <c r="BL147" s="16" t="s">
        <v>260</v>
      </c>
      <c r="BM147" s="145" t="s">
        <v>898</v>
      </c>
    </row>
    <row r="148" spans="2:65" s="30" customFormat="1">
      <c r="B148" s="31"/>
      <c r="D148" s="147" t="s">
        <v>159</v>
      </c>
      <c r="F148" s="148" t="s">
        <v>899</v>
      </c>
      <c r="I148" s="149"/>
      <c r="L148" s="31"/>
      <c r="M148" s="150"/>
      <c r="T148" s="54"/>
      <c r="AT148" s="16" t="s">
        <v>159</v>
      </c>
      <c r="AU148" s="16" t="s">
        <v>82</v>
      </c>
    </row>
    <row r="149" spans="2:65" s="30" customFormat="1" ht="16.5" customHeight="1">
      <c r="B149" s="31"/>
      <c r="C149" s="134" t="s">
        <v>281</v>
      </c>
      <c r="D149" s="134" t="s">
        <v>152</v>
      </c>
      <c r="E149" s="135" t="s">
        <v>900</v>
      </c>
      <c r="F149" s="136" t="s">
        <v>901</v>
      </c>
      <c r="G149" s="137" t="s">
        <v>200</v>
      </c>
      <c r="H149" s="138">
        <v>61.7</v>
      </c>
      <c r="I149" s="139"/>
      <c r="J149" s="140">
        <f>ROUND(I149*H149,2)</f>
        <v>0</v>
      </c>
      <c r="K149" s="136" t="s">
        <v>156</v>
      </c>
      <c r="L149" s="31"/>
      <c r="M149" s="141"/>
      <c r="N149" s="142" t="s">
        <v>43</v>
      </c>
      <c r="P149" s="143">
        <f>O149*H149</f>
        <v>0</v>
      </c>
      <c r="Q149" s="143">
        <v>0</v>
      </c>
      <c r="R149" s="143">
        <f>Q149*H149</f>
        <v>0</v>
      </c>
      <c r="S149" s="143">
        <v>2.5000000000000001E-3</v>
      </c>
      <c r="T149" s="144">
        <f>S149*H149</f>
        <v>0.15425</v>
      </c>
      <c r="AR149" s="145" t="s">
        <v>260</v>
      </c>
      <c r="AT149" s="145" t="s">
        <v>152</v>
      </c>
      <c r="AU149" s="145" t="s">
        <v>82</v>
      </c>
      <c r="AY149" s="16" t="s">
        <v>150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80</v>
      </c>
      <c r="BK149" s="146">
        <f>ROUND(I149*H149,2)</f>
        <v>0</v>
      </c>
      <c r="BL149" s="16" t="s">
        <v>260</v>
      </c>
      <c r="BM149" s="145" t="s">
        <v>902</v>
      </c>
    </row>
    <row r="150" spans="2:65" s="30" customFormat="1">
      <c r="B150" s="31"/>
      <c r="D150" s="147" t="s">
        <v>159</v>
      </c>
      <c r="F150" s="148" t="s">
        <v>903</v>
      </c>
      <c r="I150" s="149"/>
      <c r="L150" s="31"/>
      <c r="M150" s="150"/>
      <c r="T150" s="54"/>
      <c r="AT150" s="16" t="s">
        <v>159</v>
      </c>
      <c r="AU150" s="16" t="s">
        <v>82</v>
      </c>
    </row>
    <row r="151" spans="2:65" s="30" customFormat="1" ht="16.5" customHeight="1">
      <c r="B151" s="31"/>
      <c r="C151" s="134" t="s">
        <v>7</v>
      </c>
      <c r="D151" s="134" t="s">
        <v>152</v>
      </c>
      <c r="E151" s="135" t="s">
        <v>904</v>
      </c>
      <c r="F151" s="136" t="s">
        <v>905</v>
      </c>
      <c r="G151" s="137" t="s">
        <v>200</v>
      </c>
      <c r="H151" s="138">
        <v>82.578999999999994</v>
      </c>
      <c r="I151" s="139"/>
      <c r="J151" s="140">
        <f>ROUND(I151*H151,2)</f>
        <v>0</v>
      </c>
      <c r="K151" s="136" t="s">
        <v>156</v>
      </c>
      <c r="L151" s="31"/>
      <c r="M151" s="141"/>
      <c r="N151" s="142" t="s">
        <v>43</v>
      </c>
      <c r="P151" s="143">
        <f>O151*H151</f>
        <v>0</v>
      </c>
      <c r="Q151" s="143">
        <v>2.9999999999999997E-4</v>
      </c>
      <c r="R151" s="143">
        <f>Q151*H151</f>
        <v>2.4773699999999996E-2</v>
      </c>
      <c r="S151" s="143">
        <v>0</v>
      </c>
      <c r="T151" s="144">
        <f>S151*H151</f>
        <v>0</v>
      </c>
      <c r="AR151" s="145" t="s">
        <v>260</v>
      </c>
      <c r="AT151" s="145" t="s">
        <v>152</v>
      </c>
      <c r="AU151" s="145" t="s">
        <v>82</v>
      </c>
      <c r="AY151" s="16" t="s">
        <v>150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6" t="s">
        <v>80</v>
      </c>
      <c r="BK151" s="146">
        <f>ROUND(I151*H151,2)</f>
        <v>0</v>
      </c>
      <c r="BL151" s="16" t="s">
        <v>260</v>
      </c>
      <c r="BM151" s="145" t="s">
        <v>906</v>
      </c>
    </row>
    <row r="152" spans="2:65" s="30" customFormat="1">
      <c r="B152" s="31"/>
      <c r="D152" s="147" t="s">
        <v>159</v>
      </c>
      <c r="F152" s="148" t="s">
        <v>907</v>
      </c>
      <c r="I152" s="149"/>
      <c r="L152" s="31"/>
      <c r="M152" s="150"/>
      <c r="T152" s="54"/>
      <c r="AT152" s="16" t="s">
        <v>159</v>
      </c>
      <c r="AU152" s="16" t="s">
        <v>82</v>
      </c>
    </row>
    <row r="153" spans="2:65" s="30" customFormat="1" ht="24.15" customHeight="1">
      <c r="B153" s="31"/>
      <c r="C153" s="175" t="s">
        <v>288</v>
      </c>
      <c r="D153" s="175" t="s">
        <v>165</v>
      </c>
      <c r="E153" s="176" t="s">
        <v>908</v>
      </c>
      <c r="F153" s="177" t="s">
        <v>909</v>
      </c>
      <c r="G153" s="178" t="s">
        <v>200</v>
      </c>
      <c r="H153" s="179">
        <v>67.87</v>
      </c>
      <c r="I153" s="180"/>
      <c r="J153" s="181">
        <f>ROUND(I153*H153,2)</f>
        <v>0</v>
      </c>
      <c r="K153" s="177" t="s">
        <v>156</v>
      </c>
      <c r="L153" s="182"/>
      <c r="M153" s="183"/>
      <c r="N153" s="184" t="s">
        <v>43</v>
      </c>
      <c r="P153" s="143">
        <f>O153*H153</f>
        <v>0</v>
      </c>
      <c r="Q153" s="143">
        <v>5.1000000000000004E-3</v>
      </c>
      <c r="R153" s="143">
        <f>Q153*H153</f>
        <v>0.34613700000000003</v>
      </c>
      <c r="S153" s="143">
        <v>0</v>
      </c>
      <c r="T153" s="144">
        <f>S153*H153</f>
        <v>0</v>
      </c>
      <c r="AR153" s="145" t="s">
        <v>345</v>
      </c>
      <c r="AT153" s="145" t="s">
        <v>165</v>
      </c>
      <c r="AU153" s="145" t="s">
        <v>82</v>
      </c>
      <c r="AY153" s="16" t="s">
        <v>150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80</v>
      </c>
      <c r="BK153" s="146">
        <f>ROUND(I153*H153,2)</f>
        <v>0</v>
      </c>
      <c r="BL153" s="16" t="s">
        <v>260</v>
      </c>
      <c r="BM153" s="145" t="s">
        <v>910</v>
      </c>
    </row>
    <row r="154" spans="2:65" s="159" customFormat="1">
      <c r="B154" s="160"/>
      <c r="D154" s="153" t="s">
        <v>161</v>
      </c>
      <c r="F154" s="162" t="s">
        <v>911</v>
      </c>
      <c r="H154" s="163">
        <v>67.87</v>
      </c>
      <c r="I154" s="164"/>
      <c r="L154" s="160"/>
      <c r="M154" s="165"/>
      <c r="T154" s="166"/>
      <c r="AT154" s="161" t="s">
        <v>161</v>
      </c>
      <c r="AU154" s="161" t="s">
        <v>82</v>
      </c>
      <c r="AV154" s="159" t="s">
        <v>82</v>
      </c>
      <c r="AW154" s="159" t="s">
        <v>4</v>
      </c>
      <c r="AX154" s="159" t="s">
        <v>80</v>
      </c>
      <c r="AY154" s="161" t="s">
        <v>150</v>
      </c>
    </row>
    <row r="155" spans="2:65" s="30" customFormat="1" ht="16.5" customHeight="1">
      <c r="B155" s="31"/>
      <c r="C155" s="134" t="s">
        <v>292</v>
      </c>
      <c r="D155" s="134" t="s">
        <v>152</v>
      </c>
      <c r="E155" s="135" t="s">
        <v>912</v>
      </c>
      <c r="F155" s="136" t="s">
        <v>913</v>
      </c>
      <c r="G155" s="137" t="s">
        <v>209</v>
      </c>
      <c r="H155" s="138">
        <v>54.36</v>
      </c>
      <c r="I155" s="139"/>
      <c r="J155" s="140">
        <f>ROUND(I155*H155,2)</f>
        <v>0</v>
      </c>
      <c r="K155" s="136" t="s">
        <v>156</v>
      </c>
      <c r="L155" s="31"/>
      <c r="M155" s="141"/>
      <c r="N155" s="142" t="s">
        <v>43</v>
      </c>
      <c r="P155" s="143">
        <f>O155*H155</f>
        <v>0</v>
      </c>
      <c r="Q155" s="143">
        <v>1.26999E-5</v>
      </c>
      <c r="R155" s="143">
        <f>Q155*H155</f>
        <v>6.9036656400000001E-4</v>
      </c>
      <c r="S155" s="143">
        <v>0</v>
      </c>
      <c r="T155" s="144">
        <f>S155*H155</f>
        <v>0</v>
      </c>
      <c r="AR155" s="145" t="s">
        <v>260</v>
      </c>
      <c r="AT155" s="145" t="s">
        <v>152</v>
      </c>
      <c r="AU155" s="145" t="s">
        <v>82</v>
      </c>
      <c r="AY155" s="16" t="s">
        <v>150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80</v>
      </c>
      <c r="BK155" s="146">
        <f>ROUND(I155*H155,2)</f>
        <v>0</v>
      </c>
      <c r="BL155" s="16" t="s">
        <v>260</v>
      </c>
      <c r="BM155" s="145" t="s">
        <v>914</v>
      </c>
    </row>
    <row r="156" spans="2:65" s="30" customFormat="1">
      <c r="B156" s="31"/>
      <c r="D156" s="147" t="s">
        <v>159</v>
      </c>
      <c r="F156" s="148" t="s">
        <v>915</v>
      </c>
      <c r="I156" s="149"/>
      <c r="L156" s="31"/>
      <c r="M156" s="150"/>
      <c r="T156" s="54"/>
      <c r="AT156" s="16" t="s">
        <v>159</v>
      </c>
      <c r="AU156" s="16" t="s">
        <v>82</v>
      </c>
    </row>
    <row r="157" spans="2:65" s="159" customFormat="1">
      <c r="B157" s="160"/>
      <c r="D157" s="153" t="s">
        <v>161</v>
      </c>
      <c r="E157" s="161"/>
      <c r="F157" s="162" t="s">
        <v>916</v>
      </c>
      <c r="H157" s="163">
        <v>54.36</v>
      </c>
      <c r="I157" s="164"/>
      <c r="L157" s="160"/>
      <c r="M157" s="165"/>
      <c r="T157" s="166"/>
      <c r="AT157" s="161" t="s">
        <v>161</v>
      </c>
      <c r="AU157" s="161" t="s">
        <v>82</v>
      </c>
      <c r="AV157" s="159" t="s">
        <v>82</v>
      </c>
      <c r="AW157" s="159" t="s">
        <v>34</v>
      </c>
      <c r="AX157" s="159" t="s">
        <v>72</v>
      </c>
      <c r="AY157" s="161" t="s">
        <v>150</v>
      </c>
    </row>
    <row r="158" spans="2:65" s="167" customFormat="1">
      <c r="B158" s="168"/>
      <c r="D158" s="153" t="s">
        <v>161</v>
      </c>
      <c r="E158" s="169"/>
      <c r="F158" s="170" t="s">
        <v>164</v>
      </c>
      <c r="H158" s="171">
        <v>54.36</v>
      </c>
      <c r="I158" s="172"/>
      <c r="L158" s="168"/>
      <c r="M158" s="173"/>
      <c r="T158" s="174"/>
      <c r="AT158" s="169" t="s">
        <v>161</v>
      </c>
      <c r="AU158" s="169" t="s">
        <v>82</v>
      </c>
      <c r="AV158" s="167" t="s">
        <v>157</v>
      </c>
      <c r="AW158" s="167" t="s">
        <v>34</v>
      </c>
      <c r="AX158" s="167" t="s">
        <v>80</v>
      </c>
      <c r="AY158" s="169" t="s">
        <v>150</v>
      </c>
    </row>
    <row r="159" spans="2:65" s="30" customFormat="1" ht="16.5" customHeight="1">
      <c r="B159" s="31"/>
      <c r="C159" s="175" t="s">
        <v>297</v>
      </c>
      <c r="D159" s="175" t="s">
        <v>165</v>
      </c>
      <c r="E159" s="176" t="s">
        <v>917</v>
      </c>
      <c r="F159" s="177" t="s">
        <v>918</v>
      </c>
      <c r="G159" s="178" t="s">
        <v>209</v>
      </c>
      <c r="H159" s="179">
        <v>55.447000000000003</v>
      </c>
      <c r="I159" s="180"/>
      <c r="J159" s="181">
        <f>ROUND(I159*H159,2)</f>
        <v>0</v>
      </c>
      <c r="K159" s="177" t="s">
        <v>156</v>
      </c>
      <c r="L159" s="182"/>
      <c r="M159" s="183"/>
      <c r="N159" s="184" t="s">
        <v>43</v>
      </c>
      <c r="P159" s="143">
        <f>O159*H159</f>
        <v>0</v>
      </c>
      <c r="Q159" s="143">
        <v>2.0000000000000001E-4</v>
      </c>
      <c r="R159" s="143">
        <f>Q159*H159</f>
        <v>1.1089400000000001E-2</v>
      </c>
      <c r="S159" s="143">
        <v>0</v>
      </c>
      <c r="T159" s="144">
        <f>S159*H159</f>
        <v>0</v>
      </c>
      <c r="AR159" s="145" t="s">
        <v>345</v>
      </c>
      <c r="AT159" s="145" t="s">
        <v>165</v>
      </c>
      <c r="AU159" s="145" t="s">
        <v>82</v>
      </c>
      <c r="AY159" s="16" t="s">
        <v>150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80</v>
      </c>
      <c r="BK159" s="146">
        <f>ROUND(I159*H159,2)</f>
        <v>0</v>
      </c>
      <c r="BL159" s="16" t="s">
        <v>260</v>
      </c>
      <c r="BM159" s="145" t="s">
        <v>919</v>
      </c>
    </row>
    <row r="160" spans="2:65" s="159" customFormat="1">
      <c r="B160" s="160"/>
      <c r="D160" s="153" t="s">
        <v>161</v>
      </c>
      <c r="F160" s="162" t="s">
        <v>920</v>
      </c>
      <c r="H160" s="163">
        <v>55.447000000000003</v>
      </c>
      <c r="I160" s="164"/>
      <c r="L160" s="160"/>
      <c r="M160" s="165"/>
      <c r="T160" s="166"/>
      <c r="AT160" s="161" t="s">
        <v>161</v>
      </c>
      <c r="AU160" s="161" t="s">
        <v>82</v>
      </c>
      <c r="AV160" s="159" t="s">
        <v>82</v>
      </c>
      <c r="AW160" s="159" t="s">
        <v>4</v>
      </c>
      <c r="AX160" s="159" t="s">
        <v>80</v>
      </c>
      <c r="AY160" s="161" t="s">
        <v>150</v>
      </c>
    </row>
    <row r="161" spans="2:65" s="30" customFormat="1" ht="24.15" customHeight="1">
      <c r="B161" s="31"/>
      <c r="C161" s="134" t="s">
        <v>302</v>
      </c>
      <c r="D161" s="134" t="s">
        <v>152</v>
      </c>
      <c r="E161" s="135" t="s">
        <v>921</v>
      </c>
      <c r="F161" s="136" t="s">
        <v>922</v>
      </c>
      <c r="G161" s="137" t="s">
        <v>168</v>
      </c>
      <c r="H161" s="138">
        <v>0.84699999999999998</v>
      </c>
      <c r="I161" s="139"/>
      <c r="J161" s="140">
        <f>ROUND(I161*H161,2)</f>
        <v>0</v>
      </c>
      <c r="K161" s="136" t="s">
        <v>156</v>
      </c>
      <c r="L161" s="31"/>
      <c r="M161" s="141"/>
      <c r="N161" s="142" t="s">
        <v>43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260</v>
      </c>
      <c r="AT161" s="145" t="s">
        <v>152</v>
      </c>
      <c r="AU161" s="145" t="s">
        <v>82</v>
      </c>
      <c r="AY161" s="16" t="s">
        <v>150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80</v>
      </c>
      <c r="BK161" s="146">
        <f>ROUND(I161*H161,2)</f>
        <v>0</v>
      </c>
      <c r="BL161" s="16" t="s">
        <v>260</v>
      </c>
      <c r="BM161" s="145" t="s">
        <v>923</v>
      </c>
    </row>
    <row r="162" spans="2:65" s="30" customFormat="1">
      <c r="B162" s="31"/>
      <c r="D162" s="147" t="s">
        <v>159</v>
      </c>
      <c r="F162" s="148" t="s">
        <v>924</v>
      </c>
      <c r="I162" s="149"/>
      <c r="L162" s="31"/>
      <c r="M162" s="150"/>
      <c r="T162" s="54"/>
      <c r="AT162" s="16" t="s">
        <v>159</v>
      </c>
      <c r="AU162" s="16" t="s">
        <v>82</v>
      </c>
    </row>
    <row r="163" spans="2:65" s="121" customFormat="1" ht="22.8" customHeight="1">
      <c r="B163" s="122"/>
      <c r="D163" s="123" t="s">
        <v>71</v>
      </c>
      <c r="E163" s="132" t="s">
        <v>820</v>
      </c>
      <c r="F163" s="132" t="s">
        <v>821</v>
      </c>
      <c r="I163" s="125"/>
      <c r="J163" s="133">
        <f>BK163</f>
        <v>0</v>
      </c>
      <c r="L163" s="122"/>
      <c r="M163" s="127"/>
      <c r="P163" s="128">
        <f>SUM(P164:P176)</f>
        <v>0</v>
      </c>
      <c r="R163" s="128">
        <f>SUM(R164:R176)</f>
        <v>4.8919931259999994E-3</v>
      </c>
      <c r="T163" s="129">
        <f>SUM(T164:T176)</f>
        <v>0</v>
      </c>
      <c r="AR163" s="123" t="s">
        <v>82</v>
      </c>
      <c r="AT163" s="130" t="s">
        <v>71</v>
      </c>
      <c r="AU163" s="130" t="s">
        <v>80</v>
      </c>
      <c r="AY163" s="123" t="s">
        <v>150</v>
      </c>
      <c r="BK163" s="131">
        <f>SUM(BK164:BK176)</f>
        <v>0</v>
      </c>
    </row>
    <row r="164" spans="2:65" s="30" customFormat="1" ht="21.75" customHeight="1">
      <c r="B164" s="31"/>
      <c r="C164" s="134" t="s">
        <v>308</v>
      </c>
      <c r="D164" s="134" t="s">
        <v>152</v>
      </c>
      <c r="E164" s="135" t="s">
        <v>925</v>
      </c>
      <c r="F164" s="136" t="s">
        <v>926</v>
      </c>
      <c r="G164" s="137" t="s">
        <v>200</v>
      </c>
      <c r="H164" s="138">
        <v>13.696999999999999</v>
      </c>
      <c r="I164" s="139"/>
      <c r="J164" s="140">
        <f>ROUND(I164*H164,2)</f>
        <v>0</v>
      </c>
      <c r="K164" s="136" t="s">
        <v>156</v>
      </c>
      <c r="L164" s="31"/>
      <c r="M164" s="141"/>
      <c r="N164" s="142" t="s">
        <v>43</v>
      </c>
      <c r="P164" s="143">
        <f>O164*H164</f>
        <v>0</v>
      </c>
      <c r="Q164" s="143">
        <v>6.7000000000000002E-5</v>
      </c>
      <c r="R164" s="143">
        <f>Q164*H164</f>
        <v>9.1769900000000001E-4</v>
      </c>
      <c r="S164" s="143">
        <v>0</v>
      </c>
      <c r="T164" s="144">
        <f>S164*H164</f>
        <v>0</v>
      </c>
      <c r="AR164" s="145" t="s">
        <v>260</v>
      </c>
      <c r="AT164" s="145" t="s">
        <v>152</v>
      </c>
      <c r="AU164" s="145" t="s">
        <v>82</v>
      </c>
      <c r="AY164" s="16" t="s">
        <v>150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80</v>
      </c>
      <c r="BK164" s="146">
        <f>ROUND(I164*H164,2)</f>
        <v>0</v>
      </c>
      <c r="BL164" s="16" t="s">
        <v>260</v>
      </c>
      <c r="BM164" s="145" t="s">
        <v>927</v>
      </c>
    </row>
    <row r="165" spans="2:65" s="30" customFormat="1">
      <c r="B165" s="31"/>
      <c r="D165" s="147" t="s">
        <v>159</v>
      </c>
      <c r="F165" s="148" t="s">
        <v>928</v>
      </c>
      <c r="I165" s="149"/>
      <c r="L165" s="31"/>
      <c r="M165" s="150"/>
      <c r="T165" s="54"/>
      <c r="AT165" s="16" t="s">
        <v>159</v>
      </c>
      <c r="AU165" s="16" t="s">
        <v>82</v>
      </c>
    </row>
    <row r="166" spans="2:65" s="151" customFormat="1">
      <c r="B166" s="152"/>
      <c r="D166" s="153" t="s">
        <v>161</v>
      </c>
      <c r="E166" s="154"/>
      <c r="F166" s="155" t="s">
        <v>929</v>
      </c>
      <c r="H166" s="154"/>
      <c r="I166" s="156"/>
      <c r="L166" s="152"/>
      <c r="M166" s="157"/>
      <c r="T166" s="158"/>
      <c r="AT166" s="154" t="s">
        <v>161</v>
      </c>
      <c r="AU166" s="154" t="s">
        <v>82</v>
      </c>
      <c r="AV166" s="151" t="s">
        <v>80</v>
      </c>
      <c r="AW166" s="151" t="s">
        <v>34</v>
      </c>
      <c r="AX166" s="151" t="s">
        <v>72</v>
      </c>
      <c r="AY166" s="154" t="s">
        <v>150</v>
      </c>
    </row>
    <row r="167" spans="2:65" s="159" customFormat="1">
      <c r="B167" s="160"/>
      <c r="D167" s="153" t="s">
        <v>161</v>
      </c>
      <c r="E167" s="161"/>
      <c r="F167" s="162" t="s">
        <v>930</v>
      </c>
      <c r="H167" s="163">
        <v>13.696999999999999</v>
      </c>
      <c r="I167" s="164"/>
      <c r="L167" s="160"/>
      <c r="M167" s="165"/>
      <c r="T167" s="166"/>
      <c r="AT167" s="161" t="s">
        <v>161</v>
      </c>
      <c r="AU167" s="161" t="s">
        <v>82</v>
      </c>
      <c r="AV167" s="159" t="s">
        <v>82</v>
      </c>
      <c r="AW167" s="159" t="s">
        <v>34</v>
      </c>
      <c r="AX167" s="159" t="s">
        <v>72</v>
      </c>
      <c r="AY167" s="161" t="s">
        <v>150</v>
      </c>
    </row>
    <row r="168" spans="2:65" s="167" customFormat="1">
      <c r="B168" s="168"/>
      <c r="D168" s="153" t="s">
        <v>161</v>
      </c>
      <c r="E168" s="169"/>
      <c r="F168" s="170" t="s">
        <v>164</v>
      </c>
      <c r="H168" s="171">
        <v>13.696999999999999</v>
      </c>
      <c r="I168" s="172"/>
      <c r="L168" s="168"/>
      <c r="M168" s="173"/>
      <c r="T168" s="174"/>
      <c r="AT168" s="169" t="s">
        <v>161</v>
      </c>
      <c r="AU168" s="169" t="s">
        <v>82</v>
      </c>
      <c r="AV168" s="167" t="s">
        <v>157</v>
      </c>
      <c r="AW168" s="167" t="s">
        <v>34</v>
      </c>
      <c r="AX168" s="167" t="s">
        <v>80</v>
      </c>
      <c r="AY168" s="169" t="s">
        <v>150</v>
      </c>
    </row>
    <row r="169" spans="2:65" s="30" customFormat="1" ht="16.5" customHeight="1">
      <c r="B169" s="31"/>
      <c r="C169" s="134" t="s">
        <v>315</v>
      </c>
      <c r="D169" s="134" t="s">
        <v>152</v>
      </c>
      <c r="E169" s="135" t="s">
        <v>931</v>
      </c>
      <c r="F169" s="136" t="s">
        <v>932</v>
      </c>
      <c r="G169" s="137" t="s">
        <v>200</v>
      </c>
      <c r="H169" s="138">
        <v>13.696999999999999</v>
      </c>
      <c r="I169" s="139"/>
      <c r="J169" s="140">
        <f>ROUND(I169*H169,2)</f>
        <v>0</v>
      </c>
      <c r="K169" s="136" t="s">
        <v>156</v>
      </c>
      <c r="L169" s="31"/>
      <c r="M169" s="141"/>
      <c r="N169" s="142" t="s">
        <v>43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260</v>
      </c>
      <c r="AT169" s="145" t="s">
        <v>152</v>
      </c>
      <c r="AU169" s="145" t="s">
        <v>82</v>
      </c>
      <c r="AY169" s="16" t="s">
        <v>150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80</v>
      </c>
      <c r="BK169" s="146">
        <f>ROUND(I169*H169,2)</f>
        <v>0</v>
      </c>
      <c r="BL169" s="16" t="s">
        <v>260</v>
      </c>
      <c r="BM169" s="145" t="s">
        <v>933</v>
      </c>
    </row>
    <row r="170" spans="2:65" s="30" customFormat="1">
      <c r="B170" s="31"/>
      <c r="D170" s="147" t="s">
        <v>159</v>
      </c>
      <c r="F170" s="148" t="s">
        <v>934</v>
      </c>
      <c r="I170" s="149"/>
      <c r="L170" s="31"/>
      <c r="M170" s="150"/>
      <c r="T170" s="54"/>
      <c r="AT170" s="16" t="s">
        <v>159</v>
      </c>
      <c r="AU170" s="16" t="s">
        <v>82</v>
      </c>
    </row>
    <row r="171" spans="2:65" s="30" customFormat="1" ht="16.5" customHeight="1">
      <c r="B171" s="31"/>
      <c r="C171" s="134" t="s">
        <v>321</v>
      </c>
      <c r="D171" s="134" t="s">
        <v>152</v>
      </c>
      <c r="E171" s="135" t="s">
        <v>935</v>
      </c>
      <c r="F171" s="136" t="s">
        <v>936</v>
      </c>
      <c r="G171" s="137" t="s">
        <v>200</v>
      </c>
      <c r="H171" s="138">
        <v>13.696999999999999</v>
      </c>
      <c r="I171" s="139"/>
      <c r="J171" s="140">
        <f>ROUND(I171*H171,2)</f>
        <v>0</v>
      </c>
      <c r="K171" s="136" t="s">
        <v>156</v>
      </c>
      <c r="L171" s="31"/>
      <c r="M171" s="141"/>
      <c r="N171" s="142" t="s">
        <v>43</v>
      </c>
      <c r="P171" s="143">
        <f>O171*H171</f>
        <v>0</v>
      </c>
      <c r="Q171" s="143">
        <v>6.0528000000000001E-5</v>
      </c>
      <c r="R171" s="143">
        <f>Q171*H171</f>
        <v>8.2905201599999998E-4</v>
      </c>
      <c r="S171" s="143">
        <v>0</v>
      </c>
      <c r="T171" s="144">
        <f>S171*H171</f>
        <v>0</v>
      </c>
      <c r="AR171" s="145" t="s">
        <v>260</v>
      </c>
      <c r="AT171" s="145" t="s">
        <v>152</v>
      </c>
      <c r="AU171" s="145" t="s">
        <v>82</v>
      </c>
      <c r="AY171" s="16" t="s">
        <v>150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6" t="s">
        <v>80</v>
      </c>
      <c r="BK171" s="146">
        <f>ROUND(I171*H171,2)</f>
        <v>0</v>
      </c>
      <c r="BL171" s="16" t="s">
        <v>260</v>
      </c>
      <c r="BM171" s="145" t="s">
        <v>937</v>
      </c>
    </row>
    <row r="172" spans="2:65" s="30" customFormat="1">
      <c r="B172" s="31"/>
      <c r="D172" s="147" t="s">
        <v>159</v>
      </c>
      <c r="F172" s="148" t="s">
        <v>938</v>
      </c>
      <c r="I172" s="149"/>
      <c r="L172" s="31"/>
      <c r="M172" s="150"/>
      <c r="T172" s="54"/>
      <c r="AT172" s="16" t="s">
        <v>159</v>
      </c>
      <c r="AU172" s="16" t="s">
        <v>82</v>
      </c>
    </row>
    <row r="173" spans="2:65" s="30" customFormat="1" ht="16.5" customHeight="1">
      <c r="B173" s="31"/>
      <c r="C173" s="134" t="s">
        <v>327</v>
      </c>
      <c r="D173" s="134" t="s">
        <v>152</v>
      </c>
      <c r="E173" s="135" t="s">
        <v>939</v>
      </c>
      <c r="F173" s="136" t="s">
        <v>940</v>
      </c>
      <c r="G173" s="137" t="s">
        <v>200</v>
      </c>
      <c r="H173" s="138">
        <v>13.696999999999999</v>
      </c>
      <c r="I173" s="139"/>
      <c r="J173" s="140">
        <f>ROUND(I173*H173,2)</f>
        <v>0</v>
      </c>
      <c r="K173" s="136" t="s">
        <v>156</v>
      </c>
      <c r="L173" s="31"/>
      <c r="M173" s="141"/>
      <c r="N173" s="142" t="s">
        <v>43</v>
      </c>
      <c r="P173" s="143">
        <f>O173*H173</f>
        <v>0</v>
      </c>
      <c r="Q173" s="143">
        <v>1.4375E-4</v>
      </c>
      <c r="R173" s="143">
        <f>Q173*H173</f>
        <v>1.9689437499999999E-3</v>
      </c>
      <c r="S173" s="143">
        <v>0</v>
      </c>
      <c r="T173" s="144">
        <f>S173*H173</f>
        <v>0</v>
      </c>
      <c r="AR173" s="145" t="s">
        <v>260</v>
      </c>
      <c r="AT173" s="145" t="s">
        <v>152</v>
      </c>
      <c r="AU173" s="145" t="s">
        <v>82</v>
      </c>
      <c r="AY173" s="16" t="s">
        <v>150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6" t="s">
        <v>80</v>
      </c>
      <c r="BK173" s="146">
        <f>ROUND(I173*H173,2)</f>
        <v>0</v>
      </c>
      <c r="BL173" s="16" t="s">
        <v>260</v>
      </c>
      <c r="BM173" s="145" t="s">
        <v>941</v>
      </c>
    </row>
    <row r="174" spans="2:65" s="30" customFormat="1">
      <c r="B174" s="31"/>
      <c r="D174" s="147" t="s">
        <v>159</v>
      </c>
      <c r="F174" s="148" t="s">
        <v>942</v>
      </c>
      <c r="I174" s="149"/>
      <c r="L174" s="31"/>
      <c r="M174" s="150"/>
      <c r="T174" s="54"/>
      <c r="AT174" s="16" t="s">
        <v>159</v>
      </c>
      <c r="AU174" s="16" t="s">
        <v>82</v>
      </c>
    </row>
    <row r="175" spans="2:65" s="30" customFormat="1" ht="16.5" customHeight="1">
      <c r="B175" s="31"/>
      <c r="C175" s="134" t="s">
        <v>332</v>
      </c>
      <c r="D175" s="134" t="s">
        <v>152</v>
      </c>
      <c r="E175" s="135" t="s">
        <v>943</v>
      </c>
      <c r="F175" s="136" t="s">
        <v>944</v>
      </c>
      <c r="G175" s="137" t="s">
        <v>200</v>
      </c>
      <c r="H175" s="138">
        <v>13.696999999999999</v>
      </c>
      <c r="I175" s="139"/>
      <c r="J175" s="140">
        <f>ROUND(I175*H175,2)</f>
        <v>0</v>
      </c>
      <c r="K175" s="136" t="s">
        <v>156</v>
      </c>
      <c r="L175" s="31"/>
      <c r="M175" s="141"/>
      <c r="N175" s="142" t="s">
        <v>43</v>
      </c>
      <c r="P175" s="143">
        <f>O175*H175</f>
        <v>0</v>
      </c>
      <c r="Q175" s="143">
        <v>8.5879999999999998E-5</v>
      </c>
      <c r="R175" s="143">
        <f>Q175*H175</f>
        <v>1.17629836E-3</v>
      </c>
      <c r="S175" s="143">
        <v>0</v>
      </c>
      <c r="T175" s="144">
        <f>S175*H175</f>
        <v>0</v>
      </c>
      <c r="AR175" s="145" t="s">
        <v>260</v>
      </c>
      <c r="AT175" s="145" t="s">
        <v>152</v>
      </c>
      <c r="AU175" s="145" t="s">
        <v>82</v>
      </c>
      <c r="AY175" s="16" t="s">
        <v>150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80</v>
      </c>
      <c r="BK175" s="146">
        <f>ROUND(I175*H175,2)</f>
        <v>0</v>
      </c>
      <c r="BL175" s="16" t="s">
        <v>260</v>
      </c>
      <c r="BM175" s="145" t="s">
        <v>945</v>
      </c>
    </row>
    <row r="176" spans="2:65" s="30" customFormat="1">
      <c r="B176" s="31"/>
      <c r="D176" s="147" t="s">
        <v>159</v>
      </c>
      <c r="F176" s="148" t="s">
        <v>946</v>
      </c>
      <c r="I176" s="149"/>
      <c r="L176" s="31"/>
      <c r="M176" s="150"/>
      <c r="T176" s="54"/>
      <c r="AT176" s="16" t="s">
        <v>159</v>
      </c>
      <c r="AU176" s="16" t="s">
        <v>82</v>
      </c>
    </row>
    <row r="177" spans="2:65" s="121" customFormat="1" ht="22.8" customHeight="1">
      <c r="B177" s="122"/>
      <c r="D177" s="123" t="s">
        <v>71</v>
      </c>
      <c r="E177" s="132" t="s">
        <v>828</v>
      </c>
      <c r="F177" s="132" t="s">
        <v>829</v>
      </c>
      <c r="I177" s="125"/>
      <c r="J177" s="133">
        <f>BK177</f>
        <v>0</v>
      </c>
      <c r="L177" s="122"/>
      <c r="M177" s="127"/>
      <c r="P177" s="128">
        <f>SUM(P178:P184)</f>
        <v>0</v>
      </c>
      <c r="R177" s="128">
        <f>SUM(R178:R184)</f>
        <v>5.6399199999999997E-3</v>
      </c>
      <c r="T177" s="129">
        <f>SUM(T178:T184)</f>
        <v>0</v>
      </c>
      <c r="AR177" s="123" t="s">
        <v>82</v>
      </c>
      <c r="AT177" s="130" t="s">
        <v>71</v>
      </c>
      <c r="AU177" s="130" t="s">
        <v>80</v>
      </c>
      <c r="AY177" s="123" t="s">
        <v>150</v>
      </c>
      <c r="BK177" s="131">
        <f>SUM(BK178:BK184)</f>
        <v>0</v>
      </c>
    </row>
    <row r="178" spans="2:65" s="30" customFormat="1" ht="16.5" customHeight="1">
      <c r="B178" s="31"/>
      <c r="C178" s="134" t="s">
        <v>340</v>
      </c>
      <c r="D178" s="134" t="s">
        <v>152</v>
      </c>
      <c r="E178" s="135" t="s">
        <v>831</v>
      </c>
      <c r="F178" s="136" t="s">
        <v>832</v>
      </c>
      <c r="G178" s="137" t="s">
        <v>200</v>
      </c>
      <c r="H178" s="138">
        <v>11.44</v>
      </c>
      <c r="I178" s="139"/>
      <c r="J178" s="140">
        <f>ROUND(I178*H178,2)</f>
        <v>0</v>
      </c>
      <c r="K178" s="136" t="s">
        <v>156</v>
      </c>
      <c r="L178" s="31"/>
      <c r="M178" s="141"/>
      <c r="N178" s="142" t="s">
        <v>43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260</v>
      </c>
      <c r="AT178" s="145" t="s">
        <v>152</v>
      </c>
      <c r="AU178" s="145" t="s">
        <v>82</v>
      </c>
      <c r="AY178" s="16" t="s">
        <v>150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6" t="s">
        <v>80</v>
      </c>
      <c r="BK178" s="146">
        <f>ROUND(I178*H178,2)</f>
        <v>0</v>
      </c>
      <c r="BL178" s="16" t="s">
        <v>260</v>
      </c>
      <c r="BM178" s="145" t="s">
        <v>947</v>
      </c>
    </row>
    <row r="179" spans="2:65" s="30" customFormat="1">
      <c r="B179" s="31"/>
      <c r="D179" s="147" t="s">
        <v>159</v>
      </c>
      <c r="F179" s="148" t="s">
        <v>834</v>
      </c>
      <c r="I179" s="149"/>
      <c r="L179" s="31"/>
      <c r="M179" s="150"/>
      <c r="T179" s="54"/>
      <c r="AT179" s="16" t="s">
        <v>159</v>
      </c>
      <c r="AU179" s="16" t="s">
        <v>82</v>
      </c>
    </row>
    <row r="180" spans="2:65" s="159" customFormat="1">
      <c r="B180" s="160"/>
      <c r="D180" s="153" t="s">
        <v>161</v>
      </c>
      <c r="E180" s="161"/>
      <c r="F180" s="162" t="s">
        <v>948</v>
      </c>
      <c r="H180" s="163">
        <v>11.44</v>
      </c>
      <c r="I180" s="164"/>
      <c r="L180" s="160"/>
      <c r="M180" s="165"/>
      <c r="T180" s="166"/>
      <c r="AT180" s="161" t="s">
        <v>161</v>
      </c>
      <c r="AU180" s="161" t="s">
        <v>82</v>
      </c>
      <c r="AV180" s="159" t="s">
        <v>82</v>
      </c>
      <c r="AW180" s="159" t="s">
        <v>34</v>
      </c>
      <c r="AX180" s="159" t="s">
        <v>80</v>
      </c>
      <c r="AY180" s="161" t="s">
        <v>150</v>
      </c>
    </row>
    <row r="181" spans="2:65" s="30" customFormat="1" ht="16.5" customHeight="1">
      <c r="B181" s="31"/>
      <c r="C181" s="134" t="s">
        <v>345</v>
      </c>
      <c r="D181" s="134" t="s">
        <v>152</v>
      </c>
      <c r="E181" s="135" t="s">
        <v>843</v>
      </c>
      <c r="F181" s="136" t="s">
        <v>844</v>
      </c>
      <c r="G181" s="137" t="s">
        <v>200</v>
      </c>
      <c r="H181" s="138">
        <v>11.44</v>
      </c>
      <c r="I181" s="139"/>
      <c r="J181" s="140">
        <f>ROUND(I181*H181,2)</f>
        <v>0</v>
      </c>
      <c r="K181" s="136" t="s">
        <v>156</v>
      </c>
      <c r="L181" s="31"/>
      <c r="M181" s="141"/>
      <c r="N181" s="142" t="s">
        <v>43</v>
      </c>
      <c r="P181" s="143">
        <f>O181*H181</f>
        <v>0</v>
      </c>
      <c r="Q181" s="143">
        <v>2.0799999999999999E-4</v>
      </c>
      <c r="R181" s="143">
        <f>Q181*H181</f>
        <v>2.3795199999999996E-3</v>
      </c>
      <c r="S181" s="143">
        <v>0</v>
      </c>
      <c r="T181" s="144">
        <f>S181*H181</f>
        <v>0</v>
      </c>
      <c r="AR181" s="145" t="s">
        <v>260</v>
      </c>
      <c r="AT181" s="145" t="s">
        <v>152</v>
      </c>
      <c r="AU181" s="145" t="s">
        <v>82</v>
      </c>
      <c r="AY181" s="16" t="s">
        <v>150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80</v>
      </c>
      <c r="BK181" s="146">
        <f>ROUND(I181*H181,2)</f>
        <v>0</v>
      </c>
      <c r="BL181" s="16" t="s">
        <v>260</v>
      </c>
      <c r="BM181" s="145" t="s">
        <v>949</v>
      </c>
    </row>
    <row r="182" spans="2:65" s="30" customFormat="1">
      <c r="B182" s="31"/>
      <c r="D182" s="147" t="s">
        <v>159</v>
      </c>
      <c r="F182" s="148" t="s">
        <v>846</v>
      </c>
      <c r="I182" s="149"/>
      <c r="L182" s="31"/>
      <c r="M182" s="150"/>
      <c r="T182" s="54"/>
      <c r="AT182" s="16" t="s">
        <v>159</v>
      </c>
      <c r="AU182" s="16" t="s">
        <v>82</v>
      </c>
    </row>
    <row r="183" spans="2:65" s="30" customFormat="1" ht="24.15" customHeight="1">
      <c r="B183" s="31"/>
      <c r="C183" s="134" t="s">
        <v>351</v>
      </c>
      <c r="D183" s="134" t="s">
        <v>152</v>
      </c>
      <c r="E183" s="135" t="s">
        <v>848</v>
      </c>
      <c r="F183" s="136" t="s">
        <v>849</v>
      </c>
      <c r="G183" s="137" t="s">
        <v>200</v>
      </c>
      <c r="H183" s="138">
        <v>11.44</v>
      </c>
      <c r="I183" s="139"/>
      <c r="J183" s="140">
        <f>ROUND(I183*H183,2)</f>
        <v>0</v>
      </c>
      <c r="K183" s="136" t="s">
        <v>156</v>
      </c>
      <c r="L183" s="31"/>
      <c r="M183" s="141"/>
      <c r="N183" s="142" t="s">
        <v>43</v>
      </c>
      <c r="P183" s="143">
        <f>O183*H183</f>
        <v>0</v>
      </c>
      <c r="Q183" s="143">
        <v>2.8499999999999999E-4</v>
      </c>
      <c r="R183" s="143">
        <f>Q183*H183</f>
        <v>3.2603999999999997E-3</v>
      </c>
      <c r="S183" s="143">
        <v>0</v>
      </c>
      <c r="T183" s="144">
        <f>S183*H183</f>
        <v>0</v>
      </c>
      <c r="AR183" s="145" t="s">
        <v>260</v>
      </c>
      <c r="AT183" s="145" t="s">
        <v>152</v>
      </c>
      <c r="AU183" s="145" t="s">
        <v>82</v>
      </c>
      <c r="AY183" s="16" t="s">
        <v>150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6" t="s">
        <v>80</v>
      </c>
      <c r="BK183" s="146">
        <f>ROUND(I183*H183,2)</f>
        <v>0</v>
      </c>
      <c r="BL183" s="16" t="s">
        <v>260</v>
      </c>
      <c r="BM183" s="145" t="s">
        <v>950</v>
      </c>
    </row>
    <row r="184" spans="2:65" s="30" customFormat="1">
      <c r="B184" s="31"/>
      <c r="D184" s="147" t="s">
        <v>159</v>
      </c>
      <c r="F184" s="148" t="s">
        <v>851</v>
      </c>
      <c r="I184" s="149"/>
      <c r="L184" s="31"/>
      <c r="M184" s="186"/>
      <c r="N184" s="187"/>
      <c r="O184" s="187"/>
      <c r="P184" s="187"/>
      <c r="Q184" s="187"/>
      <c r="R184" s="187"/>
      <c r="S184" s="187"/>
      <c r="T184" s="188"/>
      <c r="AT184" s="16" t="s">
        <v>159</v>
      </c>
      <c r="AU184" s="16" t="s">
        <v>82</v>
      </c>
    </row>
    <row r="185" spans="2:65" s="30" customFormat="1" ht="6.9" customHeight="1">
      <c r="B185" s="41"/>
      <c r="C185" s="42"/>
      <c r="D185" s="42"/>
      <c r="E185" s="42"/>
      <c r="F185" s="42"/>
      <c r="G185" s="42"/>
      <c r="H185" s="42"/>
      <c r="I185" s="42"/>
      <c r="J185" s="42"/>
      <c r="K185" s="42"/>
      <c r="L185" s="31"/>
    </row>
  </sheetData>
  <sheetProtection algorithmName="SHA-512" hashValue="/uggvkLCp12RHxaH5axAGWO9slKmBSF5vlUDJoXs+Roymx1FlXANtRjLSJY3LPkQv5ZV0k2j1+hdrt1Ey+UIpA==" saltValue="CCDbefP178wC1iBSbJt50Ckkudxj2z2jqG2PXq5AWrBVtYujd8QPTP+F/1DInNCj0HK6yVOwhS39RH+6xqPeFQ==" spinCount="100000" sheet="1" objects="1" scenarios="1" formatColumns="0" formatRows="0" autoFilter="0"/>
  <autoFilter ref="C88:K184" xr:uid="{00000000-0009-0000-0000-000002000000}"/>
  <mergeCells count="9">
    <mergeCell ref="E48:H48"/>
    <mergeCell ref="E50:H50"/>
    <mergeCell ref="E79:H79"/>
    <mergeCell ref="E81:H81"/>
    <mergeCell ref="L2:V2"/>
    <mergeCell ref="E7:H7"/>
    <mergeCell ref="E9:H9"/>
    <mergeCell ref="E18:H18"/>
    <mergeCell ref="E27:H27"/>
  </mergeCells>
  <hyperlinks>
    <hyperlink ref="F93" r:id="rId1" xr:uid="{00000000-0004-0000-0200-000000000000}"/>
    <hyperlink ref="F95" r:id="rId2" xr:uid="{00000000-0004-0000-0200-000001000000}"/>
    <hyperlink ref="F100" r:id="rId3" xr:uid="{00000000-0004-0000-0200-000002000000}"/>
    <hyperlink ref="F105" r:id="rId4" xr:uid="{00000000-0004-0000-0200-000003000000}"/>
    <hyperlink ref="F109" r:id="rId5" xr:uid="{00000000-0004-0000-0200-000004000000}"/>
    <hyperlink ref="F117" r:id="rId6" xr:uid="{00000000-0004-0000-0200-000005000000}"/>
    <hyperlink ref="F121" r:id="rId7" xr:uid="{00000000-0004-0000-0200-000006000000}"/>
    <hyperlink ref="F127" r:id="rId8" xr:uid="{00000000-0004-0000-0200-000007000000}"/>
    <hyperlink ref="F130" r:id="rId9" xr:uid="{00000000-0004-0000-0200-000008000000}"/>
    <hyperlink ref="F133" r:id="rId10" xr:uid="{00000000-0004-0000-0200-000009000000}"/>
    <hyperlink ref="F136" r:id="rId11" xr:uid="{00000000-0004-0000-0200-00000A000000}"/>
    <hyperlink ref="F138" r:id="rId12" xr:uid="{00000000-0004-0000-0200-00000B000000}"/>
    <hyperlink ref="F141" r:id="rId13" xr:uid="{00000000-0004-0000-0200-00000C000000}"/>
    <hyperlink ref="F146" r:id="rId14" xr:uid="{00000000-0004-0000-0200-00000D000000}"/>
    <hyperlink ref="F148" r:id="rId15" xr:uid="{00000000-0004-0000-0200-00000E000000}"/>
    <hyperlink ref="F150" r:id="rId16" xr:uid="{00000000-0004-0000-0200-00000F000000}"/>
    <hyperlink ref="F152" r:id="rId17" xr:uid="{00000000-0004-0000-0200-000010000000}"/>
    <hyperlink ref="F156" r:id="rId18" xr:uid="{00000000-0004-0000-0200-000011000000}"/>
    <hyperlink ref="F162" r:id="rId19" xr:uid="{00000000-0004-0000-0200-000012000000}"/>
    <hyperlink ref="F165" r:id="rId20" xr:uid="{00000000-0004-0000-0200-000013000000}"/>
    <hyperlink ref="F170" r:id="rId21" xr:uid="{00000000-0004-0000-0200-000014000000}"/>
    <hyperlink ref="F172" r:id="rId22" xr:uid="{00000000-0004-0000-0200-000015000000}"/>
    <hyperlink ref="F174" r:id="rId23" xr:uid="{00000000-0004-0000-0200-000016000000}"/>
    <hyperlink ref="F176" r:id="rId24" xr:uid="{00000000-0004-0000-0200-000017000000}"/>
    <hyperlink ref="F179" r:id="rId25" xr:uid="{00000000-0004-0000-0200-000018000000}"/>
    <hyperlink ref="F182" r:id="rId26" xr:uid="{00000000-0004-0000-0200-000019000000}"/>
    <hyperlink ref="F184" r:id="rId27" xr:uid="{00000000-0004-0000-0200-00001A000000}"/>
  </hyperlink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0"/>
  <sheetViews>
    <sheetView showGridLines="0" zoomScale="125" zoomScaleNormal="125" workbookViewId="0"/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88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3" t="str">
        <f>'Rekapitulace stavby'!K6</f>
        <v>Nemocnice Kyjov Kuchyně</v>
      </c>
      <c r="F7" s="263"/>
      <c r="G7" s="263"/>
      <c r="H7" s="263"/>
      <c r="L7" s="19"/>
    </row>
    <row r="8" spans="2:46" s="30" customFormat="1" ht="12" customHeight="1">
      <c r="B8" s="31"/>
      <c r="D8" s="26" t="s">
        <v>111</v>
      </c>
      <c r="L8" s="31"/>
    </row>
    <row r="9" spans="2:46" s="30" customFormat="1" ht="16.5" customHeight="1">
      <c r="B9" s="31"/>
      <c r="E9" s="264" t="s">
        <v>951</v>
      </c>
      <c r="F9" s="264"/>
      <c r="G9" s="264"/>
      <c r="H9" s="264"/>
      <c r="L9" s="31"/>
    </row>
    <row r="10" spans="2:46" s="30" customFormat="1">
      <c r="B10" s="31"/>
      <c r="L10" s="31"/>
    </row>
    <row r="11" spans="2:46" s="30" customFormat="1" ht="12" customHeight="1">
      <c r="B11" s="31"/>
      <c r="D11" s="26" t="s">
        <v>18</v>
      </c>
      <c r="F11" s="24"/>
      <c r="I11" s="26" t="s">
        <v>19</v>
      </c>
      <c r="J11" s="24"/>
      <c r="L11" s="31"/>
    </row>
    <row r="12" spans="2:46" s="30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11. 7. 2024</v>
      </c>
      <c r="L12" s="31"/>
    </row>
    <row r="13" spans="2:46" s="30" customFormat="1" ht="10.8" customHeight="1">
      <c r="B13" s="31"/>
      <c r="L13" s="31"/>
    </row>
    <row r="14" spans="2:46" s="30" customFormat="1" ht="12" customHeight="1">
      <c r="B14" s="31"/>
      <c r="D14" s="26" t="s">
        <v>24</v>
      </c>
      <c r="I14" s="26" t="s">
        <v>25</v>
      </c>
      <c r="J14" s="24"/>
      <c r="L14" s="31"/>
    </row>
    <row r="15" spans="2:46" s="30" customFormat="1" ht="18" customHeight="1">
      <c r="B15" s="31"/>
      <c r="E15" s="24" t="s">
        <v>26</v>
      </c>
      <c r="I15" s="26" t="s">
        <v>27</v>
      </c>
      <c r="J15" s="24"/>
      <c r="L15" s="31"/>
    </row>
    <row r="16" spans="2:46" s="30" customFormat="1" ht="6.9" customHeight="1">
      <c r="B16" s="31"/>
      <c r="L16" s="31"/>
    </row>
    <row r="17" spans="2:12" s="30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30" customFormat="1" ht="18" customHeight="1">
      <c r="B18" s="31"/>
      <c r="E18" s="265" t="str">
        <f>'Rekapitulace stavby'!E14</f>
        <v>Vyplň údaj</v>
      </c>
      <c r="F18" s="265"/>
      <c r="G18" s="265"/>
      <c r="H18" s="265"/>
      <c r="I18" s="26" t="s">
        <v>27</v>
      </c>
      <c r="J18" s="27" t="str">
        <f>'Rekapitulace stavby'!AN14</f>
        <v>Vyplň údaj</v>
      </c>
      <c r="L18" s="31"/>
    </row>
    <row r="19" spans="2:12" s="30" customFormat="1" ht="6.9" customHeight="1">
      <c r="B19" s="31"/>
      <c r="L19" s="31"/>
    </row>
    <row r="20" spans="2:12" s="30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30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30" customFormat="1" ht="6.9" customHeight="1">
      <c r="B22" s="31"/>
      <c r="L22" s="31"/>
    </row>
    <row r="23" spans="2:12" s="30" customFormat="1" ht="12" customHeight="1">
      <c r="B23" s="31"/>
      <c r="D23" s="26" t="s">
        <v>35</v>
      </c>
      <c r="I23" s="26" t="s">
        <v>25</v>
      </c>
      <c r="J23" s="24" t="s">
        <v>31</v>
      </c>
      <c r="L23" s="31"/>
    </row>
    <row r="24" spans="2:12" s="30" customFormat="1" ht="18" customHeight="1">
      <c r="B24" s="31"/>
      <c r="E24" s="24" t="s">
        <v>32</v>
      </c>
      <c r="I24" s="26" t="s">
        <v>27</v>
      </c>
      <c r="J24" s="24" t="s">
        <v>33</v>
      </c>
      <c r="L24" s="31"/>
    </row>
    <row r="25" spans="2:12" s="30" customFormat="1" ht="6.9" customHeight="1">
      <c r="B25" s="31"/>
      <c r="L25" s="31"/>
    </row>
    <row r="26" spans="2:12" s="30" customFormat="1" ht="12" customHeight="1">
      <c r="B26" s="31"/>
      <c r="D26" s="26" t="s">
        <v>36</v>
      </c>
      <c r="L26" s="31"/>
    </row>
    <row r="27" spans="2:12" s="30" customFormat="1" ht="16.5" customHeight="1">
      <c r="B27" s="31"/>
      <c r="E27" s="9"/>
      <c r="F27" s="9"/>
      <c r="G27" s="9"/>
      <c r="H27" s="9"/>
      <c r="L27" s="31"/>
    </row>
    <row r="28" spans="2:12" s="30" customFormat="1" ht="6.9" customHeight="1">
      <c r="B28" s="31"/>
      <c r="L28" s="31"/>
    </row>
    <row r="29" spans="2:12" s="30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30" customFormat="1" ht="25.5" customHeight="1">
      <c r="B30" s="31"/>
      <c r="D30" s="89" t="s">
        <v>38</v>
      </c>
      <c r="J30" s="65">
        <f>ROUND(J84, 2)</f>
        <v>0</v>
      </c>
      <c r="L30" s="31"/>
    </row>
    <row r="31" spans="2:12" s="30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30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30" customFormat="1" ht="14.4" customHeight="1">
      <c r="B33" s="31"/>
      <c r="D33" s="90" t="s">
        <v>42</v>
      </c>
      <c r="E33" s="26" t="s">
        <v>43</v>
      </c>
      <c r="F33" s="91">
        <f>ROUND((SUM(BE84:BE119)),  2)</f>
        <v>0</v>
      </c>
      <c r="I33" s="92">
        <v>0.21</v>
      </c>
      <c r="J33" s="91">
        <f>ROUND(((SUM(BE84:BE119))*I33),  2)</f>
        <v>0</v>
      </c>
      <c r="L33" s="31"/>
    </row>
    <row r="34" spans="2:12" s="30" customFormat="1" ht="14.4" customHeight="1">
      <c r="B34" s="31"/>
      <c r="E34" s="26" t="s">
        <v>44</v>
      </c>
      <c r="F34" s="91">
        <f>ROUND((SUM(BF84:BF119)),  2)</f>
        <v>0</v>
      </c>
      <c r="I34" s="92">
        <v>0.12</v>
      </c>
      <c r="J34" s="91">
        <f>ROUND(((SUM(BF84:BF119))*I34),  2)</f>
        <v>0</v>
      </c>
      <c r="L34" s="31"/>
    </row>
    <row r="35" spans="2:12" s="30" customFormat="1" ht="14.4" hidden="1" customHeight="1">
      <c r="B35" s="31"/>
      <c r="E35" s="26" t="s">
        <v>45</v>
      </c>
      <c r="F35" s="91">
        <f>ROUND((SUM(BG84:BG119)),  2)</f>
        <v>0</v>
      </c>
      <c r="I35" s="92">
        <v>0.21</v>
      </c>
      <c r="J35" s="91">
        <f>0</f>
        <v>0</v>
      </c>
      <c r="L35" s="31"/>
    </row>
    <row r="36" spans="2:12" s="30" customFormat="1" ht="14.4" hidden="1" customHeight="1">
      <c r="B36" s="31"/>
      <c r="E36" s="26" t="s">
        <v>46</v>
      </c>
      <c r="F36" s="91">
        <f>ROUND((SUM(BH84:BH119)),  2)</f>
        <v>0</v>
      </c>
      <c r="I36" s="92">
        <v>0.12</v>
      </c>
      <c r="J36" s="91">
        <f>0</f>
        <v>0</v>
      </c>
      <c r="L36" s="31"/>
    </row>
    <row r="37" spans="2:12" s="30" customFormat="1" ht="14.4" hidden="1" customHeight="1">
      <c r="B37" s="31"/>
      <c r="E37" s="26" t="s">
        <v>47</v>
      </c>
      <c r="F37" s="91">
        <f>ROUND((SUM(BI84:BI119)),  2)</f>
        <v>0</v>
      </c>
      <c r="I37" s="92">
        <v>0</v>
      </c>
      <c r="J37" s="91">
        <f>0</f>
        <v>0</v>
      </c>
      <c r="L37" s="31"/>
    </row>
    <row r="38" spans="2:12" s="30" customFormat="1" ht="6.9" customHeight="1">
      <c r="B38" s="31"/>
      <c r="L38" s="31"/>
    </row>
    <row r="39" spans="2:12" s="30" customFormat="1" ht="25.5" customHeight="1">
      <c r="B39" s="31"/>
      <c r="C39" s="93"/>
      <c r="D39" s="94" t="s">
        <v>48</v>
      </c>
      <c r="E39" s="55"/>
      <c r="F39" s="55"/>
      <c r="G39" s="95" t="s">
        <v>49</v>
      </c>
      <c r="H39" s="96" t="s">
        <v>50</v>
      </c>
      <c r="I39" s="55"/>
      <c r="J39" s="97">
        <f>SUM(J30:J37)</f>
        <v>0</v>
      </c>
      <c r="K39" s="98"/>
      <c r="L39" s="31"/>
    </row>
    <row r="40" spans="2:12" s="30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1"/>
    </row>
    <row r="44" spans="2:12" s="30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1"/>
    </row>
    <row r="45" spans="2:12" s="30" customFormat="1" ht="24.9" customHeight="1">
      <c r="B45" s="31"/>
      <c r="C45" s="20" t="s">
        <v>113</v>
      </c>
      <c r="L45" s="31"/>
    </row>
    <row r="46" spans="2:12" s="30" customFormat="1" ht="6.9" customHeight="1">
      <c r="B46" s="31"/>
      <c r="L46" s="31"/>
    </row>
    <row r="47" spans="2:12" s="30" customFormat="1" ht="12" customHeight="1">
      <c r="B47" s="31"/>
      <c r="C47" s="26" t="s">
        <v>16</v>
      </c>
      <c r="L47" s="31"/>
    </row>
    <row r="48" spans="2:12" s="30" customFormat="1" ht="16.5" customHeight="1">
      <c r="B48" s="31"/>
      <c r="E48" s="263" t="str">
        <f>E7</f>
        <v>Nemocnice Kyjov Kuchyně</v>
      </c>
      <c r="F48" s="263"/>
      <c r="G48" s="263"/>
      <c r="H48" s="263"/>
      <c r="L48" s="31"/>
    </row>
    <row r="49" spans="2:47" s="30" customFormat="1" ht="12" customHeight="1">
      <c r="B49" s="31"/>
      <c r="C49" s="26" t="s">
        <v>111</v>
      </c>
      <c r="L49" s="31"/>
    </row>
    <row r="50" spans="2:47" s="30" customFormat="1" ht="16.5" customHeight="1">
      <c r="B50" s="31"/>
      <c r="E50" s="2" t="str">
        <f>E9</f>
        <v>03 - Příčky</v>
      </c>
      <c r="F50" s="2"/>
      <c r="G50" s="2"/>
      <c r="H50" s="2"/>
      <c r="L50" s="31"/>
    </row>
    <row r="51" spans="2:47" s="30" customFormat="1" ht="6.9" customHeight="1">
      <c r="B51" s="31"/>
      <c r="L51" s="31"/>
    </row>
    <row r="52" spans="2:47" s="30" customFormat="1" ht="12" customHeight="1">
      <c r="B52" s="31"/>
      <c r="C52" s="26" t="s">
        <v>20</v>
      </c>
      <c r="F52" s="24" t="str">
        <f>F12</f>
        <v>Strážkovaká 1247/22</v>
      </c>
      <c r="I52" s="26" t="s">
        <v>22</v>
      </c>
      <c r="J52" s="51" t="str">
        <f>IF(J12="","",J12)</f>
        <v>11. 7. 2024</v>
      </c>
      <c r="L52" s="31"/>
    </row>
    <row r="53" spans="2:47" s="30" customFormat="1" ht="6.9" customHeight="1">
      <c r="B53" s="31"/>
      <c r="L53" s="31"/>
    </row>
    <row r="54" spans="2:47" s="30" customFormat="1" ht="15.15" customHeight="1">
      <c r="B54" s="31"/>
      <c r="C54" s="26" t="s">
        <v>24</v>
      </c>
      <c r="F54" s="24" t="str">
        <f>E15</f>
        <v>Nemocnice Kyjov, příspěvková organizace</v>
      </c>
      <c r="I54" s="26" t="s">
        <v>30</v>
      </c>
      <c r="J54" s="24" t="str">
        <f>E21</f>
        <v>Proiectura Dana s.r.o.</v>
      </c>
      <c r="L54" s="31"/>
    </row>
    <row r="55" spans="2:47" s="30" customFormat="1" ht="15.15" customHeight="1">
      <c r="B55" s="31"/>
      <c r="C55" s="26" t="s">
        <v>28</v>
      </c>
      <c r="F55" s="24" t="str">
        <f>IF(E18="","",E18)</f>
        <v>Vyplň údaj</v>
      </c>
      <c r="I55" s="26" t="s">
        <v>35</v>
      </c>
      <c r="J55" s="24" t="str">
        <f>E24</f>
        <v>Proiectura Dana s.r.o.</v>
      </c>
      <c r="L55" s="31"/>
    </row>
    <row r="56" spans="2:47" s="30" customFormat="1" ht="10.35" customHeight="1">
      <c r="B56" s="31"/>
      <c r="L56" s="31"/>
    </row>
    <row r="57" spans="2:47" s="30" customFormat="1" ht="29.25" customHeight="1">
      <c r="B57" s="31"/>
      <c r="C57" s="99" t="s">
        <v>114</v>
      </c>
      <c r="D57" s="93"/>
      <c r="E57" s="93"/>
      <c r="F57" s="93"/>
      <c r="G57" s="93"/>
      <c r="H57" s="93"/>
      <c r="I57" s="93"/>
      <c r="J57" s="100" t="s">
        <v>115</v>
      </c>
      <c r="K57" s="93"/>
      <c r="L57" s="31"/>
    </row>
    <row r="58" spans="2:47" s="30" customFormat="1" ht="10.35" customHeight="1">
      <c r="B58" s="31"/>
      <c r="L58" s="31"/>
    </row>
    <row r="59" spans="2:47" s="30" customFormat="1" ht="22.8" customHeight="1">
      <c r="B59" s="31"/>
      <c r="C59" s="101" t="s">
        <v>70</v>
      </c>
      <c r="J59" s="65">
        <f>J84</f>
        <v>0</v>
      </c>
      <c r="L59" s="31"/>
      <c r="AU59" s="16" t="s">
        <v>116</v>
      </c>
    </row>
    <row r="60" spans="2:47" s="102" customFormat="1" ht="24.9" customHeight="1">
      <c r="B60" s="103"/>
      <c r="D60" s="104" t="s">
        <v>117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107" customFormat="1" ht="19.95" customHeight="1">
      <c r="B61" s="108"/>
      <c r="D61" s="109" t="s">
        <v>121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107" customFormat="1" ht="19.95" customHeight="1">
      <c r="B62" s="108"/>
      <c r="D62" s="109" t="s">
        <v>122</v>
      </c>
      <c r="E62" s="110"/>
      <c r="F62" s="110"/>
      <c r="G62" s="110"/>
      <c r="H62" s="110"/>
      <c r="I62" s="110"/>
      <c r="J62" s="111">
        <f>J94</f>
        <v>0</v>
      </c>
      <c r="L62" s="108"/>
    </row>
    <row r="63" spans="2:47" s="102" customFormat="1" ht="24.9" customHeight="1">
      <c r="B63" s="103"/>
      <c r="D63" s="104" t="s">
        <v>124</v>
      </c>
      <c r="E63" s="105"/>
      <c r="F63" s="105"/>
      <c r="G63" s="105"/>
      <c r="H63" s="105"/>
      <c r="I63" s="105"/>
      <c r="J63" s="106">
        <f>J106</f>
        <v>0</v>
      </c>
      <c r="L63" s="103"/>
    </row>
    <row r="64" spans="2:47" s="107" customFormat="1" ht="19.95" customHeight="1">
      <c r="B64" s="108"/>
      <c r="D64" s="109" t="s">
        <v>128</v>
      </c>
      <c r="E64" s="110"/>
      <c r="F64" s="110"/>
      <c r="G64" s="110"/>
      <c r="H64" s="110"/>
      <c r="I64" s="110"/>
      <c r="J64" s="111">
        <f>J107</f>
        <v>0</v>
      </c>
      <c r="L64" s="108"/>
    </row>
    <row r="65" spans="2:12" s="30" customFormat="1" ht="21.9" customHeight="1">
      <c r="B65" s="31"/>
      <c r="L65" s="31"/>
    </row>
    <row r="66" spans="2:12" s="30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1"/>
    </row>
    <row r="70" spans="2:12" s="30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1"/>
    </row>
    <row r="71" spans="2:12" s="30" customFormat="1" ht="24.9" customHeight="1">
      <c r="B71" s="31"/>
      <c r="C71" s="20" t="s">
        <v>135</v>
      </c>
      <c r="L71" s="31"/>
    </row>
    <row r="72" spans="2:12" s="30" customFormat="1" ht="6.9" customHeight="1">
      <c r="B72" s="31"/>
      <c r="L72" s="31"/>
    </row>
    <row r="73" spans="2:12" s="30" customFormat="1" ht="12" customHeight="1">
      <c r="B73" s="31"/>
      <c r="C73" s="26" t="s">
        <v>16</v>
      </c>
      <c r="L73" s="31"/>
    </row>
    <row r="74" spans="2:12" s="30" customFormat="1" ht="16.5" customHeight="1">
      <c r="B74" s="31"/>
      <c r="E74" s="263" t="str">
        <f>E7</f>
        <v>Nemocnice Kyjov Kuchyně</v>
      </c>
      <c r="F74" s="263"/>
      <c r="G74" s="263"/>
      <c r="H74" s="263"/>
      <c r="L74" s="31"/>
    </row>
    <row r="75" spans="2:12" s="30" customFormat="1" ht="12" customHeight="1">
      <c r="B75" s="31"/>
      <c r="C75" s="26" t="s">
        <v>111</v>
      </c>
      <c r="L75" s="31"/>
    </row>
    <row r="76" spans="2:12" s="30" customFormat="1" ht="16.5" customHeight="1">
      <c r="B76" s="31"/>
      <c r="E76" s="2" t="str">
        <f>E9</f>
        <v>03 - Příčky</v>
      </c>
      <c r="F76" s="2"/>
      <c r="G76" s="2"/>
      <c r="H76" s="2"/>
      <c r="L76" s="31"/>
    </row>
    <row r="77" spans="2:12" s="30" customFormat="1" ht="6.9" customHeight="1">
      <c r="B77" s="31"/>
      <c r="L77" s="31"/>
    </row>
    <row r="78" spans="2:12" s="30" customFormat="1" ht="12" customHeight="1">
      <c r="B78" s="31"/>
      <c r="C78" s="26" t="s">
        <v>20</v>
      </c>
      <c r="F78" s="24" t="str">
        <f>F12</f>
        <v>Strážkovaká 1247/22</v>
      </c>
      <c r="I78" s="26" t="s">
        <v>22</v>
      </c>
      <c r="J78" s="51" t="str">
        <f>IF(J12="","",J12)</f>
        <v>11. 7. 2024</v>
      </c>
      <c r="L78" s="31"/>
    </row>
    <row r="79" spans="2:12" s="30" customFormat="1" ht="6.9" customHeight="1">
      <c r="B79" s="31"/>
      <c r="L79" s="31"/>
    </row>
    <row r="80" spans="2:12" s="30" customFormat="1" ht="15.15" customHeight="1">
      <c r="B80" s="31"/>
      <c r="C80" s="26" t="s">
        <v>24</v>
      </c>
      <c r="F80" s="24" t="str">
        <f>E15</f>
        <v>Nemocnice Kyjov, příspěvková organizace</v>
      </c>
      <c r="I80" s="26" t="s">
        <v>30</v>
      </c>
      <c r="J80" s="24" t="str">
        <f>E21</f>
        <v>Proiectura Dana s.r.o.</v>
      </c>
      <c r="L80" s="31"/>
    </row>
    <row r="81" spans="2:65" s="30" customFormat="1" ht="15.15" customHeight="1">
      <c r="B81" s="31"/>
      <c r="C81" s="26" t="s">
        <v>28</v>
      </c>
      <c r="F81" s="24" t="str">
        <f>IF(E18="","",E18)</f>
        <v>Vyplň údaj</v>
      </c>
      <c r="I81" s="26" t="s">
        <v>35</v>
      </c>
      <c r="J81" s="24" t="str">
        <f>E24</f>
        <v>Proiectura Dana s.r.o.</v>
      </c>
      <c r="L81" s="31"/>
    </row>
    <row r="82" spans="2:65" s="30" customFormat="1" ht="10.35" customHeight="1">
      <c r="B82" s="31"/>
      <c r="L82" s="31"/>
    </row>
    <row r="83" spans="2:65" s="112" customFormat="1" ht="29.25" customHeight="1">
      <c r="B83" s="113"/>
      <c r="C83" s="114" t="s">
        <v>136</v>
      </c>
      <c r="D83" s="115" t="s">
        <v>57</v>
      </c>
      <c r="E83" s="115" t="s">
        <v>53</v>
      </c>
      <c r="F83" s="115" t="s">
        <v>54</v>
      </c>
      <c r="G83" s="115" t="s">
        <v>137</v>
      </c>
      <c r="H83" s="115" t="s">
        <v>138</v>
      </c>
      <c r="I83" s="115" t="s">
        <v>139</v>
      </c>
      <c r="J83" s="115" t="s">
        <v>115</v>
      </c>
      <c r="K83" s="116" t="s">
        <v>140</v>
      </c>
      <c r="L83" s="113"/>
      <c r="M83" s="57"/>
      <c r="N83" s="58" t="s">
        <v>42</v>
      </c>
      <c r="O83" s="58" t="s">
        <v>141</v>
      </c>
      <c r="P83" s="58" t="s">
        <v>142</v>
      </c>
      <c r="Q83" s="58" t="s">
        <v>143</v>
      </c>
      <c r="R83" s="58" t="s">
        <v>144</v>
      </c>
      <c r="S83" s="58" t="s">
        <v>145</v>
      </c>
      <c r="T83" s="59" t="s">
        <v>146</v>
      </c>
    </row>
    <row r="84" spans="2:65" s="30" customFormat="1" ht="22.8" customHeight="1">
      <c r="B84" s="31"/>
      <c r="C84" s="63" t="s">
        <v>147</v>
      </c>
      <c r="J84" s="117">
        <f>BK84</f>
        <v>0</v>
      </c>
      <c r="L84" s="31"/>
      <c r="M84" s="60"/>
      <c r="N84" s="52"/>
      <c r="O84" s="52"/>
      <c r="P84" s="118">
        <f>P85+P106</f>
        <v>0</v>
      </c>
      <c r="Q84" s="52"/>
      <c r="R84" s="118">
        <f>R85+R106</f>
        <v>17.765205699999999</v>
      </c>
      <c r="S84" s="52"/>
      <c r="T84" s="119">
        <f>T85+T106</f>
        <v>51.913400000000003</v>
      </c>
      <c r="AT84" s="16" t="s">
        <v>71</v>
      </c>
      <c r="AU84" s="16" t="s">
        <v>116</v>
      </c>
      <c r="BK84" s="120">
        <f>BK85+BK106</f>
        <v>0</v>
      </c>
    </row>
    <row r="85" spans="2:65" s="121" customFormat="1" ht="25.95" customHeight="1">
      <c r="B85" s="122"/>
      <c r="D85" s="123" t="s">
        <v>71</v>
      </c>
      <c r="E85" s="124" t="s">
        <v>148</v>
      </c>
      <c r="F85" s="124" t="s">
        <v>149</v>
      </c>
      <c r="I85" s="125"/>
      <c r="J85" s="126">
        <f>BK85</f>
        <v>0</v>
      </c>
      <c r="L85" s="122"/>
      <c r="M85" s="127"/>
      <c r="P85" s="128">
        <f>P86+P94</f>
        <v>0</v>
      </c>
      <c r="R85" s="128">
        <f>R86+R94</f>
        <v>0</v>
      </c>
      <c r="T85" s="129">
        <f>T86+T94</f>
        <v>51.913400000000003</v>
      </c>
      <c r="AR85" s="123" t="s">
        <v>80</v>
      </c>
      <c r="AT85" s="130" t="s">
        <v>71</v>
      </c>
      <c r="AU85" s="130" t="s">
        <v>72</v>
      </c>
      <c r="AY85" s="123" t="s">
        <v>150</v>
      </c>
      <c r="BK85" s="131">
        <f>BK86+BK94</f>
        <v>0</v>
      </c>
    </row>
    <row r="86" spans="2:65" s="121" customFormat="1" ht="22.8" customHeight="1">
      <c r="B86" s="122"/>
      <c r="D86" s="123" t="s">
        <v>71</v>
      </c>
      <c r="E86" s="132" t="s">
        <v>213</v>
      </c>
      <c r="F86" s="132" t="s">
        <v>296</v>
      </c>
      <c r="I86" s="125"/>
      <c r="J86" s="133">
        <f>BK86</f>
        <v>0</v>
      </c>
      <c r="L86" s="122"/>
      <c r="M86" s="127"/>
      <c r="P86" s="128">
        <f>SUM(P87:P93)</f>
        <v>0</v>
      </c>
      <c r="R86" s="128">
        <f>SUM(R87:R93)</f>
        <v>0</v>
      </c>
      <c r="T86" s="129">
        <f>SUM(T87:T93)</f>
        <v>51.913400000000003</v>
      </c>
      <c r="AR86" s="123" t="s">
        <v>80</v>
      </c>
      <c r="AT86" s="130" t="s">
        <v>71</v>
      </c>
      <c r="AU86" s="130" t="s">
        <v>80</v>
      </c>
      <c r="AY86" s="123" t="s">
        <v>150</v>
      </c>
      <c r="BK86" s="131">
        <f>SUM(BK87:BK93)</f>
        <v>0</v>
      </c>
    </row>
    <row r="87" spans="2:65" s="30" customFormat="1" ht="16.5" customHeight="1">
      <c r="B87" s="31"/>
      <c r="C87" s="134" t="s">
        <v>80</v>
      </c>
      <c r="D87" s="134" t="s">
        <v>152</v>
      </c>
      <c r="E87" s="135" t="s">
        <v>303</v>
      </c>
      <c r="F87" s="136" t="s">
        <v>304</v>
      </c>
      <c r="G87" s="137" t="s">
        <v>200</v>
      </c>
      <c r="H87" s="138">
        <v>370.81</v>
      </c>
      <c r="I87" s="139"/>
      <c r="J87" s="140">
        <f>ROUND(I87*H87,2)</f>
        <v>0</v>
      </c>
      <c r="K87" s="136" t="s">
        <v>156</v>
      </c>
      <c r="L87" s="31"/>
      <c r="M87" s="141"/>
      <c r="N87" s="142" t="s">
        <v>43</v>
      </c>
      <c r="P87" s="143">
        <f>O87*H87</f>
        <v>0</v>
      </c>
      <c r="Q87" s="143">
        <v>0</v>
      </c>
      <c r="R87" s="143">
        <f>Q87*H87</f>
        <v>0</v>
      </c>
      <c r="S87" s="143">
        <v>0.14000000000000001</v>
      </c>
      <c r="T87" s="144">
        <f>S87*H87</f>
        <v>51.913400000000003</v>
      </c>
      <c r="AR87" s="145" t="s">
        <v>157</v>
      </c>
      <c r="AT87" s="145" t="s">
        <v>152</v>
      </c>
      <c r="AU87" s="145" t="s">
        <v>82</v>
      </c>
      <c r="AY87" s="16" t="s">
        <v>150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6" t="s">
        <v>80</v>
      </c>
      <c r="BK87" s="146">
        <f>ROUND(I87*H87,2)</f>
        <v>0</v>
      </c>
      <c r="BL87" s="16" t="s">
        <v>157</v>
      </c>
      <c r="BM87" s="145" t="s">
        <v>952</v>
      </c>
    </row>
    <row r="88" spans="2:65" s="30" customFormat="1">
      <c r="B88" s="31"/>
      <c r="D88" s="147" t="s">
        <v>159</v>
      </c>
      <c r="F88" s="148" t="s">
        <v>306</v>
      </c>
      <c r="I88" s="149"/>
      <c r="L88" s="31"/>
      <c r="M88" s="150"/>
      <c r="T88" s="54"/>
      <c r="AT88" s="16" t="s">
        <v>159</v>
      </c>
      <c r="AU88" s="16" t="s">
        <v>82</v>
      </c>
    </row>
    <row r="89" spans="2:65" s="151" customFormat="1">
      <c r="B89" s="152"/>
      <c r="D89" s="153" t="s">
        <v>161</v>
      </c>
      <c r="E89" s="154"/>
      <c r="F89" s="155" t="s">
        <v>953</v>
      </c>
      <c r="H89" s="154"/>
      <c r="I89" s="156"/>
      <c r="L89" s="152"/>
      <c r="M89" s="157"/>
      <c r="T89" s="158"/>
      <c r="AT89" s="154" t="s">
        <v>161</v>
      </c>
      <c r="AU89" s="154" t="s">
        <v>82</v>
      </c>
      <c r="AV89" s="151" t="s">
        <v>80</v>
      </c>
      <c r="AW89" s="151" t="s">
        <v>34</v>
      </c>
      <c r="AX89" s="151" t="s">
        <v>72</v>
      </c>
      <c r="AY89" s="154" t="s">
        <v>150</v>
      </c>
    </row>
    <row r="90" spans="2:65" s="159" customFormat="1">
      <c r="B90" s="160"/>
      <c r="D90" s="153" t="s">
        <v>161</v>
      </c>
      <c r="E90" s="161"/>
      <c r="F90" s="162" t="s">
        <v>954</v>
      </c>
      <c r="H90" s="163">
        <v>416.31</v>
      </c>
      <c r="I90" s="164"/>
      <c r="L90" s="160"/>
      <c r="M90" s="165"/>
      <c r="T90" s="166"/>
      <c r="AT90" s="161" t="s">
        <v>161</v>
      </c>
      <c r="AU90" s="161" t="s">
        <v>82</v>
      </c>
      <c r="AV90" s="159" t="s">
        <v>82</v>
      </c>
      <c r="AW90" s="159" t="s">
        <v>34</v>
      </c>
      <c r="AX90" s="159" t="s">
        <v>72</v>
      </c>
      <c r="AY90" s="161" t="s">
        <v>150</v>
      </c>
    </row>
    <row r="91" spans="2:65" s="151" customFormat="1">
      <c r="B91" s="152"/>
      <c r="D91" s="153" t="s">
        <v>161</v>
      </c>
      <c r="E91" s="154"/>
      <c r="F91" s="155" t="s">
        <v>955</v>
      </c>
      <c r="H91" s="154"/>
      <c r="I91" s="156"/>
      <c r="L91" s="152"/>
      <c r="M91" s="157"/>
      <c r="T91" s="158"/>
      <c r="AT91" s="154" t="s">
        <v>161</v>
      </c>
      <c r="AU91" s="154" t="s">
        <v>82</v>
      </c>
      <c r="AV91" s="151" t="s">
        <v>80</v>
      </c>
      <c r="AW91" s="151" t="s">
        <v>34</v>
      </c>
      <c r="AX91" s="151" t="s">
        <v>72</v>
      </c>
      <c r="AY91" s="154" t="s">
        <v>150</v>
      </c>
    </row>
    <row r="92" spans="2:65" s="159" customFormat="1">
      <c r="B92" s="160"/>
      <c r="D92" s="153" t="s">
        <v>161</v>
      </c>
      <c r="E92" s="161"/>
      <c r="F92" s="162" t="s">
        <v>956</v>
      </c>
      <c r="H92" s="163">
        <v>-45.5</v>
      </c>
      <c r="I92" s="164"/>
      <c r="L92" s="160"/>
      <c r="M92" s="165"/>
      <c r="T92" s="166"/>
      <c r="AT92" s="161" t="s">
        <v>161</v>
      </c>
      <c r="AU92" s="161" t="s">
        <v>82</v>
      </c>
      <c r="AV92" s="159" t="s">
        <v>82</v>
      </c>
      <c r="AW92" s="159" t="s">
        <v>34</v>
      </c>
      <c r="AX92" s="159" t="s">
        <v>72</v>
      </c>
      <c r="AY92" s="161" t="s">
        <v>150</v>
      </c>
    </row>
    <row r="93" spans="2:65" s="167" customFormat="1">
      <c r="B93" s="168"/>
      <c r="D93" s="153" t="s">
        <v>161</v>
      </c>
      <c r="E93" s="169"/>
      <c r="F93" s="170" t="s">
        <v>164</v>
      </c>
      <c r="H93" s="171">
        <v>370.81</v>
      </c>
      <c r="I93" s="172"/>
      <c r="L93" s="168"/>
      <c r="M93" s="173"/>
      <c r="T93" s="174"/>
      <c r="AT93" s="169" t="s">
        <v>161</v>
      </c>
      <c r="AU93" s="169" t="s">
        <v>82</v>
      </c>
      <c r="AV93" s="167" t="s">
        <v>157</v>
      </c>
      <c r="AW93" s="167" t="s">
        <v>34</v>
      </c>
      <c r="AX93" s="167" t="s">
        <v>80</v>
      </c>
      <c r="AY93" s="169" t="s">
        <v>150</v>
      </c>
    </row>
    <row r="94" spans="2:65" s="121" customFormat="1" ht="22.8" customHeight="1">
      <c r="B94" s="122"/>
      <c r="D94" s="123" t="s">
        <v>71</v>
      </c>
      <c r="E94" s="132" t="s">
        <v>372</v>
      </c>
      <c r="F94" s="132" t="s">
        <v>373</v>
      </c>
      <c r="I94" s="125"/>
      <c r="J94" s="133">
        <f>BK94</f>
        <v>0</v>
      </c>
      <c r="L94" s="122"/>
      <c r="M94" s="127"/>
      <c r="P94" s="128">
        <f>SUM(P95:P105)</f>
        <v>0</v>
      </c>
      <c r="R94" s="128">
        <f>SUM(R95:R105)</f>
        <v>0</v>
      </c>
      <c r="T94" s="129">
        <f>SUM(T95:T105)</f>
        <v>0</v>
      </c>
      <c r="AR94" s="123" t="s">
        <v>80</v>
      </c>
      <c r="AT94" s="130" t="s">
        <v>71</v>
      </c>
      <c r="AU94" s="130" t="s">
        <v>80</v>
      </c>
      <c r="AY94" s="123" t="s">
        <v>150</v>
      </c>
      <c r="BK94" s="131">
        <f>SUM(BK95:BK105)</f>
        <v>0</v>
      </c>
    </row>
    <row r="95" spans="2:65" s="30" customFormat="1" ht="24.15" customHeight="1">
      <c r="B95" s="31"/>
      <c r="C95" s="134" t="s">
        <v>82</v>
      </c>
      <c r="D95" s="134" t="s">
        <v>152</v>
      </c>
      <c r="E95" s="135" t="s">
        <v>375</v>
      </c>
      <c r="F95" s="136" t="s">
        <v>376</v>
      </c>
      <c r="G95" s="137" t="s">
        <v>168</v>
      </c>
      <c r="H95" s="138">
        <v>51.912999999999997</v>
      </c>
      <c r="I95" s="139"/>
      <c r="J95" s="140">
        <f>ROUND(I95*H95,2)</f>
        <v>0</v>
      </c>
      <c r="K95" s="136" t="s">
        <v>156</v>
      </c>
      <c r="L95" s="31"/>
      <c r="M95" s="141"/>
      <c r="N95" s="142" t="s">
        <v>43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157</v>
      </c>
      <c r="AT95" s="145" t="s">
        <v>152</v>
      </c>
      <c r="AU95" s="145" t="s">
        <v>82</v>
      </c>
      <c r="AY95" s="16" t="s">
        <v>150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6" t="s">
        <v>80</v>
      </c>
      <c r="BK95" s="146">
        <f>ROUND(I95*H95,2)</f>
        <v>0</v>
      </c>
      <c r="BL95" s="16" t="s">
        <v>157</v>
      </c>
      <c r="BM95" s="145" t="s">
        <v>957</v>
      </c>
    </row>
    <row r="96" spans="2:65" s="30" customFormat="1">
      <c r="B96" s="31"/>
      <c r="D96" s="147" t="s">
        <v>159</v>
      </c>
      <c r="F96" s="148" t="s">
        <v>378</v>
      </c>
      <c r="I96" s="149"/>
      <c r="L96" s="31"/>
      <c r="M96" s="150"/>
      <c r="T96" s="54"/>
      <c r="AT96" s="16" t="s">
        <v>159</v>
      </c>
      <c r="AU96" s="16" t="s">
        <v>82</v>
      </c>
    </row>
    <row r="97" spans="2:65" s="30" customFormat="1" ht="21.75" customHeight="1">
      <c r="B97" s="31"/>
      <c r="C97" s="134" t="s">
        <v>172</v>
      </c>
      <c r="D97" s="134" t="s">
        <v>152</v>
      </c>
      <c r="E97" s="135" t="s">
        <v>380</v>
      </c>
      <c r="F97" s="136" t="s">
        <v>381</v>
      </c>
      <c r="G97" s="137" t="s">
        <v>168</v>
      </c>
      <c r="H97" s="138">
        <v>51.912999999999997</v>
      </c>
      <c r="I97" s="139"/>
      <c r="J97" s="140">
        <f>ROUND(I97*H97,2)</f>
        <v>0</v>
      </c>
      <c r="K97" s="136" t="s">
        <v>156</v>
      </c>
      <c r="L97" s="31"/>
      <c r="M97" s="141"/>
      <c r="N97" s="142" t="s">
        <v>43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157</v>
      </c>
      <c r="AT97" s="145" t="s">
        <v>152</v>
      </c>
      <c r="AU97" s="145" t="s">
        <v>82</v>
      </c>
      <c r="AY97" s="16" t="s">
        <v>150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6" t="s">
        <v>80</v>
      </c>
      <c r="BK97" s="146">
        <f>ROUND(I97*H97,2)</f>
        <v>0</v>
      </c>
      <c r="BL97" s="16" t="s">
        <v>157</v>
      </c>
      <c r="BM97" s="145" t="s">
        <v>958</v>
      </c>
    </row>
    <row r="98" spans="2:65" s="30" customFormat="1">
      <c r="B98" s="31"/>
      <c r="D98" s="147" t="s">
        <v>159</v>
      </c>
      <c r="F98" s="148" t="s">
        <v>383</v>
      </c>
      <c r="I98" s="149"/>
      <c r="L98" s="31"/>
      <c r="M98" s="150"/>
      <c r="T98" s="54"/>
      <c r="AT98" s="16" t="s">
        <v>159</v>
      </c>
      <c r="AU98" s="16" t="s">
        <v>82</v>
      </c>
    </row>
    <row r="99" spans="2:65" s="30" customFormat="1" ht="24.15" customHeight="1">
      <c r="B99" s="31"/>
      <c r="C99" s="134" t="s">
        <v>157</v>
      </c>
      <c r="D99" s="134" t="s">
        <v>152</v>
      </c>
      <c r="E99" s="135" t="s">
        <v>385</v>
      </c>
      <c r="F99" s="136" t="s">
        <v>386</v>
      </c>
      <c r="G99" s="137" t="s">
        <v>168</v>
      </c>
      <c r="H99" s="138">
        <v>1038.26</v>
      </c>
      <c r="I99" s="139"/>
      <c r="J99" s="140">
        <f>ROUND(I99*H99,2)</f>
        <v>0</v>
      </c>
      <c r="K99" s="136" t="s">
        <v>156</v>
      </c>
      <c r="L99" s="31"/>
      <c r="M99" s="141"/>
      <c r="N99" s="142" t="s">
        <v>43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157</v>
      </c>
      <c r="AT99" s="145" t="s">
        <v>152</v>
      </c>
      <c r="AU99" s="145" t="s">
        <v>82</v>
      </c>
      <c r="AY99" s="16" t="s">
        <v>150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6" t="s">
        <v>80</v>
      </c>
      <c r="BK99" s="146">
        <f>ROUND(I99*H99,2)</f>
        <v>0</v>
      </c>
      <c r="BL99" s="16" t="s">
        <v>157</v>
      </c>
      <c r="BM99" s="145" t="s">
        <v>959</v>
      </c>
    </row>
    <row r="100" spans="2:65" s="30" customFormat="1">
      <c r="B100" s="31"/>
      <c r="D100" s="147" t="s">
        <v>159</v>
      </c>
      <c r="F100" s="148" t="s">
        <v>388</v>
      </c>
      <c r="I100" s="149"/>
      <c r="L100" s="31"/>
      <c r="M100" s="150"/>
      <c r="T100" s="54"/>
      <c r="AT100" s="16" t="s">
        <v>159</v>
      </c>
      <c r="AU100" s="16" t="s">
        <v>82</v>
      </c>
    </row>
    <row r="101" spans="2:65" s="159" customFormat="1">
      <c r="B101" s="160"/>
      <c r="D101" s="153" t="s">
        <v>161</v>
      </c>
      <c r="F101" s="162" t="s">
        <v>960</v>
      </c>
      <c r="H101" s="163">
        <v>1038.26</v>
      </c>
      <c r="I101" s="164"/>
      <c r="L101" s="160"/>
      <c r="M101" s="165"/>
      <c r="T101" s="166"/>
      <c r="AT101" s="161" t="s">
        <v>161</v>
      </c>
      <c r="AU101" s="161" t="s">
        <v>82</v>
      </c>
      <c r="AV101" s="159" t="s">
        <v>82</v>
      </c>
      <c r="AW101" s="159" t="s">
        <v>4</v>
      </c>
      <c r="AX101" s="159" t="s">
        <v>80</v>
      </c>
      <c r="AY101" s="161" t="s">
        <v>150</v>
      </c>
    </row>
    <row r="102" spans="2:65" s="30" customFormat="1" ht="24.15" customHeight="1">
      <c r="B102" s="31"/>
      <c r="C102" s="134" t="s">
        <v>183</v>
      </c>
      <c r="D102" s="134" t="s">
        <v>152</v>
      </c>
      <c r="E102" s="135" t="s">
        <v>395</v>
      </c>
      <c r="F102" s="136" t="s">
        <v>396</v>
      </c>
      <c r="G102" s="137" t="s">
        <v>168</v>
      </c>
      <c r="H102" s="138">
        <v>51.912999999999997</v>
      </c>
      <c r="I102" s="139"/>
      <c r="J102" s="140">
        <f>ROUND(I102*H102,2)</f>
        <v>0</v>
      </c>
      <c r="K102" s="136" t="s">
        <v>156</v>
      </c>
      <c r="L102" s="31"/>
      <c r="M102" s="141"/>
      <c r="N102" s="142" t="s">
        <v>43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157</v>
      </c>
      <c r="AT102" s="145" t="s">
        <v>152</v>
      </c>
      <c r="AU102" s="145" t="s">
        <v>82</v>
      </c>
      <c r="AY102" s="16" t="s">
        <v>150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6" t="s">
        <v>80</v>
      </c>
      <c r="BK102" s="146">
        <f>ROUND(I102*H102,2)</f>
        <v>0</v>
      </c>
      <c r="BL102" s="16" t="s">
        <v>157</v>
      </c>
      <c r="BM102" s="145" t="s">
        <v>961</v>
      </c>
    </row>
    <row r="103" spans="2:65" s="30" customFormat="1">
      <c r="B103" s="31"/>
      <c r="D103" s="147" t="s">
        <v>159</v>
      </c>
      <c r="F103" s="148" t="s">
        <v>398</v>
      </c>
      <c r="I103" s="149"/>
      <c r="L103" s="31"/>
      <c r="M103" s="150"/>
      <c r="T103" s="54"/>
      <c r="AT103" s="16" t="s">
        <v>159</v>
      </c>
      <c r="AU103" s="16" t="s">
        <v>82</v>
      </c>
    </row>
    <row r="104" spans="2:65" s="159" customFormat="1">
      <c r="B104" s="160"/>
      <c r="D104" s="153" t="s">
        <v>161</v>
      </c>
      <c r="E104" s="161"/>
      <c r="F104" s="162" t="s">
        <v>962</v>
      </c>
      <c r="H104" s="163">
        <v>51.912999999999997</v>
      </c>
      <c r="I104" s="164"/>
      <c r="L104" s="160"/>
      <c r="M104" s="165"/>
      <c r="T104" s="166"/>
      <c r="AT104" s="161" t="s">
        <v>161</v>
      </c>
      <c r="AU104" s="161" t="s">
        <v>82</v>
      </c>
      <c r="AV104" s="159" t="s">
        <v>82</v>
      </c>
      <c r="AW104" s="159" t="s">
        <v>34</v>
      </c>
      <c r="AX104" s="159" t="s">
        <v>72</v>
      </c>
      <c r="AY104" s="161" t="s">
        <v>150</v>
      </c>
    </row>
    <row r="105" spans="2:65" s="167" customFormat="1">
      <c r="B105" s="168"/>
      <c r="D105" s="153" t="s">
        <v>161</v>
      </c>
      <c r="E105" s="169"/>
      <c r="F105" s="170" t="s">
        <v>164</v>
      </c>
      <c r="H105" s="171">
        <v>51.912999999999997</v>
      </c>
      <c r="I105" s="172"/>
      <c r="L105" s="168"/>
      <c r="M105" s="173"/>
      <c r="T105" s="174"/>
      <c r="AT105" s="169" t="s">
        <v>161</v>
      </c>
      <c r="AU105" s="169" t="s">
        <v>82</v>
      </c>
      <c r="AV105" s="167" t="s">
        <v>157</v>
      </c>
      <c r="AW105" s="167" t="s">
        <v>34</v>
      </c>
      <c r="AX105" s="167" t="s">
        <v>80</v>
      </c>
      <c r="AY105" s="169" t="s">
        <v>150</v>
      </c>
    </row>
    <row r="106" spans="2:65" s="121" customFormat="1" ht="25.95" customHeight="1">
      <c r="B106" s="122"/>
      <c r="D106" s="123" t="s">
        <v>71</v>
      </c>
      <c r="E106" s="124" t="s">
        <v>413</v>
      </c>
      <c r="F106" s="124" t="s">
        <v>414</v>
      </c>
      <c r="I106" s="125"/>
      <c r="J106" s="126">
        <f>BK106</f>
        <v>0</v>
      </c>
      <c r="L106" s="122"/>
      <c r="M106" s="127"/>
      <c r="P106" s="128">
        <f>P107</f>
        <v>0</v>
      </c>
      <c r="R106" s="128">
        <f>R107</f>
        <v>17.765205699999999</v>
      </c>
      <c r="T106" s="129">
        <f>T107</f>
        <v>0</v>
      </c>
      <c r="AR106" s="123" t="s">
        <v>82</v>
      </c>
      <c r="AT106" s="130" t="s">
        <v>71</v>
      </c>
      <c r="AU106" s="130" t="s">
        <v>72</v>
      </c>
      <c r="AY106" s="123" t="s">
        <v>150</v>
      </c>
      <c r="BK106" s="131">
        <f>BK107</f>
        <v>0</v>
      </c>
    </row>
    <row r="107" spans="2:65" s="121" customFormat="1" ht="22.8" customHeight="1">
      <c r="B107" s="122"/>
      <c r="D107" s="123" t="s">
        <v>71</v>
      </c>
      <c r="E107" s="132" t="s">
        <v>463</v>
      </c>
      <c r="F107" s="132" t="s">
        <v>464</v>
      </c>
      <c r="I107" s="125"/>
      <c r="J107" s="133">
        <f>BK107</f>
        <v>0</v>
      </c>
      <c r="L107" s="122"/>
      <c r="M107" s="127"/>
      <c r="P107" s="128">
        <f>SUM(P108:P119)</f>
        <v>0</v>
      </c>
      <c r="R107" s="128">
        <f>SUM(R108:R119)</f>
        <v>17.765205699999999</v>
      </c>
      <c r="T107" s="129">
        <f>SUM(T108:T119)</f>
        <v>0</v>
      </c>
      <c r="AR107" s="123" t="s">
        <v>82</v>
      </c>
      <c r="AT107" s="130" t="s">
        <v>71</v>
      </c>
      <c r="AU107" s="130" t="s">
        <v>80</v>
      </c>
      <c r="AY107" s="123" t="s">
        <v>150</v>
      </c>
      <c r="BK107" s="131">
        <f>SUM(BK108:BK119)</f>
        <v>0</v>
      </c>
    </row>
    <row r="108" spans="2:65" s="30" customFormat="1" ht="37.799999999999997" customHeight="1">
      <c r="B108" s="31"/>
      <c r="C108" s="134" t="s">
        <v>190</v>
      </c>
      <c r="D108" s="134" t="s">
        <v>152</v>
      </c>
      <c r="E108" s="135" t="s">
        <v>963</v>
      </c>
      <c r="F108" s="136" t="s">
        <v>964</v>
      </c>
      <c r="G108" s="137" t="s">
        <v>200</v>
      </c>
      <c r="H108" s="138">
        <v>370.81</v>
      </c>
      <c r="I108" s="139"/>
      <c r="J108" s="140">
        <f>ROUND(I108*H108,2)</f>
        <v>0</v>
      </c>
      <c r="K108" s="136" t="s">
        <v>156</v>
      </c>
      <c r="L108" s="31"/>
      <c r="M108" s="141"/>
      <c r="N108" s="142" t="s">
        <v>43</v>
      </c>
      <c r="P108" s="143">
        <f>O108*H108</f>
        <v>0</v>
      </c>
      <c r="Q108" s="143">
        <v>4.6969999999999998E-2</v>
      </c>
      <c r="R108" s="143">
        <f>Q108*H108</f>
        <v>17.416945699999999</v>
      </c>
      <c r="S108" s="143">
        <v>0</v>
      </c>
      <c r="T108" s="144">
        <f>S108*H108</f>
        <v>0</v>
      </c>
      <c r="AR108" s="145" t="s">
        <v>260</v>
      </c>
      <c r="AT108" s="145" t="s">
        <v>152</v>
      </c>
      <c r="AU108" s="145" t="s">
        <v>82</v>
      </c>
      <c r="AY108" s="16" t="s">
        <v>150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6" t="s">
        <v>80</v>
      </c>
      <c r="BK108" s="146">
        <f>ROUND(I108*H108,2)</f>
        <v>0</v>
      </c>
      <c r="BL108" s="16" t="s">
        <v>260</v>
      </c>
      <c r="BM108" s="145" t="s">
        <v>965</v>
      </c>
    </row>
    <row r="109" spans="2:65" s="30" customFormat="1">
      <c r="B109" s="31"/>
      <c r="D109" s="147" t="s">
        <v>159</v>
      </c>
      <c r="F109" s="148" t="s">
        <v>966</v>
      </c>
      <c r="I109" s="149"/>
      <c r="L109" s="31"/>
      <c r="M109" s="150"/>
      <c r="T109" s="54"/>
      <c r="AT109" s="16" t="s">
        <v>159</v>
      </c>
      <c r="AU109" s="16" t="s">
        <v>82</v>
      </c>
    </row>
    <row r="110" spans="2:65" s="159" customFormat="1">
      <c r="B110" s="160"/>
      <c r="D110" s="153" t="s">
        <v>161</v>
      </c>
      <c r="E110" s="161"/>
      <c r="F110" s="162" t="s">
        <v>954</v>
      </c>
      <c r="H110" s="163">
        <v>416.31</v>
      </c>
      <c r="I110" s="164"/>
      <c r="L110" s="160"/>
      <c r="M110" s="165"/>
      <c r="T110" s="166"/>
      <c r="AT110" s="161" t="s">
        <v>161</v>
      </c>
      <c r="AU110" s="161" t="s">
        <v>82</v>
      </c>
      <c r="AV110" s="159" t="s">
        <v>82</v>
      </c>
      <c r="AW110" s="159" t="s">
        <v>34</v>
      </c>
      <c r="AX110" s="159" t="s">
        <v>72</v>
      </c>
      <c r="AY110" s="161" t="s">
        <v>150</v>
      </c>
    </row>
    <row r="111" spans="2:65" s="151" customFormat="1">
      <c r="B111" s="152"/>
      <c r="D111" s="153" t="s">
        <v>161</v>
      </c>
      <c r="E111" s="154"/>
      <c r="F111" s="155" t="s">
        <v>955</v>
      </c>
      <c r="H111" s="154"/>
      <c r="I111" s="156"/>
      <c r="L111" s="152"/>
      <c r="M111" s="157"/>
      <c r="T111" s="158"/>
      <c r="AT111" s="154" t="s">
        <v>161</v>
      </c>
      <c r="AU111" s="154" t="s">
        <v>82</v>
      </c>
      <c r="AV111" s="151" t="s">
        <v>80</v>
      </c>
      <c r="AW111" s="151" t="s">
        <v>34</v>
      </c>
      <c r="AX111" s="151" t="s">
        <v>72</v>
      </c>
      <c r="AY111" s="154" t="s">
        <v>150</v>
      </c>
    </row>
    <row r="112" spans="2:65" s="159" customFormat="1">
      <c r="B112" s="160"/>
      <c r="D112" s="153" t="s">
        <v>161</v>
      </c>
      <c r="E112" s="161"/>
      <c r="F112" s="162" t="s">
        <v>956</v>
      </c>
      <c r="H112" s="163">
        <v>-45.5</v>
      </c>
      <c r="I112" s="164"/>
      <c r="L112" s="160"/>
      <c r="M112" s="165"/>
      <c r="T112" s="166"/>
      <c r="AT112" s="161" t="s">
        <v>161</v>
      </c>
      <c r="AU112" s="161" t="s">
        <v>82</v>
      </c>
      <c r="AV112" s="159" t="s">
        <v>82</v>
      </c>
      <c r="AW112" s="159" t="s">
        <v>34</v>
      </c>
      <c r="AX112" s="159" t="s">
        <v>72</v>
      </c>
      <c r="AY112" s="161" t="s">
        <v>150</v>
      </c>
    </row>
    <row r="113" spans="2:65" s="167" customFormat="1">
      <c r="B113" s="168"/>
      <c r="D113" s="153" t="s">
        <v>161</v>
      </c>
      <c r="E113" s="169"/>
      <c r="F113" s="170" t="s">
        <v>164</v>
      </c>
      <c r="H113" s="171">
        <v>370.81</v>
      </c>
      <c r="I113" s="172"/>
      <c r="L113" s="168"/>
      <c r="M113" s="173"/>
      <c r="T113" s="174"/>
      <c r="AT113" s="169" t="s">
        <v>161</v>
      </c>
      <c r="AU113" s="169" t="s">
        <v>82</v>
      </c>
      <c r="AV113" s="167" t="s">
        <v>157</v>
      </c>
      <c r="AW113" s="167" t="s">
        <v>34</v>
      </c>
      <c r="AX113" s="167" t="s">
        <v>80</v>
      </c>
      <c r="AY113" s="169" t="s">
        <v>150</v>
      </c>
    </row>
    <row r="114" spans="2:65" s="30" customFormat="1" ht="24.15" customHeight="1">
      <c r="B114" s="31"/>
      <c r="C114" s="134" t="s">
        <v>197</v>
      </c>
      <c r="D114" s="134" t="s">
        <v>152</v>
      </c>
      <c r="E114" s="135" t="s">
        <v>967</v>
      </c>
      <c r="F114" s="136" t="s">
        <v>968</v>
      </c>
      <c r="G114" s="137" t="s">
        <v>176</v>
      </c>
      <c r="H114" s="138">
        <v>22</v>
      </c>
      <c r="I114" s="139"/>
      <c r="J114" s="140">
        <f>ROUND(I114*H114,2)</f>
        <v>0</v>
      </c>
      <c r="K114" s="136" t="s">
        <v>156</v>
      </c>
      <c r="L114" s="31"/>
      <c r="M114" s="141"/>
      <c r="N114" s="142" t="s">
        <v>43</v>
      </c>
      <c r="P114" s="143">
        <f>O114*H114</f>
        <v>0</v>
      </c>
      <c r="Q114" s="143">
        <v>1.583E-2</v>
      </c>
      <c r="R114" s="143">
        <f>Q114*H114</f>
        <v>0.34826000000000001</v>
      </c>
      <c r="S114" s="143">
        <v>0</v>
      </c>
      <c r="T114" s="144">
        <f>S114*H114</f>
        <v>0</v>
      </c>
      <c r="AR114" s="145" t="s">
        <v>260</v>
      </c>
      <c r="AT114" s="145" t="s">
        <v>152</v>
      </c>
      <c r="AU114" s="145" t="s">
        <v>82</v>
      </c>
      <c r="AY114" s="16" t="s">
        <v>150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6" t="s">
        <v>80</v>
      </c>
      <c r="BK114" s="146">
        <f>ROUND(I114*H114,2)</f>
        <v>0</v>
      </c>
      <c r="BL114" s="16" t="s">
        <v>260</v>
      </c>
      <c r="BM114" s="145" t="s">
        <v>969</v>
      </c>
    </row>
    <row r="115" spans="2:65" s="30" customFormat="1">
      <c r="B115" s="31"/>
      <c r="D115" s="147" t="s">
        <v>159</v>
      </c>
      <c r="F115" s="148" t="s">
        <v>970</v>
      </c>
      <c r="I115" s="149"/>
      <c r="L115" s="31"/>
      <c r="M115" s="150"/>
      <c r="T115" s="54"/>
      <c r="AT115" s="16" t="s">
        <v>159</v>
      </c>
      <c r="AU115" s="16" t="s">
        <v>82</v>
      </c>
    </row>
    <row r="116" spans="2:65" s="159" customFormat="1">
      <c r="B116" s="160"/>
      <c r="D116" s="153" t="s">
        <v>161</v>
      </c>
      <c r="E116" s="161"/>
      <c r="F116" s="162" t="s">
        <v>971</v>
      </c>
      <c r="H116" s="163">
        <v>22</v>
      </c>
      <c r="I116" s="164"/>
      <c r="L116" s="160"/>
      <c r="M116" s="165"/>
      <c r="T116" s="166"/>
      <c r="AT116" s="161" t="s">
        <v>161</v>
      </c>
      <c r="AU116" s="161" t="s">
        <v>82</v>
      </c>
      <c r="AV116" s="159" t="s">
        <v>82</v>
      </c>
      <c r="AW116" s="159" t="s">
        <v>34</v>
      </c>
      <c r="AX116" s="159" t="s">
        <v>72</v>
      </c>
      <c r="AY116" s="161" t="s">
        <v>150</v>
      </c>
    </row>
    <row r="117" spans="2:65" s="167" customFormat="1">
      <c r="B117" s="168"/>
      <c r="D117" s="153" t="s">
        <v>161</v>
      </c>
      <c r="E117" s="169"/>
      <c r="F117" s="170" t="s">
        <v>164</v>
      </c>
      <c r="H117" s="171">
        <v>22</v>
      </c>
      <c r="I117" s="172"/>
      <c r="L117" s="168"/>
      <c r="M117" s="173"/>
      <c r="T117" s="174"/>
      <c r="AT117" s="169" t="s">
        <v>161</v>
      </c>
      <c r="AU117" s="169" t="s">
        <v>82</v>
      </c>
      <c r="AV117" s="167" t="s">
        <v>157</v>
      </c>
      <c r="AW117" s="167" t="s">
        <v>34</v>
      </c>
      <c r="AX117" s="167" t="s">
        <v>80</v>
      </c>
      <c r="AY117" s="169" t="s">
        <v>150</v>
      </c>
    </row>
    <row r="118" spans="2:65" s="30" customFormat="1" ht="37.799999999999997" customHeight="1">
      <c r="B118" s="31"/>
      <c r="C118" s="134" t="s">
        <v>169</v>
      </c>
      <c r="D118" s="134" t="s">
        <v>152</v>
      </c>
      <c r="E118" s="135" t="s">
        <v>972</v>
      </c>
      <c r="F118" s="136" t="s">
        <v>973</v>
      </c>
      <c r="G118" s="137" t="s">
        <v>168</v>
      </c>
      <c r="H118" s="138">
        <v>17.765000000000001</v>
      </c>
      <c r="I118" s="139"/>
      <c r="J118" s="140">
        <f>ROUND(I118*H118,2)</f>
        <v>0</v>
      </c>
      <c r="K118" s="136" t="s">
        <v>156</v>
      </c>
      <c r="L118" s="31"/>
      <c r="M118" s="141"/>
      <c r="N118" s="142" t="s">
        <v>43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260</v>
      </c>
      <c r="AT118" s="145" t="s">
        <v>152</v>
      </c>
      <c r="AU118" s="145" t="s">
        <v>82</v>
      </c>
      <c r="AY118" s="16" t="s">
        <v>150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6" t="s">
        <v>80</v>
      </c>
      <c r="BK118" s="146">
        <f>ROUND(I118*H118,2)</f>
        <v>0</v>
      </c>
      <c r="BL118" s="16" t="s">
        <v>260</v>
      </c>
      <c r="BM118" s="145" t="s">
        <v>974</v>
      </c>
    </row>
    <row r="119" spans="2:65" s="30" customFormat="1">
      <c r="B119" s="31"/>
      <c r="D119" s="147" t="s">
        <v>159</v>
      </c>
      <c r="F119" s="148" t="s">
        <v>975</v>
      </c>
      <c r="I119" s="149"/>
      <c r="L119" s="31"/>
      <c r="M119" s="186"/>
      <c r="N119" s="187"/>
      <c r="O119" s="187"/>
      <c r="P119" s="187"/>
      <c r="Q119" s="187"/>
      <c r="R119" s="187"/>
      <c r="S119" s="187"/>
      <c r="T119" s="188"/>
      <c r="AT119" s="16" t="s">
        <v>159</v>
      </c>
      <c r="AU119" s="16" t="s">
        <v>82</v>
      </c>
    </row>
    <row r="120" spans="2:65" s="30" customFormat="1" ht="6.9" customHeight="1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31"/>
    </row>
  </sheetData>
  <sheetProtection algorithmName="SHA-512" hashValue="ldwN+FjIatdXQ6yAVSy8UE93I/qGBh2Zf6mtFRFoPgCE5lbYd63CvhcH0cimTEeezJ3vw2pIixAUaP6g2nA1lQ==" saltValue="igPvzoObk1dNfBmlOERZwhjBqYIsOv5KKqoo8ZgNkp68Wc8yEss3RI94HTgTc6ORDVE+WAxQ6MtcmBvK92V/ZQ==" spinCount="100000" sheet="1" objects="1" scenarios="1" formatColumns="0" formatRows="0" autoFilter="0"/>
  <autoFilter ref="C83:K119" xr:uid="{00000000-0009-0000-0000-000003000000}"/>
  <mergeCells count="9">
    <mergeCell ref="E48:H48"/>
    <mergeCell ref="E50:H50"/>
    <mergeCell ref="E74:H74"/>
    <mergeCell ref="E76:H76"/>
    <mergeCell ref="L2:V2"/>
    <mergeCell ref="E7:H7"/>
    <mergeCell ref="E9:H9"/>
    <mergeCell ref="E18:H18"/>
    <mergeCell ref="E27:H27"/>
  </mergeCells>
  <hyperlinks>
    <hyperlink ref="F88" r:id="rId1" xr:uid="{00000000-0004-0000-0300-000000000000}"/>
    <hyperlink ref="F96" r:id="rId2" xr:uid="{00000000-0004-0000-0300-000001000000}"/>
    <hyperlink ref="F98" r:id="rId3" xr:uid="{00000000-0004-0000-0300-000002000000}"/>
    <hyperlink ref="F100" r:id="rId4" xr:uid="{00000000-0004-0000-0300-000003000000}"/>
    <hyperlink ref="F103" r:id="rId5" xr:uid="{00000000-0004-0000-0300-000004000000}"/>
    <hyperlink ref="F109" r:id="rId6" xr:uid="{00000000-0004-0000-0300-000005000000}"/>
    <hyperlink ref="F115" r:id="rId7" xr:uid="{00000000-0004-0000-0300-000006000000}"/>
    <hyperlink ref="F119" r:id="rId8" xr:uid="{00000000-0004-0000-0300-000007000000}"/>
  </hyperlink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3"/>
  <sheetViews>
    <sheetView showGridLines="0" zoomScale="125" zoomScaleNormal="125" workbookViewId="0"/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91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3" t="str">
        <f>'Rekapitulace stavby'!K6</f>
        <v>Nemocnice Kyjov Kuchyně</v>
      </c>
      <c r="F7" s="263"/>
      <c r="G7" s="263"/>
      <c r="H7" s="263"/>
      <c r="L7" s="19"/>
    </row>
    <row r="8" spans="2:46" s="30" customFormat="1" ht="12" customHeight="1">
      <c r="B8" s="31"/>
      <c r="D8" s="26" t="s">
        <v>111</v>
      </c>
      <c r="L8" s="31"/>
    </row>
    <row r="9" spans="2:46" s="30" customFormat="1" ht="16.5" customHeight="1">
      <c r="B9" s="31"/>
      <c r="E9" s="264" t="s">
        <v>976</v>
      </c>
      <c r="F9" s="264"/>
      <c r="G9" s="264"/>
      <c r="H9" s="264"/>
      <c r="L9" s="31"/>
    </row>
    <row r="10" spans="2:46" s="30" customFormat="1">
      <c r="B10" s="31"/>
      <c r="L10" s="31"/>
    </row>
    <row r="11" spans="2:46" s="30" customFormat="1" ht="12" customHeight="1">
      <c r="B11" s="31"/>
      <c r="D11" s="26" t="s">
        <v>18</v>
      </c>
      <c r="F11" s="24"/>
      <c r="I11" s="26" t="s">
        <v>19</v>
      </c>
      <c r="J11" s="24"/>
      <c r="L11" s="31"/>
    </row>
    <row r="12" spans="2:46" s="30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11. 7. 2024</v>
      </c>
      <c r="L12" s="31"/>
    </row>
    <row r="13" spans="2:46" s="30" customFormat="1" ht="10.8" customHeight="1">
      <c r="B13" s="31"/>
      <c r="L13" s="31"/>
    </row>
    <row r="14" spans="2:46" s="30" customFormat="1" ht="12" customHeight="1">
      <c r="B14" s="31"/>
      <c r="D14" s="26" t="s">
        <v>24</v>
      </c>
      <c r="I14" s="26" t="s">
        <v>25</v>
      </c>
      <c r="J14" s="24"/>
      <c r="L14" s="31"/>
    </row>
    <row r="15" spans="2:46" s="30" customFormat="1" ht="18" customHeight="1">
      <c r="B15" s="31"/>
      <c r="E15" s="24" t="s">
        <v>26</v>
      </c>
      <c r="I15" s="26" t="s">
        <v>27</v>
      </c>
      <c r="J15" s="24"/>
      <c r="L15" s="31"/>
    </row>
    <row r="16" spans="2:46" s="30" customFormat="1" ht="6.9" customHeight="1">
      <c r="B16" s="31"/>
      <c r="L16" s="31"/>
    </row>
    <row r="17" spans="2:12" s="30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30" customFormat="1" ht="18" customHeight="1">
      <c r="B18" s="31"/>
      <c r="E18" s="265" t="str">
        <f>'Rekapitulace stavby'!E14</f>
        <v>Vyplň údaj</v>
      </c>
      <c r="F18" s="265"/>
      <c r="G18" s="265"/>
      <c r="H18" s="265"/>
      <c r="I18" s="26" t="s">
        <v>27</v>
      </c>
      <c r="J18" s="27" t="str">
        <f>'Rekapitulace stavby'!AN14</f>
        <v>Vyplň údaj</v>
      </c>
      <c r="L18" s="31"/>
    </row>
    <row r="19" spans="2:12" s="30" customFormat="1" ht="6.9" customHeight="1">
      <c r="B19" s="31"/>
      <c r="L19" s="31"/>
    </row>
    <row r="20" spans="2:12" s="30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30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30" customFormat="1" ht="6.9" customHeight="1">
      <c r="B22" s="31"/>
      <c r="L22" s="31"/>
    </row>
    <row r="23" spans="2:12" s="30" customFormat="1" ht="12" customHeight="1">
      <c r="B23" s="31"/>
      <c r="D23" s="26" t="s">
        <v>35</v>
      </c>
      <c r="I23" s="26" t="s">
        <v>25</v>
      </c>
      <c r="J23" s="24" t="s">
        <v>31</v>
      </c>
      <c r="L23" s="31"/>
    </row>
    <row r="24" spans="2:12" s="30" customFormat="1" ht="18" customHeight="1">
      <c r="B24" s="31"/>
      <c r="E24" s="24" t="s">
        <v>32</v>
      </c>
      <c r="I24" s="26" t="s">
        <v>27</v>
      </c>
      <c r="J24" s="24" t="s">
        <v>33</v>
      </c>
      <c r="L24" s="31"/>
    </row>
    <row r="25" spans="2:12" s="30" customFormat="1" ht="6.9" customHeight="1">
      <c r="B25" s="31"/>
      <c r="L25" s="31"/>
    </row>
    <row r="26" spans="2:12" s="30" customFormat="1" ht="12" customHeight="1">
      <c r="B26" s="31"/>
      <c r="D26" s="26" t="s">
        <v>36</v>
      </c>
      <c r="L26" s="31"/>
    </row>
    <row r="27" spans="2:12" s="30" customFormat="1" ht="16.5" customHeight="1">
      <c r="B27" s="31"/>
      <c r="E27" s="9"/>
      <c r="F27" s="9"/>
      <c r="G27" s="9"/>
      <c r="H27" s="9"/>
      <c r="L27" s="31"/>
    </row>
    <row r="28" spans="2:12" s="30" customFormat="1" ht="6.9" customHeight="1">
      <c r="B28" s="31"/>
      <c r="L28" s="31"/>
    </row>
    <row r="29" spans="2:12" s="30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30" customFormat="1" ht="25.5" customHeight="1">
      <c r="B30" s="31"/>
      <c r="D30" s="89" t="s">
        <v>38</v>
      </c>
      <c r="J30" s="65">
        <f>ROUND(J87, 2)</f>
        <v>0</v>
      </c>
      <c r="L30" s="31"/>
    </row>
    <row r="31" spans="2:12" s="30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30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30" customFormat="1" ht="14.4" customHeight="1">
      <c r="B33" s="31"/>
      <c r="D33" s="90" t="s">
        <v>42</v>
      </c>
      <c r="E33" s="26" t="s">
        <v>43</v>
      </c>
      <c r="F33" s="91">
        <f>ROUND((SUM(BE87:BE232)),  2)</f>
        <v>0</v>
      </c>
      <c r="I33" s="92">
        <v>0.21</v>
      </c>
      <c r="J33" s="91">
        <f>ROUND(((SUM(BE87:BE232))*I33),  2)</f>
        <v>0</v>
      </c>
      <c r="L33" s="31"/>
    </row>
    <row r="34" spans="2:12" s="30" customFormat="1" ht="14.4" customHeight="1">
      <c r="B34" s="31"/>
      <c r="E34" s="26" t="s">
        <v>44</v>
      </c>
      <c r="F34" s="91">
        <f>ROUND((SUM(BF87:BF232)),  2)</f>
        <v>0</v>
      </c>
      <c r="I34" s="92">
        <v>0.12</v>
      </c>
      <c r="J34" s="91">
        <f>ROUND(((SUM(BF87:BF232))*I34),  2)</f>
        <v>0</v>
      </c>
      <c r="L34" s="31"/>
    </row>
    <row r="35" spans="2:12" s="30" customFormat="1" ht="14.4" hidden="1" customHeight="1">
      <c r="B35" s="31"/>
      <c r="E35" s="26" t="s">
        <v>45</v>
      </c>
      <c r="F35" s="91">
        <f>ROUND((SUM(BG87:BG232)),  2)</f>
        <v>0</v>
      </c>
      <c r="I35" s="92">
        <v>0.21</v>
      </c>
      <c r="J35" s="91">
        <f>0</f>
        <v>0</v>
      </c>
      <c r="L35" s="31"/>
    </row>
    <row r="36" spans="2:12" s="30" customFormat="1" ht="14.4" hidden="1" customHeight="1">
      <c r="B36" s="31"/>
      <c r="E36" s="26" t="s">
        <v>46</v>
      </c>
      <c r="F36" s="91">
        <f>ROUND((SUM(BH87:BH232)),  2)</f>
        <v>0</v>
      </c>
      <c r="I36" s="92">
        <v>0.12</v>
      </c>
      <c r="J36" s="91">
        <f>0</f>
        <v>0</v>
      </c>
      <c r="L36" s="31"/>
    </row>
    <row r="37" spans="2:12" s="30" customFormat="1" ht="14.4" hidden="1" customHeight="1">
      <c r="B37" s="31"/>
      <c r="E37" s="26" t="s">
        <v>47</v>
      </c>
      <c r="F37" s="91">
        <f>ROUND((SUM(BI87:BI232)),  2)</f>
        <v>0</v>
      </c>
      <c r="I37" s="92">
        <v>0</v>
      </c>
      <c r="J37" s="91">
        <f>0</f>
        <v>0</v>
      </c>
      <c r="L37" s="31"/>
    </row>
    <row r="38" spans="2:12" s="30" customFormat="1" ht="6.9" customHeight="1">
      <c r="B38" s="31"/>
      <c r="L38" s="31"/>
    </row>
    <row r="39" spans="2:12" s="30" customFormat="1" ht="25.5" customHeight="1">
      <c r="B39" s="31"/>
      <c r="C39" s="93"/>
      <c r="D39" s="94" t="s">
        <v>48</v>
      </c>
      <c r="E39" s="55"/>
      <c r="F39" s="55"/>
      <c r="G39" s="95" t="s">
        <v>49</v>
      </c>
      <c r="H39" s="96" t="s">
        <v>50</v>
      </c>
      <c r="I39" s="55"/>
      <c r="J39" s="97">
        <f>SUM(J30:J37)</f>
        <v>0</v>
      </c>
      <c r="K39" s="98"/>
      <c r="L39" s="31"/>
    </row>
    <row r="40" spans="2:12" s="30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1"/>
    </row>
    <row r="44" spans="2:12" s="30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1"/>
    </row>
    <row r="45" spans="2:12" s="30" customFormat="1" ht="24.9" customHeight="1">
      <c r="B45" s="31"/>
      <c r="C45" s="20" t="s">
        <v>113</v>
      </c>
      <c r="L45" s="31"/>
    </row>
    <row r="46" spans="2:12" s="30" customFormat="1" ht="6.9" customHeight="1">
      <c r="B46" s="31"/>
      <c r="L46" s="31"/>
    </row>
    <row r="47" spans="2:12" s="30" customFormat="1" ht="12" customHeight="1">
      <c r="B47" s="31"/>
      <c r="C47" s="26" t="s">
        <v>16</v>
      </c>
      <c r="L47" s="31"/>
    </row>
    <row r="48" spans="2:12" s="30" customFormat="1" ht="16.5" customHeight="1">
      <c r="B48" s="31"/>
      <c r="E48" s="263" t="str">
        <f>E7</f>
        <v>Nemocnice Kyjov Kuchyně</v>
      </c>
      <c r="F48" s="263"/>
      <c r="G48" s="263"/>
      <c r="H48" s="263"/>
      <c r="L48" s="31"/>
    </row>
    <row r="49" spans="2:47" s="30" customFormat="1" ht="12" customHeight="1">
      <c r="B49" s="31"/>
      <c r="C49" s="26" t="s">
        <v>111</v>
      </c>
      <c r="L49" s="31"/>
    </row>
    <row r="50" spans="2:47" s="30" customFormat="1" ht="16.5" customHeight="1">
      <c r="B50" s="31"/>
      <c r="E50" s="2" t="str">
        <f>E9</f>
        <v>04 - Elektro</v>
      </c>
      <c r="F50" s="2"/>
      <c r="G50" s="2"/>
      <c r="H50" s="2"/>
      <c r="L50" s="31"/>
    </row>
    <row r="51" spans="2:47" s="30" customFormat="1" ht="6.9" customHeight="1">
      <c r="B51" s="31"/>
      <c r="L51" s="31"/>
    </row>
    <row r="52" spans="2:47" s="30" customFormat="1" ht="12" customHeight="1">
      <c r="B52" s="31"/>
      <c r="C52" s="26" t="s">
        <v>20</v>
      </c>
      <c r="F52" s="24" t="str">
        <f>F12</f>
        <v>Strážkovaká 1247/22</v>
      </c>
      <c r="I52" s="26" t="s">
        <v>22</v>
      </c>
      <c r="J52" s="51" t="str">
        <f>IF(J12="","",J12)</f>
        <v>11. 7. 2024</v>
      </c>
      <c r="L52" s="31"/>
    </row>
    <row r="53" spans="2:47" s="30" customFormat="1" ht="6.9" customHeight="1">
      <c r="B53" s="31"/>
      <c r="L53" s="31"/>
    </row>
    <row r="54" spans="2:47" s="30" customFormat="1" ht="15.15" customHeight="1">
      <c r="B54" s="31"/>
      <c r="C54" s="26" t="s">
        <v>24</v>
      </c>
      <c r="F54" s="24" t="str">
        <f>E15</f>
        <v>Nemocnice Kyjov, příspěvková organizace</v>
      </c>
      <c r="I54" s="26" t="s">
        <v>30</v>
      </c>
      <c r="J54" s="24" t="str">
        <f>E21</f>
        <v>Proiectura Dana s.r.o.</v>
      </c>
      <c r="L54" s="31"/>
    </row>
    <row r="55" spans="2:47" s="30" customFormat="1" ht="15.15" customHeight="1">
      <c r="B55" s="31"/>
      <c r="C55" s="26" t="s">
        <v>28</v>
      </c>
      <c r="F55" s="24" t="str">
        <f>IF(E18="","",E18)</f>
        <v>Vyplň údaj</v>
      </c>
      <c r="I55" s="26" t="s">
        <v>35</v>
      </c>
      <c r="J55" s="24" t="str">
        <f>E24</f>
        <v>Proiectura Dana s.r.o.</v>
      </c>
      <c r="L55" s="31"/>
    </row>
    <row r="56" spans="2:47" s="30" customFormat="1" ht="10.35" customHeight="1">
      <c r="B56" s="31"/>
      <c r="L56" s="31"/>
    </row>
    <row r="57" spans="2:47" s="30" customFormat="1" ht="29.25" customHeight="1">
      <c r="B57" s="31"/>
      <c r="C57" s="99" t="s">
        <v>114</v>
      </c>
      <c r="D57" s="93"/>
      <c r="E57" s="93"/>
      <c r="F57" s="93"/>
      <c r="G57" s="93"/>
      <c r="H57" s="93"/>
      <c r="I57" s="93"/>
      <c r="J57" s="100" t="s">
        <v>115</v>
      </c>
      <c r="K57" s="93"/>
      <c r="L57" s="31"/>
    </row>
    <row r="58" spans="2:47" s="30" customFormat="1" ht="10.35" customHeight="1">
      <c r="B58" s="31"/>
      <c r="L58" s="31"/>
    </row>
    <row r="59" spans="2:47" s="30" customFormat="1" ht="22.8" customHeight="1">
      <c r="B59" s="31"/>
      <c r="C59" s="101" t="s">
        <v>70</v>
      </c>
      <c r="J59" s="65">
        <f>J87</f>
        <v>0</v>
      </c>
      <c r="L59" s="31"/>
      <c r="AU59" s="16" t="s">
        <v>116</v>
      </c>
    </row>
    <row r="60" spans="2:47" s="102" customFormat="1" ht="24.9" customHeight="1">
      <c r="B60" s="103"/>
      <c r="D60" s="104" t="s">
        <v>977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107" customFormat="1" ht="19.95" customHeight="1">
      <c r="B61" s="108"/>
      <c r="D61" s="109" t="s">
        <v>978</v>
      </c>
      <c r="E61" s="110"/>
      <c r="F61" s="110"/>
      <c r="G61" s="110"/>
      <c r="H61" s="110"/>
      <c r="I61" s="110"/>
      <c r="J61" s="111">
        <f>J89</f>
        <v>0</v>
      </c>
      <c r="L61" s="108"/>
    </row>
    <row r="62" spans="2:47" s="107" customFormat="1" ht="19.95" customHeight="1">
      <c r="B62" s="108"/>
      <c r="D62" s="109" t="s">
        <v>979</v>
      </c>
      <c r="E62" s="110"/>
      <c r="F62" s="110"/>
      <c r="G62" s="110"/>
      <c r="H62" s="110"/>
      <c r="I62" s="110"/>
      <c r="J62" s="111">
        <f>J135</f>
        <v>0</v>
      </c>
      <c r="L62" s="108"/>
    </row>
    <row r="63" spans="2:47" s="107" customFormat="1" ht="19.95" customHeight="1">
      <c r="B63" s="108"/>
      <c r="D63" s="109" t="s">
        <v>980</v>
      </c>
      <c r="E63" s="110"/>
      <c r="F63" s="110"/>
      <c r="G63" s="110"/>
      <c r="H63" s="110"/>
      <c r="I63" s="110"/>
      <c r="J63" s="111">
        <f>J141</f>
        <v>0</v>
      </c>
      <c r="L63" s="108"/>
    </row>
    <row r="64" spans="2:47" s="107" customFormat="1" ht="19.95" customHeight="1">
      <c r="B64" s="108"/>
      <c r="D64" s="109" t="s">
        <v>981</v>
      </c>
      <c r="E64" s="110"/>
      <c r="F64" s="110"/>
      <c r="G64" s="110"/>
      <c r="H64" s="110"/>
      <c r="I64" s="110"/>
      <c r="J64" s="111">
        <f>J145</f>
        <v>0</v>
      </c>
      <c r="L64" s="108"/>
    </row>
    <row r="65" spans="2:12" s="107" customFormat="1" ht="19.95" customHeight="1">
      <c r="B65" s="108"/>
      <c r="D65" s="109" t="s">
        <v>982</v>
      </c>
      <c r="E65" s="110"/>
      <c r="F65" s="110"/>
      <c r="G65" s="110"/>
      <c r="H65" s="110"/>
      <c r="I65" s="110"/>
      <c r="J65" s="111">
        <f>J151</f>
        <v>0</v>
      </c>
      <c r="L65" s="108"/>
    </row>
    <row r="66" spans="2:12" s="107" customFormat="1" ht="19.95" customHeight="1">
      <c r="B66" s="108"/>
      <c r="D66" s="109" t="s">
        <v>983</v>
      </c>
      <c r="E66" s="110"/>
      <c r="F66" s="110"/>
      <c r="G66" s="110"/>
      <c r="H66" s="110"/>
      <c r="I66" s="110"/>
      <c r="J66" s="111">
        <f>J158</f>
        <v>0</v>
      </c>
      <c r="L66" s="108"/>
    </row>
    <row r="67" spans="2:12" s="102" customFormat="1" ht="24.9" customHeight="1">
      <c r="B67" s="103"/>
      <c r="D67" s="104" t="s">
        <v>984</v>
      </c>
      <c r="E67" s="105"/>
      <c r="F67" s="105"/>
      <c r="G67" s="105"/>
      <c r="H67" s="105"/>
      <c r="I67" s="105"/>
      <c r="J67" s="106">
        <f>J230</f>
        <v>0</v>
      </c>
      <c r="L67" s="103"/>
    </row>
    <row r="68" spans="2:12" s="30" customFormat="1" ht="21.9" customHeight="1">
      <c r="B68" s="31"/>
      <c r="L68" s="31"/>
    </row>
    <row r="69" spans="2:12" s="30" customFormat="1" ht="6.9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1"/>
    </row>
    <row r="73" spans="2:12" s="30" customFormat="1" ht="6.9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1"/>
    </row>
    <row r="74" spans="2:12" s="30" customFormat="1" ht="24.9" customHeight="1">
      <c r="B74" s="31"/>
      <c r="C74" s="20" t="s">
        <v>135</v>
      </c>
      <c r="L74" s="31"/>
    </row>
    <row r="75" spans="2:12" s="30" customFormat="1" ht="6.9" customHeight="1">
      <c r="B75" s="31"/>
      <c r="L75" s="31"/>
    </row>
    <row r="76" spans="2:12" s="30" customFormat="1" ht="12" customHeight="1">
      <c r="B76" s="31"/>
      <c r="C76" s="26" t="s">
        <v>16</v>
      </c>
      <c r="L76" s="31"/>
    </row>
    <row r="77" spans="2:12" s="30" customFormat="1" ht="16.5" customHeight="1">
      <c r="B77" s="31"/>
      <c r="E77" s="263" t="str">
        <f>E7</f>
        <v>Nemocnice Kyjov Kuchyně</v>
      </c>
      <c r="F77" s="263"/>
      <c r="G77" s="263"/>
      <c r="H77" s="263"/>
      <c r="L77" s="31"/>
    </row>
    <row r="78" spans="2:12" s="30" customFormat="1" ht="12" customHeight="1">
      <c r="B78" s="31"/>
      <c r="C78" s="26" t="s">
        <v>111</v>
      </c>
      <c r="L78" s="31"/>
    </row>
    <row r="79" spans="2:12" s="30" customFormat="1" ht="16.5" customHeight="1">
      <c r="B79" s="31"/>
      <c r="E79" s="2" t="str">
        <f>E9</f>
        <v>04 - Elektro</v>
      </c>
      <c r="F79" s="2"/>
      <c r="G79" s="2"/>
      <c r="H79" s="2"/>
      <c r="L79" s="31"/>
    </row>
    <row r="80" spans="2:12" s="30" customFormat="1" ht="6.9" customHeight="1">
      <c r="B80" s="31"/>
      <c r="L80" s="31"/>
    </row>
    <row r="81" spans="2:65" s="30" customFormat="1" ht="12" customHeight="1">
      <c r="B81" s="31"/>
      <c r="C81" s="26" t="s">
        <v>20</v>
      </c>
      <c r="F81" s="24" t="str">
        <f>F12</f>
        <v>Strážkovaká 1247/22</v>
      </c>
      <c r="I81" s="26" t="s">
        <v>22</v>
      </c>
      <c r="J81" s="51" t="str">
        <f>IF(J12="","",J12)</f>
        <v>11. 7. 2024</v>
      </c>
      <c r="L81" s="31"/>
    </row>
    <row r="82" spans="2:65" s="30" customFormat="1" ht="6.9" customHeight="1">
      <c r="B82" s="31"/>
      <c r="L82" s="31"/>
    </row>
    <row r="83" spans="2:65" s="30" customFormat="1" ht="15.15" customHeight="1">
      <c r="B83" s="31"/>
      <c r="C83" s="26" t="s">
        <v>24</v>
      </c>
      <c r="F83" s="24" t="str">
        <f>E15</f>
        <v>Nemocnice Kyjov, příspěvková organizace</v>
      </c>
      <c r="I83" s="26" t="s">
        <v>30</v>
      </c>
      <c r="J83" s="24" t="str">
        <f>E21</f>
        <v>Proiectura Dana s.r.o.</v>
      </c>
      <c r="L83" s="31"/>
    </row>
    <row r="84" spans="2:65" s="30" customFormat="1" ht="15.15" customHeight="1">
      <c r="B84" s="31"/>
      <c r="C84" s="26" t="s">
        <v>28</v>
      </c>
      <c r="F84" s="24" t="str">
        <f>IF(E18="","",E18)</f>
        <v>Vyplň údaj</v>
      </c>
      <c r="I84" s="26" t="s">
        <v>35</v>
      </c>
      <c r="J84" s="24" t="str">
        <f>E24</f>
        <v>Proiectura Dana s.r.o.</v>
      </c>
      <c r="L84" s="31"/>
    </row>
    <row r="85" spans="2:65" s="30" customFormat="1" ht="10.35" customHeight="1">
      <c r="B85" s="31"/>
      <c r="L85" s="31"/>
    </row>
    <row r="86" spans="2:65" s="112" customFormat="1" ht="29.25" customHeight="1">
      <c r="B86" s="113"/>
      <c r="C86" s="114" t="s">
        <v>136</v>
      </c>
      <c r="D86" s="115" t="s">
        <v>57</v>
      </c>
      <c r="E86" s="115" t="s">
        <v>53</v>
      </c>
      <c r="F86" s="115" t="s">
        <v>54</v>
      </c>
      <c r="G86" s="115" t="s">
        <v>137</v>
      </c>
      <c r="H86" s="115" t="s">
        <v>138</v>
      </c>
      <c r="I86" s="115" t="s">
        <v>139</v>
      </c>
      <c r="J86" s="115" t="s">
        <v>115</v>
      </c>
      <c r="K86" s="116" t="s">
        <v>140</v>
      </c>
      <c r="L86" s="113"/>
      <c r="M86" s="57"/>
      <c r="N86" s="58" t="s">
        <v>42</v>
      </c>
      <c r="O86" s="58" t="s">
        <v>141</v>
      </c>
      <c r="P86" s="58" t="s">
        <v>142</v>
      </c>
      <c r="Q86" s="58" t="s">
        <v>143</v>
      </c>
      <c r="R86" s="58" t="s">
        <v>144</v>
      </c>
      <c r="S86" s="58" t="s">
        <v>145</v>
      </c>
      <c r="T86" s="59" t="s">
        <v>146</v>
      </c>
    </row>
    <row r="87" spans="2:65" s="30" customFormat="1" ht="22.8" customHeight="1">
      <c r="B87" s="31"/>
      <c r="C87" s="63" t="s">
        <v>147</v>
      </c>
      <c r="J87" s="117">
        <f>BK87</f>
        <v>0</v>
      </c>
      <c r="L87" s="31"/>
      <c r="M87" s="60"/>
      <c r="N87" s="52"/>
      <c r="O87" s="52"/>
      <c r="P87" s="118">
        <f>P88+P230</f>
        <v>0</v>
      </c>
      <c r="Q87" s="52"/>
      <c r="R87" s="118">
        <f>R88+R230</f>
        <v>0</v>
      </c>
      <c r="S87" s="52"/>
      <c r="T87" s="119">
        <f>T88+T230</f>
        <v>0</v>
      </c>
      <c r="AT87" s="16" t="s">
        <v>71</v>
      </c>
      <c r="AU87" s="16" t="s">
        <v>116</v>
      </c>
      <c r="BK87" s="120">
        <f>BK88+BK230</f>
        <v>0</v>
      </c>
    </row>
    <row r="88" spans="2:65" s="121" customFormat="1" ht="25.95" customHeight="1">
      <c r="B88" s="122"/>
      <c r="D88" s="123" t="s">
        <v>71</v>
      </c>
      <c r="E88" s="124" t="s">
        <v>413</v>
      </c>
      <c r="F88" s="124" t="s">
        <v>413</v>
      </c>
      <c r="I88" s="125"/>
      <c r="J88" s="126">
        <f>BK88</f>
        <v>0</v>
      </c>
      <c r="L88" s="122"/>
      <c r="M88" s="127"/>
      <c r="P88" s="128">
        <f>P89+P135+P141+P145+P151+P158</f>
        <v>0</v>
      </c>
      <c r="R88" s="128">
        <f>R89+R135+R141+R145+R151+R158</f>
        <v>0</v>
      </c>
      <c r="T88" s="129">
        <f>T89+T135+T141+T145+T151+T158</f>
        <v>0</v>
      </c>
      <c r="AR88" s="123" t="s">
        <v>82</v>
      </c>
      <c r="AT88" s="130" t="s">
        <v>71</v>
      </c>
      <c r="AU88" s="130" t="s">
        <v>72</v>
      </c>
      <c r="AY88" s="123" t="s">
        <v>150</v>
      </c>
      <c r="BK88" s="131">
        <f>BK89+BK135+BK141+BK145+BK151+BK158</f>
        <v>0</v>
      </c>
    </row>
    <row r="89" spans="2:65" s="121" customFormat="1" ht="22.8" customHeight="1">
      <c r="B89" s="122"/>
      <c r="D89" s="123" t="s">
        <v>71</v>
      </c>
      <c r="E89" s="132" t="s">
        <v>985</v>
      </c>
      <c r="F89" s="132" t="s">
        <v>986</v>
      </c>
      <c r="I89" s="125"/>
      <c r="J89" s="133">
        <f>BK89</f>
        <v>0</v>
      </c>
      <c r="L89" s="122"/>
      <c r="M89" s="127"/>
      <c r="P89" s="128">
        <f>SUM(P90:P134)</f>
        <v>0</v>
      </c>
      <c r="R89" s="128">
        <f>SUM(R90:R134)</f>
        <v>0</v>
      </c>
      <c r="T89" s="129">
        <f>SUM(T90:T134)</f>
        <v>0</v>
      </c>
      <c r="AR89" s="123" t="s">
        <v>82</v>
      </c>
      <c r="AT89" s="130" t="s">
        <v>71</v>
      </c>
      <c r="AU89" s="130" t="s">
        <v>80</v>
      </c>
      <c r="AY89" s="123" t="s">
        <v>150</v>
      </c>
      <c r="BK89" s="131">
        <f>SUM(BK90:BK134)</f>
        <v>0</v>
      </c>
    </row>
    <row r="90" spans="2:65" s="30" customFormat="1" ht="16.5" customHeight="1">
      <c r="B90" s="31"/>
      <c r="C90" s="134" t="s">
        <v>80</v>
      </c>
      <c r="D90" s="134" t="s">
        <v>152</v>
      </c>
      <c r="E90" s="135" t="s">
        <v>987</v>
      </c>
      <c r="F90" s="136" t="s">
        <v>988</v>
      </c>
      <c r="G90" s="137" t="s">
        <v>989</v>
      </c>
      <c r="H90" s="138">
        <v>41</v>
      </c>
      <c r="I90" s="139"/>
      <c r="J90" s="140">
        <f t="shared" ref="J90:J134" si="0">ROUND(I90*H90,2)</f>
        <v>0</v>
      </c>
      <c r="K90" s="136"/>
      <c r="L90" s="31"/>
      <c r="M90" s="141"/>
      <c r="N90" s="142" t="s">
        <v>43</v>
      </c>
      <c r="P90" s="143">
        <f t="shared" ref="P90:P134" si="1">O90*H90</f>
        <v>0</v>
      </c>
      <c r="Q90" s="143">
        <v>0</v>
      </c>
      <c r="R90" s="143">
        <f t="shared" ref="R90:R134" si="2">Q90*H90</f>
        <v>0</v>
      </c>
      <c r="S90" s="143">
        <v>0</v>
      </c>
      <c r="T90" s="144">
        <f t="shared" ref="T90:T134" si="3">S90*H90</f>
        <v>0</v>
      </c>
      <c r="AR90" s="145" t="s">
        <v>157</v>
      </c>
      <c r="AT90" s="145" t="s">
        <v>152</v>
      </c>
      <c r="AU90" s="145" t="s">
        <v>82</v>
      </c>
      <c r="AY90" s="16" t="s">
        <v>150</v>
      </c>
      <c r="BE90" s="146">
        <f t="shared" ref="BE90:BE134" si="4">IF(N90="základní",J90,0)</f>
        <v>0</v>
      </c>
      <c r="BF90" s="146">
        <f t="shared" ref="BF90:BF134" si="5">IF(N90="snížená",J90,0)</f>
        <v>0</v>
      </c>
      <c r="BG90" s="146">
        <f t="shared" ref="BG90:BG134" si="6">IF(N90="zákl. přenesená",J90,0)</f>
        <v>0</v>
      </c>
      <c r="BH90" s="146">
        <f t="shared" ref="BH90:BH134" si="7">IF(N90="sníž. přenesená",J90,0)</f>
        <v>0</v>
      </c>
      <c r="BI90" s="146">
        <f t="shared" ref="BI90:BI134" si="8">IF(N90="nulová",J90,0)</f>
        <v>0</v>
      </c>
      <c r="BJ90" s="16" t="s">
        <v>80</v>
      </c>
      <c r="BK90" s="146">
        <f t="shared" ref="BK90:BK134" si="9">ROUND(I90*H90,2)</f>
        <v>0</v>
      </c>
      <c r="BL90" s="16" t="s">
        <v>157</v>
      </c>
      <c r="BM90" s="145" t="s">
        <v>990</v>
      </c>
    </row>
    <row r="91" spans="2:65" s="30" customFormat="1" ht="16.5" customHeight="1">
      <c r="B91" s="31"/>
      <c r="C91" s="134" t="s">
        <v>82</v>
      </c>
      <c r="D91" s="134" t="s">
        <v>152</v>
      </c>
      <c r="E91" s="135" t="s">
        <v>987</v>
      </c>
      <c r="F91" s="136" t="s">
        <v>988</v>
      </c>
      <c r="G91" s="137" t="s">
        <v>989</v>
      </c>
      <c r="H91" s="138">
        <v>2</v>
      </c>
      <c r="I91" s="139"/>
      <c r="J91" s="140">
        <f t="shared" si="0"/>
        <v>0</v>
      </c>
      <c r="K91" s="136"/>
      <c r="L91" s="31"/>
      <c r="M91" s="141"/>
      <c r="N91" s="142" t="s">
        <v>43</v>
      </c>
      <c r="P91" s="143">
        <f t="shared" si="1"/>
        <v>0</v>
      </c>
      <c r="Q91" s="143">
        <v>0</v>
      </c>
      <c r="R91" s="143">
        <f t="shared" si="2"/>
        <v>0</v>
      </c>
      <c r="S91" s="143">
        <v>0</v>
      </c>
      <c r="T91" s="144">
        <f t="shared" si="3"/>
        <v>0</v>
      </c>
      <c r="AR91" s="145" t="s">
        <v>157</v>
      </c>
      <c r="AT91" s="145" t="s">
        <v>152</v>
      </c>
      <c r="AU91" s="145" t="s">
        <v>82</v>
      </c>
      <c r="AY91" s="16" t="s">
        <v>150</v>
      </c>
      <c r="BE91" s="146">
        <f t="shared" si="4"/>
        <v>0</v>
      </c>
      <c r="BF91" s="146">
        <f t="shared" si="5"/>
        <v>0</v>
      </c>
      <c r="BG91" s="146">
        <f t="shared" si="6"/>
        <v>0</v>
      </c>
      <c r="BH91" s="146">
        <f t="shared" si="7"/>
        <v>0</v>
      </c>
      <c r="BI91" s="146">
        <f t="shared" si="8"/>
        <v>0</v>
      </c>
      <c r="BJ91" s="16" t="s">
        <v>80</v>
      </c>
      <c r="BK91" s="146">
        <f t="shared" si="9"/>
        <v>0</v>
      </c>
      <c r="BL91" s="16" t="s">
        <v>157</v>
      </c>
      <c r="BM91" s="145" t="s">
        <v>991</v>
      </c>
    </row>
    <row r="92" spans="2:65" s="30" customFormat="1" ht="16.5" customHeight="1">
      <c r="B92" s="31"/>
      <c r="C92" s="134" t="s">
        <v>172</v>
      </c>
      <c r="D92" s="134" t="s">
        <v>152</v>
      </c>
      <c r="E92" s="135" t="s">
        <v>987</v>
      </c>
      <c r="F92" s="136" t="s">
        <v>988</v>
      </c>
      <c r="G92" s="137" t="s">
        <v>989</v>
      </c>
      <c r="H92" s="138">
        <v>13</v>
      </c>
      <c r="I92" s="139"/>
      <c r="J92" s="140">
        <f t="shared" si="0"/>
        <v>0</v>
      </c>
      <c r="K92" s="136"/>
      <c r="L92" s="31"/>
      <c r="M92" s="141"/>
      <c r="N92" s="142" t="s">
        <v>43</v>
      </c>
      <c r="P92" s="143">
        <f t="shared" si="1"/>
        <v>0</v>
      </c>
      <c r="Q92" s="143">
        <v>0</v>
      </c>
      <c r="R92" s="143">
        <f t="shared" si="2"/>
        <v>0</v>
      </c>
      <c r="S92" s="143">
        <v>0</v>
      </c>
      <c r="T92" s="144">
        <f t="shared" si="3"/>
        <v>0</v>
      </c>
      <c r="AR92" s="145" t="s">
        <v>157</v>
      </c>
      <c r="AT92" s="145" t="s">
        <v>152</v>
      </c>
      <c r="AU92" s="145" t="s">
        <v>82</v>
      </c>
      <c r="AY92" s="16" t="s">
        <v>150</v>
      </c>
      <c r="BE92" s="146">
        <f t="shared" si="4"/>
        <v>0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6" t="s">
        <v>80</v>
      </c>
      <c r="BK92" s="146">
        <f t="shared" si="9"/>
        <v>0</v>
      </c>
      <c r="BL92" s="16" t="s">
        <v>157</v>
      </c>
      <c r="BM92" s="145" t="s">
        <v>992</v>
      </c>
    </row>
    <row r="93" spans="2:65" s="30" customFormat="1" ht="16.5" customHeight="1">
      <c r="B93" s="31"/>
      <c r="C93" s="134" t="s">
        <v>157</v>
      </c>
      <c r="D93" s="134" t="s">
        <v>152</v>
      </c>
      <c r="E93" s="135" t="s">
        <v>993</v>
      </c>
      <c r="F93" s="136" t="s">
        <v>994</v>
      </c>
      <c r="G93" s="137" t="s">
        <v>989</v>
      </c>
      <c r="H93" s="138">
        <v>69</v>
      </c>
      <c r="I93" s="139"/>
      <c r="J93" s="140">
        <f t="shared" si="0"/>
        <v>0</v>
      </c>
      <c r="K93" s="136"/>
      <c r="L93" s="31"/>
      <c r="M93" s="141"/>
      <c r="N93" s="142" t="s">
        <v>43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157</v>
      </c>
      <c r="AT93" s="145" t="s">
        <v>152</v>
      </c>
      <c r="AU93" s="145" t="s">
        <v>82</v>
      </c>
      <c r="AY93" s="16" t="s">
        <v>150</v>
      </c>
      <c r="BE93" s="146">
        <f t="shared" si="4"/>
        <v>0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6" t="s">
        <v>80</v>
      </c>
      <c r="BK93" s="146">
        <f t="shared" si="9"/>
        <v>0</v>
      </c>
      <c r="BL93" s="16" t="s">
        <v>157</v>
      </c>
      <c r="BM93" s="145" t="s">
        <v>995</v>
      </c>
    </row>
    <row r="94" spans="2:65" s="30" customFormat="1" ht="16.5" customHeight="1">
      <c r="B94" s="31"/>
      <c r="C94" s="134" t="s">
        <v>183</v>
      </c>
      <c r="D94" s="134" t="s">
        <v>152</v>
      </c>
      <c r="E94" s="135" t="s">
        <v>993</v>
      </c>
      <c r="F94" s="136" t="s">
        <v>994</v>
      </c>
      <c r="G94" s="137" t="s">
        <v>989</v>
      </c>
      <c r="H94" s="138">
        <v>13</v>
      </c>
      <c r="I94" s="139"/>
      <c r="J94" s="140">
        <f t="shared" si="0"/>
        <v>0</v>
      </c>
      <c r="K94" s="136"/>
      <c r="L94" s="31"/>
      <c r="M94" s="141"/>
      <c r="N94" s="142" t="s">
        <v>43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157</v>
      </c>
      <c r="AT94" s="145" t="s">
        <v>152</v>
      </c>
      <c r="AU94" s="145" t="s">
        <v>82</v>
      </c>
      <c r="AY94" s="16" t="s">
        <v>150</v>
      </c>
      <c r="BE94" s="146">
        <f t="shared" si="4"/>
        <v>0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6" t="s">
        <v>80</v>
      </c>
      <c r="BK94" s="146">
        <f t="shared" si="9"/>
        <v>0</v>
      </c>
      <c r="BL94" s="16" t="s">
        <v>157</v>
      </c>
      <c r="BM94" s="145" t="s">
        <v>996</v>
      </c>
    </row>
    <row r="95" spans="2:65" s="30" customFormat="1" ht="16.5" customHeight="1">
      <c r="B95" s="31"/>
      <c r="C95" s="134" t="s">
        <v>190</v>
      </c>
      <c r="D95" s="134" t="s">
        <v>152</v>
      </c>
      <c r="E95" s="135" t="s">
        <v>997</v>
      </c>
      <c r="F95" s="136" t="s">
        <v>998</v>
      </c>
      <c r="G95" s="137" t="s">
        <v>989</v>
      </c>
      <c r="H95" s="138">
        <v>31</v>
      </c>
      <c r="I95" s="139"/>
      <c r="J95" s="140">
        <f t="shared" si="0"/>
        <v>0</v>
      </c>
      <c r="K95" s="136"/>
      <c r="L95" s="31"/>
      <c r="M95" s="141"/>
      <c r="N95" s="142" t="s">
        <v>43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157</v>
      </c>
      <c r="AT95" s="145" t="s">
        <v>152</v>
      </c>
      <c r="AU95" s="145" t="s">
        <v>82</v>
      </c>
      <c r="AY95" s="16" t="s">
        <v>150</v>
      </c>
      <c r="BE95" s="146">
        <f t="shared" si="4"/>
        <v>0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6" t="s">
        <v>80</v>
      </c>
      <c r="BK95" s="146">
        <f t="shared" si="9"/>
        <v>0</v>
      </c>
      <c r="BL95" s="16" t="s">
        <v>157</v>
      </c>
      <c r="BM95" s="145" t="s">
        <v>999</v>
      </c>
    </row>
    <row r="96" spans="2:65" s="30" customFormat="1" ht="16.5" customHeight="1">
      <c r="B96" s="31"/>
      <c r="C96" s="134" t="s">
        <v>197</v>
      </c>
      <c r="D96" s="134" t="s">
        <v>152</v>
      </c>
      <c r="E96" s="135" t="s">
        <v>997</v>
      </c>
      <c r="F96" s="136" t="s">
        <v>998</v>
      </c>
      <c r="G96" s="137" t="s">
        <v>989</v>
      </c>
      <c r="H96" s="138">
        <v>15</v>
      </c>
      <c r="I96" s="139"/>
      <c r="J96" s="140">
        <f t="shared" si="0"/>
        <v>0</v>
      </c>
      <c r="K96" s="136"/>
      <c r="L96" s="31"/>
      <c r="M96" s="141"/>
      <c r="N96" s="142" t="s">
        <v>43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157</v>
      </c>
      <c r="AT96" s="145" t="s">
        <v>152</v>
      </c>
      <c r="AU96" s="145" t="s">
        <v>82</v>
      </c>
      <c r="AY96" s="16" t="s">
        <v>150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6" t="s">
        <v>80</v>
      </c>
      <c r="BK96" s="146">
        <f t="shared" si="9"/>
        <v>0</v>
      </c>
      <c r="BL96" s="16" t="s">
        <v>157</v>
      </c>
      <c r="BM96" s="145" t="s">
        <v>1000</v>
      </c>
    </row>
    <row r="97" spans="2:65" s="30" customFormat="1" ht="16.5" customHeight="1">
      <c r="B97" s="31"/>
      <c r="C97" s="134" t="s">
        <v>169</v>
      </c>
      <c r="D97" s="134" t="s">
        <v>152</v>
      </c>
      <c r="E97" s="135" t="s">
        <v>1001</v>
      </c>
      <c r="F97" s="136" t="s">
        <v>1002</v>
      </c>
      <c r="G97" s="137" t="s">
        <v>209</v>
      </c>
      <c r="H97" s="138">
        <v>10</v>
      </c>
      <c r="I97" s="139"/>
      <c r="J97" s="140">
        <f t="shared" si="0"/>
        <v>0</v>
      </c>
      <c r="K97" s="136"/>
      <c r="L97" s="31"/>
      <c r="M97" s="141"/>
      <c r="N97" s="142" t="s">
        <v>43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157</v>
      </c>
      <c r="AT97" s="145" t="s">
        <v>152</v>
      </c>
      <c r="AU97" s="145" t="s">
        <v>82</v>
      </c>
      <c r="AY97" s="16" t="s">
        <v>150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6" t="s">
        <v>80</v>
      </c>
      <c r="BK97" s="146">
        <f t="shared" si="9"/>
        <v>0</v>
      </c>
      <c r="BL97" s="16" t="s">
        <v>157</v>
      </c>
      <c r="BM97" s="145" t="s">
        <v>1003</v>
      </c>
    </row>
    <row r="98" spans="2:65" s="30" customFormat="1" ht="16.5" customHeight="1">
      <c r="B98" s="31"/>
      <c r="C98" s="134" t="s">
        <v>213</v>
      </c>
      <c r="D98" s="134" t="s">
        <v>152</v>
      </c>
      <c r="E98" s="135" t="s">
        <v>1004</v>
      </c>
      <c r="F98" s="136" t="s">
        <v>1005</v>
      </c>
      <c r="G98" s="137" t="s">
        <v>209</v>
      </c>
      <c r="H98" s="138">
        <v>20</v>
      </c>
      <c r="I98" s="139"/>
      <c r="J98" s="140">
        <f t="shared" si="0"/>
        <v>0</v>
      </c>
      <c r="K98" s="136"/>
      <c r="L98" s="31"/>
      <c r="M98" s="141"/>
      <c r="N98" s="142" t="s">
        <v>43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157</v>
      </c>
      <c r="AT98" s="145" t="s">
        <v>152</v>
      </c>
      <c r="AU98" s="145" t="s">
        <v>82</v>
      </c>
      <c r="AY98" s="16" t="s">
        <v>150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6" t="s">
        <v>80</v>
      </c>
      <c r="BK98" s="146">
        <f t="shared" si="9"/>
        <v>0</v>
      </c>
      <c r="BL98" s="16" t="s">
        <v>157</v>
      </c>
      <c r="BM98" s="145" t="s">
        <v>1006</v>
      </c>
    </row>
    <row r="99" spans="2:65" s="30" customFormat="1" ht="16.5" customHeight="1">
      <c r="B99" s="31"/>
      <c r="C99" s="134" t="s">
        <v>107</v>
      </c>
      <c r="D99" s="134" t="s">
        <v>152</v>
      </c>
      <c r="E99" s="135" t="s">
        <v>1007</v>
      </c>
      <c r="F99" s="136" t="s">
        <v>1008</v>
      </c>
      <c r="G99" s="137" t="s">
        <v>209</v>
      </c>
      <c r="H99" s="138">
        <v>50</v>
      </c>
      <c r="I99" s="139"/>
      <c r="J99" s="140">
        <f t="shared" si="0"/>
        <v>0</v>
      </c>
      <c r="K99" s="136"/>
      <c r="L99" s="31"/>
      <c r="M99" s="141"/>
      <c r="N99" s="142" t="s">
        <v>43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157</v>
      </c>
      <c r="AT99" s="145" t="s">
        <v>152</v>
      </c>
      <c r="AU99" s="145" t="s">
        <v>82</v>
      </c>
      <c r="AY99" s="16" t="s">
        <v>150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6" t="s">
        <v>80</v>
      </c>
      <c r="BK99" s="146">
        <f t="shared" si="9"/>
        <v>0</v>
      </c>
      <c r="BL99" s="16" t="s">
        <v>157</v>
      </c>
      <c r="BM99" s="145" t="s">
        <v>1009</v>
      </c>
    </row>
    <row r="100" spans="2:65" s="30" customFormat="1" ht="16.5" customHeight="1">
      <c r="B100" s="31"/>
      <c r="C100" s="134" t="s">
        <v>226</v>
      </c>
      <c r="D100" s="134" t="s">
        <v>152</v>
      </c>
      <c r="E100" s="135" t="s">
        <v>1010</v>
      </c>
      <c r="F100" s="136" t="s">
        <v>1011</v>
      </c>
      <c r="G100" s="137" t="s">
        <v>209</v>
      </c>
      <c r="H100" s="138">
        <v>30</v>
      </c>
      <c r="I100" s="139"/>
      <c r="J100" s="140">
        <f t="shared" si="0"/>
        <v>0</v>
      </c>
      <c r="K100" s="136"/>
      <c r="L100" s="31"/>
      <c r="M100" s="141"/>
      <c r="N100" s="142" t="s">
        <v>43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157</v>
      </c>
      <c r="AT100" s="145" t="s">
        <v>152</v>
      </c>
      <c r="AU100" s="145" t="s">
        <v>82</v>
      </c>
      <c r="AY100" s="16" t="s">
        <v>150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6" t="s">
        <v>80</v>
      </c>
      <c r="BK100" s="146">
        <f t="shared" si="9"/>
        <v>0</v>
      </c>
      <c r="BL100" s="16" t="s">
        <v>157</v>
      </c>
      <c r="BM100" s="145" t="s">
        <v>1012</v>
      </c>
    </row>
    <row r="101" spans="2:65" s="30" customFormat="1" ht="16.5" customHeight="1">
      <c r="B101" s="31"/>
      <c r="C101" s="134" t="s">
        <v>8</v>
      </c>
      <c r="D101" s="134" t="s">
        <v>152</v>
      </c>
      <c r="E101" s="135" t="s">
        <v>1013</v>
      </c>
      <c r="F101" s="136" t="s">
        <v>1014</v>
      </c>
      <c r="G101" s="137" t="s">
        <v>209</v>
      </c>
      <c r="H101" s="138">
        <v>300</v>
      </c>
      <c r="I101" s="139"/>
      <c r="J101" s="140">
        <f t="shared" si="0"/>
        <v>0</v>
      </c>
      <c r="K101" s="136"/>
      <c r="L101" s="31"/>
      <c r="M101" s="141"/>
      <c r="N101" s="142" t="s">
        <v>43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157</v>
      </c>
      <c r="AT101" s="145" t="s">
        <v>152</v>
      </c>
      <c r="AU101" s="145" t="s">
        <v>82</v>
      </c>
      <c r="AY101" s="16" t="s">
        <v>150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6" t="s">
        <v>80</v>
      </c>
      <c r="BK101" s="146">
        <f t="shared" si="9"/>
        <v>0</v>
      </c>
      <c r="BL101" s="16" t="s">
        <v>157</v>
      </c>
      <c r="BM101" s="145" t="s">
        <v>1015</v>
      </c>
    </row>
    <row r="102" spans="2:65" s="30" customFormat="1" ht="16.5" customHeight="1">
      <c r="B102" s="31"/>
      <c r="C102" s="134" t="s">
        <v>237</v>
      </c>
      <c r="D102" s="134" t="s">
        <v>152</v>
      </c>
      <c r="E102" s="135" t="s">
        <v>1016</v>
      </c>
      <c r="F102" s="136" t="s">
        <v>1017</v>
      </c>
      <c r="G102" s="137" t="s">
        <v>209</v>
      </c>
      <c r="H102" s="138">
        <v>200</v>
      </c>
      <c r="I102" s="139"/>
      <c r="J102" s="140">
        <f t="shared" si="0"/>
        <v>0</v>
      </c>
      <c r="K102" s="136"/>
      <c r="L102" s="31"/>
      <c r="M102" s="141"/>
      <c r="N102" s="142" t="s">
        <v>43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157</v>
      </c>
      <c r="AT102" s="145" t="s">
        <v>152</v>
      </c>
      <c r="AU102" s="145" t="s">
        <v>82</v>
      </c>
      <c r="AY102" s="16" t="s">
        <v>150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6" t="s">
        <v>80</v>
      </c>
      <c r="BK102" s="146">
        <f t="shared" si="9"/>
        <v>0</v>
      </c>
      <c r="BL102" s="16" t="s">
        <v>157</v>
      </c>
      <c r="BM102" s="145" t="s">
        <v>1018</v>
      </c>
    </row>
    <row r="103" spans="2:65" s="30" customFormat="1" ht="16.5" customHeight="1">
      <c r="B103" s="31"/>
      <c r="C103" s="134" t="s">
        <v>246</v>
      </c>
      <c r="D103" s="134" t="s">
        <v>152</v>
      </c>
      <c r="E103" s="135" t="s">
        <v>1019</v>
      </c>
      <c r="F103" s="136" t="s">
        <v>1020</v>
      </c>
      <c r="G103" s="137" t="s">
        <v>209</v>
      </c>
      <c r="H103" s="138">
        <v>1400</v>
      </c>
      <c r="I103" s="139"/>
      <c r="J103" s="140">
        <f t="shared" si="0"/>
        <v>0</v>
      </c>
      <c r="K103" s="136"/>
      <c r="L103" s="31"/>
      <c r="M103" s="141"/>
      <c r="N103" s="142" t="s">
        <v>43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157</v>
      </c>
      <c r="AT103" s="145" t="s">
        <v>152</v>
      </c>
      <c r="AU103" s="145" t="s">
        <v>82</v>
      </c>
      <c r="AY103" s="16" t="s">
        <v>150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6" t="s">
        <v>80</v>
      </c>
      <c r="BK103" s="146">
        <f t="shared" si="9"/>
        <v>0</v>
      </c>
      <c r="BL103" s="16" t="s">
        <v>157</v>
      </c>
      <c r="BM103" s="145" t="s">
        <v>1021</v>
      </c>
    </row>
    <row r="104" spans="2:65" s="30" customFormat="1" ht="16.5" customHeight="1">
      <c r="B104" s="31"/>
      <c r="C104" s="134" t="s">
        <v>255</v>
      </c>
      <c r="D104" s="134" t="s">
        <v>152</v>
      </c>
      <c r="E104" s="135" t="s">
        <v>1022</v>
      </c>
      <c r="F104" s="136" t="s">
        <v>1023</v>
      </c>
      <c r="G104" s="137" t="s">
        <v>209</v>
      </c>
      <c r="H104" s="138">
        <v>450</v>
      </c>
      <c r="I104" s="139"/>
      <c r="J104" s="140">
        <f t="shared" si="0"/>
        <v>0</v>
      </c>
      <c r="K104" s="136"/>
      <c r="L104" s="31"/>
      <c r="M104" s="141"/>
      <c r="N104" s="142" t="s">
        <v>43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157</v>
      </c>
      <c r="AT104" s="145" t="s">
        <v>152</v>
      </c>
      <c r="AU104" s="145" t="s">
        <v>82</v>
      </c>
      <c r="AY104" s="16" t="s">
        <v>150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6" t="s">
        <v>80</v>
      </c>
      <c r="BK104" s="146">
        <f t="shared" si="9"/>
        <v>0</v>
      </c>
      <c r="BL104" s="16" t="s">
        <v>157</v>
      </c>
      <c r="BM104" s="145" t="s">
        <v>1024</v>
      </c>
    </row>
    <row r="105" spans="2:65" s="30" customFormat="1" ht="16.5" customHeight="1">
      <c r="B105" s="31"/>
      <c r="C105" s="134" t="s">
        <v>260</v>
      </c>
      <c r="D105" s="134" t="s">
        <v>152</v>
      </c>
      <c r="E105" s="135" t="s">
        <v>1025</v>
      </c>
      <c r="F105" s="136" t="s">
        <v>1026</v>
      </c>
      <c r="G105" s="137" t="s">
        <v>209</v>
      </c>
      <c r="H105" s="138">
        <v>4700</v>
      </c>
      <c r="I105" s="139"/>
      <c r="J105" s="140">
        <f t="shared" si="0"/>
        <v>0</v>
      </c>
      <c r="K105" s="136"/>
      <c r="L105" s="31"/>
      <c r="M105" s="141"/>
      <c r="N105" s="142" t="s">
        <v>43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157</v>
      </c>
      <c r="AT105" s="145" t="s">
        <v>152</v>
      </c>
      <c r="AU105" s="145" t="s">
        <v>82</v>
      </c>
      <c r="AY105" s="16" t="s">
        <v>150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6" t="s">
        <v>80</v>
      </c>
      <c r="BK105" s="146">
        <f t="shared" si="9"/>
        <v>0</v>
      </c>
      <c r="BL105" s="16" t="s">
        <v>157</v>
      </c>
      <c r="BM105" s="145" t="s">
        <v>1027</v>
      </c>
    </row>
    <row r="106" spans="2:65" s="30" customFormat="1" ht="16.5" customHeight="1">
      <c r="B106" s="31"/>
      <c r="C106" s="134" t="s">
        <v>266</v>
      </c>
      <c r="D106" s="134" t="s">
        <v>152</v>
      </c>
      <c r="E106" s="135" t="s">
        <v>1028</v>
      </c>
      <c r="F106" s="136" t="s">
        <v>1029</v>
      </c>
      <c r="G106" s="137" t="s">
        <v>209</v>
      </c>
      <c r="H106" s="138">
        <v>1500</v>
      </c>
      <c r="I106" s="139"/>
      <c r="J106" s="140">
        <f t="shared" si="0"/>
        <v>0</v>
      </c>
      <c r="K106" s="136"/>
      <c r="L106" s="31"/>
      <c r="M106" s="141"/>
      <c r="N106" s="142" t="s">
        <v>43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157</v>
      </c>
      <c r="AT106" s="145" t="s">
        <v>152</v>
      </c>
      <c r="AU106" s="145" t="s">
        <v>82</v>
      </c>
      <c r="AY106" s="16" t="s">
        <v>150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6" t="s">
        <v>80</v>
      </c>
      <c r="BK106" s="146">
        <f t="shared" si="9"/>
        <v>0</v>
      </c>
      <c r="BL106" s="16" t="s">
        <v>157</v>
      </c>
      <c r="BM106" s="145" t="s">
        <v>1030</v>
      </c>
    </row>
    <row r="107" spans="2:65" s="30" customFormat="1" ht="16.5" customHeight="1">
      <c r="B107" s="31"/>
      <c r="C107" s="134" t="s">
        <v>271</v>
      </c>
      <c r="D107" s="134" t="s">
        <v>152</v>
      </c>
      <c r="E107" s="135" t="s">
        <v>1031</v>
      </c>
      <c r="F107" s="136" t="s">
        <v>1032</v>
      </c>
      <c r="G107" s="137" t="s">
        <v>209</v>
      </c>
      <c r="H107" s="138">
        <v>70</v>
      </c>
      <c r="I107" s="139"/>
      <c r="J107" s="140">
        <f t="shared" si="0"/>
        <v>0</v>
      </c>
      <c r="K107" s="136"/>
      <c r="L107" s="31"/>
      <c r="M107" s="141"/>
      <c r="N107" s="142" t="s">
        <v>43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157</v>
      </c>
      <c r="AT107" s="145" t="s">
        <v>152</v>
      </c>
      <c r="AU107" s="145" t="s">
        <v>82</v>
      </c>
      <c r="AY107" s="16" t="s">
        <v>150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6" t="s">
        <v>80</v>
      </c>
      <c r="BK107" s="146">
        <f t="shared" si="9"/>
        <v>0</v>
      </c>
      <c r="BL107" s="16" t="s">
        <v>157</v>
      </c>
      <c r="BM107" s="145" t="s">
        <v>1033</v>
      </c>
    </row>
    <row r="108" spans="2:65" s="30" customFormat="1" ht="16.5" customHeight="1">
      <c r="B108" s="31"/>
      <c r="C108" s="134" t="s">
        <v>277</v>
      </c>
      <c r="D108" s="134" t="s">
        <v>152</v>
      </c>
      <c r="E108" s="135" t="s">
        <v>1034</v>
      </c>
      <c r="F108" s="136" t="s">
        <v>1035</v>
      </c>
      <c r="G108" s="137" t="s">
        <v>209</v>
      </c>
      <c r="H108" s="138">
        <v>300</v>
      </c>
      <c r="I108" s="139"/>
      <c r="J108" s="140">
        <f t="shared" si="0"/>
        <v>0</v>
      </c>
      <c r="K108" s="136"/>
      <c r="L108" s="31"/>
      <c r="M108" s="141"/>
      <c r="N108" s="142" t="s">
        <v>43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157</v>
      </c>
      <c r="AT108" s="145" t="s">
        <v>152</v>
      </c>
      <c r="AU108" s="145" t="s">
        <v>82</v>
      </c>
      <c r="AY108" s="16" t="s">
        <v>150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6" t="s">
        <v>80</v>
      </c>
      <c r="BK108" s="146">
        <f t="shared" si="9"/>
        <v>0</v>
      </c>
      <c r="BL108" s="16" t="s">
        <v>157</v>
      </c>
      <c r="BM108" s="145" t="s">
        <v>1036</v>
      </c>
    </row>
    <row r="109" spans="2:65" s="30" customFormat="1" ht="16.5" customHeight="1">
      <c r="B109" s="31"/>
      <c r="C109" s="134" t="s">
        <v>281</v>
      </c>
      <c r="D109" s="134" t="s">
        <v>152</v>
      </c>
      <c r="E109" s="135" t="s">
        <v>1037</v>
      </c>
      <c r="F109" s="136" t="s">
        <v>1038</v>
      </c>
      <c r="G109" s="137" t="s">
        <v>209</v>
      </c>
      <c r="H109" s="138">
        <v>280</v>
      </c>
      <c r="I109" s="139"/>
      <c r="J109" s="140">
        <f t="shared" si="0"/>
        <v>0</v>
      </c>
      <c r="K109" s="136"/>
      <c r="L109" s="31"/>
      <c r="M109" s="141"/>
      <c r="N109" s="142" t="s">
        <v>43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157</v>
      </c>
      <c r="AT109" s="145" t="s">
        <v>152</v>
      </c>
      <c r="AU109" s="145" t="s">
        <v>82</v>
      </c>
      <c r="AY109" s="16" t="s">
        <v>150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6" t="s">
        <v>80</v>
      </c>
      <c r="BK109" s="146">
        <f t="shared" si="9"/>
        <v>0</v>
      </c>
      <c r="BL109" s="16" t="s">
        <v>157</v>
      </c>
      <c r="BM109" s="145" t="s">
        <v>1039</v>
      </c>
    </row>
    <row r="110" spans="2:65" s="30" customFormat="1" ht="16.5" customHeight="1">
      <c r="B110" s="31"/>
      <c r="C110" s="134" t="s">
        <v>7</v>
      </c>
      <c r="D110" s="134" t="s">
        <v>152</v>
      </c>
      <c r="E110" s="135" t="s">
        <v>1040</v>
      </c>
      <c r="F110" s="136" t="s">
        <v>1041</v>
      </c>
      <c r="G110" s="137" t="s">
        <v>209</v>
      </c>
      <c r="H110" s="138">
        <v>160</v>
      </c>
      <c r="I110" s="139"/>
      <c r="J110" s="140">
        <f t="shared" si="0"/>
        <v>0</v>
      </c>
      <c r="K110" s="136"/>
      <c r="L110" s="31"/>
      <c r="M110" s="141"/>
      <c r="N110" s="142" t="s">
        <v>43</v>
      </c>
      <c r="P110" s="143">
        <f t="shared" si="1"/>
        <v>0</v>
      </c>
      <c r="Q110" s="143">
        <v>0</v>
      </c>
      <c r="R110" s="143">
        <f t="shared" si="2"/>
        <v>0</v>
      </c>
      <c r="S110" s="143">
        <v>0</v>
      </c>
      <c r="T110" s="144">
        <f t="shared" si="3"/>
        <v>0</v>
      </c>
      <c r="AR110" s="145" t="s">
        <v>157</v>
      </c>
      <c r="AT110" s="145" t="s">
        <v>152</v>
      </c>
      <c r="AU110" s="145" t="s">
        <v>82</v>
      </c>
      <c r="AY110" s="16" t="s">
        <v>150</v>
      </c>
      <c r="BE110" s="146">
        <f t="shared" si="4"/>
        <v>0</v>
      </c>
      <c r="BF110" s="146">
        <f t="shared" si="5"/>
        <v>0</v>
      </c>
      <c r="BG110" s="146">
        <f t="shared" si="6"/>
        <v>0</v>
      </c>
      <c r="BH110" s="146">
        <f t="shared" si="7"/>
        <v>0</v>
      </c>
      <c r="BI110" s="146">
        <f t="shared" si="8"/>
        <v>0</v>
      </c>
      <c r="BJ110" s="16" t="s">
        <v>80</v>
      </c>
      <c r="BK110" s="146">
        <f t="shared" si="9"/>
        <v>0</v>
      </c>
      <c r="BL110" s="16" t="s">
        <v>157</v>
      </c>
      <c r="BM110" s="145" t="s">
        <v>1042</v>
      </c>
    </row>
    <row r="111" spans="2:65" s="30" customFormat="1" ht="16.5" customHeight="1">
      <c r="B111" s="31"/>
      <c r="C111" s="134" t="s">
        <v>288</v>
      </c>
      <c r="D111" s="134" t="s">
        <v>152</v>
      </c>
      <c r="E111" s="135" t="s">
        <v>1043</v>
      </c>
      <c r="F111" s="136" t="s">
        <v>1044</v>
      </c>
      <c r="G111" s="137" t="s">
        <v>209</v>
      </c>
      <c r="H111" s="138">
        <v>1500</v>
      </c>
      <c r="I111" s="139"/>
      <c r="J111" s="140">
        <f t="shared" si="0"/>
        <v>0</v>
      </c>
      <c r="K111" s="136"/>
      <c r="L111" s="31"/>
      <c r="M111" s="141"/>
      <c r="N111" s="142" t="s">
        <v>43</v>
      </c>
      <c r="P111" s="143">
        <f t="shared" si="1"/>
        <v>0</v>
      </c>
      <c r="Q111" s="143">
        <v>0</v>
      </c>
      <c r="R111" s="143">
        <f t="shared" si="2"/>
        <v>0</v>
      </c>
      <c r="S111" s="143">
        <v>0</v>
      </c>
      <c r="T111" s="144">
        <f t="shared" si="3"/>
        <v>0</v>
      </c>
      <c r="AR111" s="145" t="s">
        <v>157</v>
      </c>
      <c r="AT111" s="145" t="s">
        <v>152</v>
      </c>
      <c r="AU111" s="145" t="s">
        <v>82</v>
      </c>
      <c r="AY111" s="16" t="s">
        <v>150</v>
      </c>
      <c r="BE111" s="146">
        <f t="shared" si="4"/>
        <v>0</v>
      </c>
      <c r="BF111" s="146">
        <f t="shared" si="5"/>
        <v>0</v>
      </c>
      <c r="BG111" s="146">
        <f t="shared" si="6"/>
        <v>0</v>
      </c>
      <c r="BH111" s="146">
        <f t="shared" si="7"/>
        <v>0</v>
      </c>
      <c r="BI111" s="146">
        <f t="shared" si="8"/>
        <v>0</v>
      </c>
      <c r="BJ111" s="16" t="s">
        <v>80</v>
      </c>
      <c r="BK111" s="146">
        <f t="shared" si="9"/>
        <v>0</v>
      </c>
      <c r="BL111" s="16" t="s">
        <v>157</v>
      </c>
      <c r="BM111" s="145" t="s">
        <v>1045</v>
      </c>
    </row>
    <row r="112" spans="2:65" s="30" customFormat="1" ht="16.5" customHeight="1">
      <c r="B112" s="31"/>
      <c r="C112" s="134" t="s">
        <v>292</v>
      </c>
      <c r="D112" s="134" t="s">
        <v>152</v>
      </c>
      <c r="E112" s="135" t="s">
        <v>1046</v>
      </c>
      <c r="F112" s="136" t="s">
        <v>1047</v>
      </c>
      <c r="G112" s="137" t="s">
        <v>209</v>
      </c>
      <c r="H112" s="138">
        <v>500</v>
      </c>
      <c r="I112" s="139"/>
      <c r="J112" s="140">
        <f t="shared" si="0"/>
        <v>0</v>
      </c>
      <c r="K112" s="136"/>
      <c r="L112" s="31"/>
      <c r="M112" s="141"/>
      <c r="N112" s="142" t="s">
        <v>43</v>
      </c>
      <c r="P112" s="143">
        <f t="shared" si="1"/>
        <v>0</v>
      </c>
      <c r="Q112" s="143">
        <v>0</v>
      </c>
      <c r="R112" s="143">
        <f t="shared" si="2"/>
        <v>0</v>
      </c>
      <c r="S112" s="143">
        <v>0</v>
      </c>
      <c r="T112" s="144">
        <f t="shared" si="3"/>
        <v>0</v>
      </c>
      <c r="AR112" s="145" t="s">
        <v>157</v>
      </c>
      <c r="AT112" s="145" t="s">
        <v>152</v>
      </c>
      <c r="AU112" s="145" t="s">
        <v>82</v>
      </c>
      <c r="AY112" s="16" t="s">
        <v>150</v>
      </c>
      <c r="BE112" s="146">
        <f t="shared" si="4"/>
        <v>0</v>
      </c>
      <c r="BF112" s="146">
        <f t="shared" si="5"/>
        <v>0</v>
      </c>
      <c r="BG112" s="146">
        <f t="shared" si="6"/>
        <v>0</v>
      </c>
      <c r="BH112" s="146">
        <f t="shared" si="7"/>
        <v>0</v>
      </c>
      <c r="BI112" s="146">
        <f t="shared" si="8"/>
        <v>0</v>
      </c>
      <c r="BJ112" s="16" t="s">
        <v>80</v>
      </c>
      <c r="BK112" s="146">
        <f t="shared" si="9"/>
        <v>0</v>
      </c>
      <c r="BL112" s="16" t="s">
        <v>157</v>
      </c>
      <c r="BM112" s="145" t="s">
        <v>1048</v>
      </c>
    </row>
    <row r="113" spans="2:65" s="30" customFormat="1" ht="16.5" customHeight="1">
      <c r="B113" s="31"/>
      <c r="C113" s="134" t="s">
        <v>297</v>
      </c>
      <c r="D113" s="134" t="s">
        <v>152</v>
      </c>
      <c r="E113" s="135" t="s">
        <v>1049</v>
      </c>
      <c r="F113" s="136" t="s">
        <v>1050</v>
      </c>
      <c r="G113" s="137" t="s">
        <v>989</v>
      </c>
      <c r="H113" s="138">
        <v>17</v>
      </c>
      <c r="I113" s="139"/>
      <c r="J113" s="140">
        <f t="shared" si="0"/>
        <v>0</v>
      </c>
      <c r="K113" s="136"/>
      <c r="L113" s="31"/>
      <c r="M113" s="141"/>
      <c r="N113" s="142" t="s">
        <v>43</v>
      </c>
      <c r="P113" s="143">
        <f t="shared" si="1"/>
        <v>0</v>
      </c>
      <c r="Q113" s="143">
        <v>0</v>
      </c>
      <c r="R113" s="143">
        <f t="shared" si="2"/>
        <v>0</v>
      </c>
      <c r="S113" s="143">
        <v>0</v>
      </c>
      <c r="T113" s="144">
        <f t="shared" si="3"/>
        <v>0</v>
      </c>
      <c r="AR113" s="145" t="s">
        <v>157</v>
      </c>
      <c r="AT113" s="145" t="s">
        <v>152</v>
      </c>
      <c r="AU113" s="145" t="s">
        <v>82</v>
      </c>
      <c r="AY113" s="16" t="s">
        <v>150</v>
      </c>
      <c r="BE113" s="146">
        <f t="shared" si="4"/>
        <v>0</v>
      </c>
      <c r="BF113" s="146">
        <f t="shared" si="5"/>
        <v>0</v>
      </c>
      <c r="BG113" s="146">
        <f t="shared" si="6"/>
        <v>0</v>
      </c>
      <c r="BH113" s="146">
        <f t="shared" si="7"/>
        <v>0</v>
      </c>
      <c r="BI113" s="146">
        <f t="shared" si="8"/>
        <v>0</v>
      </c>
      <c r="BJ113" s="16" t="s">
        <v>80</v>
      </c>
      <c r="BK113" s="146">
        <f t="shared" si="9"/>
        <v>0</v>
      </c>
      <c r="BL113" s="16" t="s">
        <v>157</v>
      </c>
      <c r="BM113" s="145" t="s">
        <v>1051</v>
      </c>
    </row>
    <row r="114" spans="2:65" s="30" customFormat="1" ht="16.5" customHeight="1">
      <c r="B114" s="31"/>
      <c r="C114" s="134" t="s">
        <v>302</v>
      </c>
      <c r="D114" s="134" t="s">
        <v>152</v>
      </c>
      <c r="E114" s="135" t="s">
        <v>1052</v>
      </c>
      <c r="F114" s="136" t="s">
        <v>1053</v>
      </c>
      <c r="G114" s="137" t="s">
        <v>989</v>
      </c>
      <c r="H114" s="138">
        <v>40</v>
      </c>
      <c r="I114" s="139"/>
      <c r="J114" s="140">
        <f t="shared" si="0"/>
        <v>0</v>
      </c>
      <c r="K114" s="136"/>
      <c r="L114" s="31"/>
      <c r="M114" s="141"/>
      <c r="N114" s="142" t="s">
        <v>43</v>
      </c>
      <c r="P114" s="143">
        <f t="shared" si="1"/>
        <v>0</v>
      </c>
      <c r="Q114" s="143">
        <v>0</v>
      </c>
      <c r="R114" s="143">
        <f t="shared" si="2"/>
        <v>0</v>
      </c>
      <c r="S114" s="143">
        <v>0</v>
      </c>
      <c r="T114" s="144">
        <f t="shared" si="3"/>
        <v>0</v>
      </c>
      <c r="AR114" s="145" t="s">
        <v>157</v>
      </c>
      <c r="AT114" s="145" t="s">
        <v>152</v>
      </c>
      <c r="AU114" s="145" t="s">
        <v>82</v>
      </c>
      <c r="AY114" s="16" t="s">
        <v>150</v>
      </c>
      <c r="BE114" s="146">
        <f t="shared" si="4"/>
        <v>0</v>
      </c>
      <c r="BF114" s="146">
        <f t="shared" si="5"/>
        <v>0</v>
      </c>
      <c r="BG114" s="146">
        <f t="shared" si="6"/>
        <v>0</v>
      </c>
      <c r="BH114" s="146">
        <f t="shared" si="7"/>
        <v>0</v>
      </c>
      <c r="BI114" s="146">
        <f t="shared" si="8"/>
        <v>0</v>
      </c>
      <c r="BJ114" s="16" t="s">
        <v>80</v>
      </c>
      <c r="BK114" s="146">
        <f t="shared" si="9"/>
        <v>0</v>
      </c>
      <c r="BL114" s="16" t="s">
        <v>157</v>
      </c>
      <c r="BM114" s="145" t="s">
        <v>1054</v>
      </c>
    </row>
    <row r="115" spans="2:65" s="30" customFormat="1" ht="16.5" customHeight="1">
      <c r="B115" s="31"/>
      <c r="C115" s="134" t="s">
        <v>308</v>
      </c>
      <c r="D115" s="134" t="s">
        <v>152</v>
      </c>
      <c r="E115" s="135" t="s">
        <v>1055</v>
      </c>
      <c r="F115" s="136" t="s">
        <v>1056</v>
      </c>
      <c r="G115" s="137" t="s">
        <v>989</v>
      </c>
      <c r="H115" s="138">
        <v>2</v>
      </c>
      <c r="I115" s="139"/>
      <c r="J115" s="140">
        <f t="shared" si="0"/>
        <v>0</v>
      </c>
      <c r="K115" s="136"/>
      <c r="L115" s="31"/>
      <c r="M115" s="141"/>
      <c r="N115" s="142" t="s">
        <v>43</v>
      </c>
      <c r="P115" s="143">
        <f t="shared" si="1"/>
        <v>0</v>
      </c>
      <c r="Q115" s="143">
        <v>0</v>
      </c>
      <c r="R115" s="143">
        <f t="shared" si="2"/>
        <v>0</v>
      </c>
      <c r="S115" s="143">
        <v>0</v>
      </c>
      <c r="T115" s="144">
        <f t="shared" si="3"/>
        <v>0</v>
      </c>
      <c r="AR115" s="145" t="s">
        <v>157</v>
      </c>
      <c r="AT115" s="145" t="s">
        <v>152</v>
      </c>
      <c r="AU115" s="145" t="s">
        <v>82</v>
      </c>
      <c r="AY115" s="16" t="s">
        <v>150</v>
      </c>
      <c r="BE115" s="146">
        <f t="shared" si="4"/>
        <v>0</v>
      </c>
      <c r="BF115" s="146">
        <f t="shared" si="5"/>
        <v>0</v>
      </c>
      <c r="BG115" s="146">
        <f t="shared" si="6"/>
        <v>0</v>
      </c>
      <c r="BH115" s="146">
        <f t="shared" si="7"/>
        <v>0</v>
      </c>
      <c r="BI115" s="146">
        <f t="shared" si="8"/>
        <v>0</v>
      </c>
      <c r="BJ115" s="16" t="s">
        <v>80</v>
      </c>
      <c r="BK115" s="146">
        <f t="shared" si="9"/>
        <v>0</v>
      </c>
      <c r="BL115" s="16" t="s">
        <v>157</v>
      </c>
      <c r="BM115" s="145" t="s">
        <v>1057</v>
      </c>
    </row>
    <row r="116" spans="2:65" s="30" customFormat="1" ht="16.5" customHeight="1">
      <c r="B116" s="31"/>
      <c r="C116" s="134" t="s">
        <v>315</v>
      </c>
      <c r="D116" s="134" t="s">
        <v>152</v>
      </c>
      <c r="E116" s="135" t="s">
        <v>1058</v>
      </c>
      <c r="F116" s="136" t="s">
        <v>1059</v>
      </c>
      <c r="G116" s="137" t="s">
        <v>989</v>
      </c>
      <c r="H116" s="138">
        <v>6</v>
      </c>
      <c r="I116" s="139"/>
      <c r="J116" s="140">
        <f t="shared" si="0"/>
        <v>0</v>
      </c>
      <c r="K116" s="136"/>
      <c r="L116" s="31"/>
      <c r="M116" s="141"/>
      <c r="N116" s="142" t="s">
        <v>43</v>
      </c>
      <c r="P116" s="143">
        <f t="shared" si="1"/>
        <v>0</v>
      </c>
      <c r="Q116" s="143">
        <v>0</v>
      </c>
      <c r="R116" s="143">
        <f t="shared" si="2"/>
        <v>0</v>
      </c>
      <c r="S116" s="143">
        <v>0</v>
      </c>
      <c r="T116" s="144">
        <f t="shared" si="3"/>
        <v>0</v>
      </c>
      <c r="AR116" s="145" t="s">
        <v>157</v>
      </c>
      <c r="AT116" s="145" t="s">
        <v>152</v>
      </c>
      <c r="AU116" s="145" t="s">
        <v>82</v>
      </c>
      <c r="AY116" s="16" t="s">
        <v>150</v>
      </c>
      <c r="BE116" s="146">
        <f t="shared" si="4"/>
        <v>0</v>
      </c>
      <c r="BF116" s="146">
        <f t="shared" si="5"/>
        <v>0</v>
      </c>
      <c r="BG116" s="146">
        <f t="shared" si="6"/>
        <v>0</v>
      </c>
      <c r="BH116" s="146">
        <f t="shared" si="7"/>
        <v>0</v>
      </c>
      <c r="BI116" s="146">
        <f t="shared" si="8"/>
        <v>0</v>
      </c>
      <c r="BJ116" s="16" t="s">
        <v>80</v>
      </c>
      <c r="BK116" s="146">
        <f t="shared" si="9"/>
        <v>0</v>
      </c>
      <c r="BL116" s="16" t="s">
        <v>157</v>
      </c>
      <c r="BM116" s="145" t="s">
        <v>1060</v>
      </c>
    </row>
    <row r="117" spans="2:65" s="30" customFormat="1" ht="16.5" customHeight="1">
      <c r="B117" s="31"/>
      <c r="C117" s="134" t="s">
        <v>321</v>
      </c>
      <c r="D117" s="134" t="s">
        <v>152</v>
      </c>
      <c r="E117" s="135" t="s">
        <v>1061</v>
      </c>
      <c r="F117" s="136" t="s">
        <v>1062</v>
      </c>
      <c r="G117" s="137" t="s">
        <v>989</v>
      </c>
      <c r="H117" s="138">
        <v>2</v>
      </c>
      <c r="I117" s="139"/>
      <c r="J117" s="140">
        <f t="shared" si="0"/>
        <v>0</v>
      </c>
      <c r="K117" s="136"/>
      <c r="L117" s="31"/>
      <c r="M117" s="141"/>
      <c r="N117" s="142" t="s">
        <v>43</v>
      </c>
      <c r="P117" s="143">
        <f t="shared" si="1"/>
        <v>0</v>
      </c>
      <c r="Q117" s="143">
        <v>0</v>
      </c>
      <c r="R117" s="143">
        <f t="shared" si="2"/>
        <v>0</v>
      </c>
      <c r="S117" s="143">
        <v>0</v>
      </c>
      <c r="T117" s="144">
        <f t="shared" si="3"/>
        <v>0</v>
      </c>
      <c r="AR117" s="145" t="s">
        <v>157</v>
      </c>
      <c r="AT117" s="145" t="s">
        <v>152</v>
      </c>
      <c r="AU117" s="145" t="s">
        <v>82</v>
      </c>
      <c r="AY117" s="16" t="s">
        <v>150</v>
      </c>
      <c r="BE117" s="146">
        <f t="shared" si="4"/>
        <v>0</v>
      </c>
      <c r="BF117" s="146">
        <f t="shared" si="5"/>
        <v>0</v>
      </c>
      <c r="BG117" s="146">
        <f t="shared" si="6"/>
        <v>0</v>
      </c>
      <c r="BH117" s="146">
        <f t="shared" si="7"/>
        <v>0</v>
      </c>
      <c r="BI117" s="146">
        <f t="shared" si="8"/>
        <v>0</v>
      </c>
      <c r="BJ117" s="16" t="s">
        <v>80</v>
      </c>
      <c r="BK117" s="146">
        <f t="shared" si="9"/>
        <v>0</v>
      </c>
      <c r="BL117" s="16" t="s">
        <v>157</v>
      </c>
      <c r="BM117" s="145" t="s">
        <v>1063</v>
      </c>
    </row>
    <row r="118" spans="2:65" s="30" customFormat="1" ht="16.5" customHeight="1">
      <c r="B118" s="31"/>
      <c r="C118" s="134" t="s">
        <v>327</v>
      </c>
      <c r="D118" s="134" t="s">
        <v>152</v>
      </c>
      <c r="E118" s="135" t="s">
        <v>1064</v>
      </c>
      <c r="F118" s="136" t="s">
        <v>1065</v>
      </c>
      <c r="G118" s="137" t="s">
        <v>989</v>
      </c>
      <c r="H118" s="138">
        <v>2</v>
      </c>
      <c r="I118" s="139"/>
      <c r="J118" s="140">
        <f t="shared" si="0"/>
        <v>0</v>
      </c>
      <c r="K118" s="136"/>
      <c r="L118" s="31"/>
      <c r="M118" s="141"/>
      <c r="N118" s="142" t="s">
        <v>43</v>
      </c>
      <c r="P118" s="143">
        <f t="shared" si="1"/>
        <v>0</v>
      </c>
      <c r="Q118" s="143">
        <v>0</v>
      </c>
      <c r="R118" s="143">
        <f t="shared" si="2"/>
        <v>0</v>
      </c>
      <c r="S118" s="143">
        <v>0</v>
      </c>
      <c r="T118" s="144">
        <f t="shared" si="3"/>
        <v>0</v>
      </c>
      <c r="AR118" s="145" t="s">
        <v>157</v>
      </c>
      <c r="AT118" s="145" t="s">
        <v>152</v>
      </c>
      <c r="AU118" s="145" t="s">
        <v>82</v>
      </c>
      <c r="AY118" s="16" t="s">
        <v>150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6" t="s">
        <v>80</v>
      </c>
      <c r="BK118" s="146">
        <f t="shared" si="9"/>
        <v>0</v>
      </c>
      <c r="BL118" s="16" t="s">
        <v>157</v>
      </c>
      <c r="BM118" s="145" t="s">
        <v>1066</v>
      </c>
    </row>
    <row r="119" spans="2:65" s="30" customFormat="1" ht="16.5" customHeight="1">
      <c r="B119" s="31"/>
      <c r="C119" s="134" t="s">
        <v>332</v>
      </c>
      <c r="D119" s="134" t="s">
        <v>152</v>
      </c>
      <c r="E119" s="135" t="s">
        <v>1067</v>
      </c>
      <c r="F119" s="136" t="s">
        <v>1068</v>
      </c>
      <c r="G119" s="137" t="s">
        <v>989</v>
      </c>
      <c r="H119" s="138">
        <v>9</v>
      </c>
      <c r="I119" s="139"/>
      <c r="J119" s="140">
        <f t="shared" si="0"/>
        <v>0</v>
      </c>
      <c r="K119" s="136"/>
      <c r="L119" s="31"/>
      <c r="M119" s="141"/>
      <c r="N119" s="142" t="s">
        <v>43</v>
      </c>
      <c r="P119" s="143">
        <f t="shared" si="1"/>
        <v>0</v>
      </c>
      <c r="Q119" s="143">
        <v>0</v>
      </c>
      <c r="R119" s="143">
        <f t="shared" si="2"/>
        <v>0</v>
      </c>
      <c r="S119" s="143">
        <v>0</v>
      </c>
      <c r="T119" s="144">
        <f t="shared" si="3"/>
        <v>0</v>
      </c>
      <c r="AR119" s="145" t="s">
        <v>157</v>
      </c>
      <c r="AT119" s="145" t="s">
        <v>152</v>
      </c>
      <c r="AU119" s="145" t="s">
        <v>82</v>
      </c>
      <c r="AY119" s="16" t="s">
        <v>150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6" t="s">
        <v>80</v>
      </c>
      <c r="BK119" s="146">
        <f t="shared" si="9"/>
        <v>0</v>
      </c>
      <c r="BL119" s="16" t="s">
        <v>157</v>
      </c>
      <c r="BM119" s="145" t="s">
        <v>1069</v>
      </c>
    </row>
    <row r="120" spans="2:65" s="30" customFormat="1" ht="16.5" customHeight="1">
      <c r="B120" s="31"/>
      <c r="C120" s="134" t="s">
        <v>340</v>
      </c>
      <c r="D120" s="134" t="s">
        <v>152</v>
      </c>
      <c r="E120" s="135" t="s">
        <v>1070</v>
      </c>
      <c r="F120" s="136" t="s">
        <v>1071</v>
      </c>
      <c r="G120" s="137" t="s">
        <v>989</v>
      </c>
      <c r="H120" s="138">
        <v>19</v>
      </c>
      <c r="I120" s="139"/>
      <c r="J120" s="140">
        <f t="shared" si="0"/>
        <v>0</v>
      </c>
      <c r="K120" s="136"/>
      <c r="L120" s="31"/>
      <c r="M120" s="141"/>
      <c r="N120" s="142" t="s">
        <v>43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157</v>
      </c>
      <c r="AT120" s="145" t="s">
        <v>152</v>
      </c>
      <c r="AU120" s="145" t="s">
        <v>82</v>
      </c>
      <c r="AY120" s="16" t="s">
        <v>150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6" t="s">
        <v>80</v>
      </c>
      <c r="BK120" s="146">
        <f t="shared" si="9"/>
        <v>0</v>
      </c>
      <c r="BL120" s="16" t="s">
        <v>157</v>
      </c>
      <c r="BM120" s="145" t="s">
        <v>1072</v>
      </c>
    </row>
    <row r="121" spans="2:65" s="30" customFormat="1" ht="16.5" customHeight="1">
      <c r="B121" s="31"/>
      <c r="C121" s="134" t="s">
        <v>345</v>
      </c>
      <c r="D121" s="134" t="s">
        <v>152</v>
      </c>
      <c r="E121" s="135" t="s">
        <v>1073</v>
      </c>
      <c r="F121" s="136" t="s">
        <v>1074</v>
      </c>
      <c r="G121" s="137" t="s">
        <v>989</v>
      </c>
      <c r="H121" s="138">
        <v>72</v>
      </c>
      <c r="I121" s="139"/>
      <c r="J121" s="140">
        <f t="shared" si="0"/>
        <v>0</v>
      </c>
      <c r="K121" s="136"/>
      <c r="L121" s="31"/>
      <c r="M121" s="141"/>
      <c r="N121" s="142" t="s">
        <v>43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157</v>
      </c>
      <c r="AT121" s="145" t="s">
        <v>152</v>
      </c>
      <c r="AU121" s="145" t="s">
        <v>82</v>
      </c>
      <c r="AY121" s="16" t="s">
        <v>150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6" t="s">
        <v>80</v>
      </c>
      <c r="BK121" s="146">
        <f t="shared" si="9"/>
        <v>0</v>
      </c>
      <c r="BL121" s="16" t="s">
        <v>157</v>
      </c>
      <c r="BM121" s="145" t="s">
        <v>1075</v>
      </c>
    </row>
    <row r="122" spans="2:65" s="30" customFormat="1" ht="16.5" customHeight="1">
      <c r="B122" s="31"/>
      <c r="C122" s="134" t="s">
        <v>351</v>
      </c>
      <c r="D122" s="134" t="s">
        <v>152</v>
      </c>
      <c r="E122" s="135" t="s">
        <v>1076</v>
      </c>
      <c r="F122" s="136" t="s">
        <v>1077</v>
      </c>
      <c r="G122" s="137" t="s">
        <v>989</v>
      </c>
      <c r="H122" s="138">
        <v>1</v>
      </c>
      <c r="I122" s="139"/>
      <c r="J122" s="140">
        <f t="shared" si="0"/>
        <v>0</v>
      </c>
      <c r="K122" s="136"/>
      <c r="L122" s="31"/>
      <c r="M122" s="141"/>
      <c r="N122" s="142" t="s">
        <v>43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157</v>
      </c>
      <c r="AT122" s="145" t="s">
        <v>152</v>
      </c>
      <c r="AU122" s="145" t="s">
        <v>82</v>
      </c>
      <c r="AY122" s="16" t="s">
        <v>150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80</v>
      </c>
      <c r="BK122" s="146">
        <f t="shared" si="9"/>
        <v>0</v>
      </c>
      <c r="BL122" s="16" t="s">
        <v>157</v>
      </c>
      <c r="BM122" s="145" t="s">
        <v>1078</v>
      </c>
    </row>
    <row r="123" spans="2:65" s="30" customFormat="1" ht="16.5" customHeight="1">
      <c r="B123" s="31"/>
      <c r="C123" s="134" t="s">
        <v>357</v>
      </c>
      <c r="D123" s="134" t="s">
        <v>152</v>
      </c>
      <c r="E123" s="135" t="s">
        <v>1079</v>
      </c>
      <c r="F123" s="136" t="s">
        <v>1080</v>
      </c>
      <c r="G123" s="137" t="s">
        <v>989</v>
      </c>
      <c r="H123" s="138">
        <v>15</v>
      </c>
      <c r="I123" s="139"/>
      <c r="J123" s="140">
        <f t="shared" si="0"/>
        <v>0</v>
      </c>
      <c r="K123" s="136"/>
      <c r="L123" s="31"/>
      <c r="M123" s="141"/>
      <c r="N123" s="142" t="s">
        <v>43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157</v>
      </c>
      <c r="AT123" s="145" t="s">
        <v>152</v>
      </c>
      <c r="AU123" s="145" t="s">
        <v>82</v>
      </c>
      <c r="AY123" s="16" t="s">
        <v>150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80</v>
      </c>
      <c r="BK123" s="146">
        <f t="shared" si="9"/>
        <v>0</v>
      </c>
      <c r="BL123" s="16" t="s">
        <v>157</v>
      </c>
      <c r="BM123" s="145" t="s">
        <v>1081</v>
      </c>
    </row>
    <row r="124" spans="2:65" s="30" customFormat="1" ht="16.5" customHeight="1">
      <c r="B124" s="31"/>
      <c r="C124" s="134" t="s">
        <v>363</v>
      </c>
      <c r="D124" s="134" t="s">
        <v>152</v>
      </c>
      <c r="E124" s="135" t="s">
        <v>1082</v>
      </c>
      <c r="F124" s="136" t="s">
        <v>1083</v>
      </c>
      <c r="G124" s="137" t="s">
        <v>989</v>
      </c>
      <c r="H124" s="138">
        <v>13</v>
      </c>
      <c r="I124" s="139"/>
      <c r="J124" s="140">
        <f t="shared" si="0"/>
        <v>0</v>
      </c>
      <c r="K124" s="136"/>
      <c r="L124" s="31"/>
      <c r="M124" s="141"/>
      <c r="N124" s="142" t="s">
        <v>43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157</v>
      </c>
      <c r="AT124" s="145" t="s">
        <v>152</v>
      </c>
      <c r="AU124" s="145" t="s">
        <v>82</v>
      </c>
      <c r="AY124" s="16" t="s">
        <v>150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80</v>
      </c>
      <c r="BK124" s="146">
        <f t="shared" si="9"/>
        <v>0</v>
      </c>
      <c r="BL124" s="16" t="s">
        <v>157</v>
      </c>
      <c r="BM124" s="145" t="s">
        <v>1084</v>
      </c>
    </row>
    <row r="125" spans="2:65" s="30" customFormat="1" ht="16.5" customHeight="1">
      <c r="B125" s="31"/>
      <c r="C125" s="134" t="s">
        <v>374</v>
      </c>
      <c r="D125" s="134" t="s">
        <v>152</v>
      </c>
      <c r="E125" s="135" t="s">
        <v>1082</v>
      </c>
      <c r="F125" s="136" t="s">
        <v>1083</v>
      </c>
      <c r="G125" s="137" t="s">
        <v>989</v>
      </c>
      <c r="H125" s="138">
        <v>8</v>
      </c>
      <c r="I125" s="139"/>
      <c r="J125" s="140">
        <f t="shared" si="0"/>
        <v>0</v>
      </c>
      <c r="K125" s="136"/>
      <c r="L125" s="31"/>
      <c r="M125" s="141"/>
      <c r="N125" s="142" t="s">
        <v>43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157</v>
      </c>
      <c r="AT125" s="145" t="s">
        <v>152</v>
      </c>
      <c r="AU125" s="145" t="s">
        <v>82</v>
      </c>
      <c r="AY125" s="16" t="s">
        <v>150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80</v>
      </c>
      <c r="BK125" s="146">
        <f t="shared" si="9"/>
        <v>0</v>
      </c>
      <c r="BL125" s="16" t="s">
        <v>157</v>
      </c>
      <c r="BM125" s="145" t="s">
        <v>1085</v>
      </c>
    </row>
    <row r="126" spans="2:65" s="30" customFormat="1" ht="16.5" customHeight="1">
      <c r="B126" s="31"/>
      <c r="C126" s="134" t="s">
        <v>379</v>
      </c>
      <c r="D126" s="134" t="s">
        <v>152</v>
      </c>
      <c r="E126" s="135" t="s">
        <v>1086</v>
      </c>
      <c r="F126" s="136" t="s">
        <v>1087</v>
      </c>
      <c r="G126" s="137" t="s">
        <v>989</v>
      </c>
      <c r="H126" s="138">
        <v>10</v>
      </c>
      <c r="I126" s="139"/>
      <c r="J126" s="140">
        <f t="shared" si="0"/>
        <v>0</v>
      </c>
      <c r="K126" s="136"/>
      <c r="L126" s="31"/>
      <c r="M126" s="141"/>
      <c r="N126" s="142" t="s">
        <v>43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157</v>
      </c>
      <c r="AT126" s="145" t="s">
        <v>152</v>
      </c>
      <c r="AU126" s="145" t="s">
        <v>82</v>
      </c>
      <c r="AY126" s="16" t="s">
        <v>150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80</v>
      </c>
      <c r="BK126" s="146">
        <f t="shared" si="9"/>
        <v>0</v>
      </c>
      <c r="BL126" s="16" t="s">
        <v>157</v>
      </c>
      <c r="BM126" s="145" t="s">
        <v>1088</v>
      </c>
    </row>
    <row r="127" spans="2:65" s="30" customFormat="1" ht="16.5" customHeight="1">
      <c r="B127" s="31"/>
      <c r="C127" s="134" t="s">
        <v>384</v>
      </c>
      <c r="D127" s="134" t="s">
        <v>152</v>
      </c>
      <c r="E127" s="135" t="s">
        <v>1089</v>
      </c>
      <c r="F127" s="136" t="s">
        <v>1090</v>
      </c>
      <c r="G127" s="137" t="s">
        <v>989</v>
      </c>
      <c r="H127" s="138">
        <v>20</v>
      </c>
      <c r="I127" s="139"/>
      <c r="J127" s="140">
        <f t="shared" si="0"/>
        <v>0</v>
      </c>
      <c r="K127" s="136"/>
      <c r="L127" s="31"/>
      <c r="M127" s="141"/>
      <c r="N127" s="142" t="s">
        <v>43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157</v>
      </c>
      <c r="AT127" s="145" t="s">
        <v>152</v>
      </c>
      <c r="AU127" s="145" t="s">
        <v>82</v>
      </c>
      <c r="AY127" s="16" t="s">
        <v>150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80</v>
      </c>
      <c r="BK127" s="146">
        <f t="shared" si="9"/>
        <v>0</v>
      </c>
      <c r="BL127" s="16" t="s">
        <v>157</v>
      </c>
      <c r="BM127" s="145" t="s">
        <v>1091</v>
      </c>
    </row>
    <row r="128" spans="2:65" s="30" customFormat="1" ht="16.5" customHeight="1">
      <c r="B128" s="31"/>
      <c r="C128" s="134" t="s">
        <v>390</v>
      </c>
      <c r="D128" s="134" t="s">
        <v>152</v>
      </c>
      <c r="E128" s="135" t="s">
        <v>1092</v>
      </c>
      <c r="F128" s="136" t="s">
        <v>1093</v>
      </c>
      <c r="G128" s="137" t="s">
        <v>989</v>
      </c>
      <c r="H128" s="138">
        <v>3</v>
      </c>
      <c r="I128" s="139"/>
      <c r="J128" s="140">
        <f t="shared" si="0"/>
        <v>0</v>
      </c>
      <c r="K128" s="136"/>
      <c r="L128" s="31"/>
      <c r="M128" s="141"/>
      <c r="N128" s="142" t="s">
        <v>43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157</v>
      </c>
      <c r="AT128" s="145" t="s">
        <v>152</v>
      </c>
      <c r="AU128" s="145" t="s">
        <v>82</v>
      </c>
      <c r="AY128" s="16" t="s">
        <v>150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80</v>
      </c>
      <c r="BK128" s="146">
        <f t="shared" si="9"/>
        <v>0</v>
      </c>
      <c r="BL128" s="16" t="s">
        <v>157</v>
      </c>
      <c r="BM128" s="145" t="s">
        <v>1094</v>
      </c>
    </row>
    <row r="129" spans="2:65" s="30" customFormat="1" ht="16.5" customHeight="1">
      <c r="B129" s="31"/>
      <c r="C129" s="134" t="s">
        <v>394</v>
      </c>
      <c r="D129" s="134" t="s">
        <v>152</v>
      </c>
      <c r="E129" s="135" t="s">
        <v>1095</v>
      </c>
      <c r="F129" s="136" t="s">
        <v>1096</v>
      </c>
      <c r="G129" s="137" t="s">
        <v>209</v>
      </c>
      <c r="H129" s="138">
        <v>650</v>
      </c>
      <c r="I129" s="139"/>
      <c r="J129" s="140">
        <f t="shared" si="0"/>
        <v>0</v>
      </c>
      <c r="K129" s="136"/>
      <c r="L129" s="31"/>
      <c r="M129" s="141"/>
      <c r="N129" s="142" t="s">
        <v>43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157</v>
      </c>
      <c r="AT129" s="145" t="s">
        <v>152</v>
      </c>
      <c r="AU129" s="145" t="s">
        <v>82</v>
      </c>
      <c r="AY129" s="16" t="s">
        <v>150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80</v>
      </c>
      <c r="BK129" s="146">
        <f t="shared" si="9"/>
        <v>0</v>
      </c>
      <c r="BL129" s="16" t="s">
        <v>157</v>
      </c>
      <c r="BM129" s="145" t="s">
        <v>1097</v>
      </c>
    </row>
    <row r="130" spans="2:65" s="30" customFormat="1" ht="16.5" customHeight="1">
      <c r="B130" s="31"/>
      <c r="C130" s="134" t="s">
        <v>400</v>
      </c>
      <c r="D130" s="134" t="s">
        <v>152</v>
      </c>
      <c r="E130" s="135" t="s">
        <v>1098</v>
      </c>
      <c r="F130" s="136" t="s">
        <v>1099</v>
      </c>
      <c r="G130" s="137" t="s">
        <v>989</v>
      </c>
      <c r="H130" s="138">
        <v>11</v>
      </c>
      <c r="I130" s="139"/>
      <c r="J130" s="140">
        <f t="shared" si="0"/>
        <v>0</v>
      </c>
      <c r="K130" s="136"/>
      <c r="L130" s="31"/>
      <c r="M130" s="141"/>
      <c r="N130" s="142" t="s">
        <v>43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157</v>
      </c>
      <c r="AT130" s="145" t="s">
        <v>152</v>
      </c>
      <c r="AU130" s="145" t="s">
        <v>82</v>
      </c>
      <c r="AY130" s="16" t="s">
        <v>150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80</v>
      </c>
      <c r="BK130" s="146">
        <f t="shared" si="9"/>
        <v>0</v>
      </c>
      <c r="BL130" s="16" t="s">
        <v>157</v>
      </c>
      <c r="BM130" s="145" t="s">
        <v>1100</v>
      </c>
    </row>
    <row r="131" spans="2:65" s="30" customFormat="1" ht="16.5" customHeight="1">
      <c r="B131" s="31"/>
      <c r="C131" s="134" t="s">
        <v>408</v>
      </c>
      <c r="D131" s="134" t="s">
        <v>152</v>
      </c>
      <c r="E131" s="135" t="s">
        <v>1101</v>
      </c>
      <c r="F131" s="136" t="s">
        <v>1102</v>
      </c>
      <c r="G131" s="137" t="s">
        <v>989</v>
      </c>
      <c r="H131" s="138">
        <v>20</v>
      </c>
      <c r="I131" s="139"/>
      <c r="J131" s="140">
        <f t="shared" si="0"/>
        <v>0</v>
      </c>
      <c r="K131" s="136"/>
      <c r="L131" s="31"/>
      <c r="M131" s="141"/>
      <c r="N131" s="142" t="s">
        <v>43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157</v>
      </c>
      <c r="AT131" s="145" t="s">
        <v>152</v>
      </c>
      <c r="AU131" s="145" t="s">
        <v>82</v>
      </c>
      <c r="AY131" s="16" t="s">
        <v>150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80</v>
      </c>
      <c r="BK131" s="146">
        <f t="shared" si="9"/>
        <v>0</v>
      </c>
      <c r="BL131" s="16" t="s">
        <v>157</v>
      </c>
      <c r="BM131" s="145" t="s">
        <v>1103</v>
      </c>
    </row>
    <row r="132" spans="2:65" s="30" customFormat="1" ht="16.5" customHeight="1">
      <c r="B132" s="31"/>
      <c r="C132" s="134" t="s">
        <v>417</v>
      </c>
      <c r="D132" s="134" t="s">
        <v>152</v>
      </c>
      <c r="E132" s="135" t="s">
        <v>1104</v>
      </c>
      <c r="F132" s="136" t="s">
        <v>1105</v>
      </c>
      <c r="G132" s="137" t="s">
        <v>989</v>
      </c>
      <c r="H132" s="138">
        <v>51</v>
      </c>
      <c r="I132" s="139"/>
      <c r="J132" s="140">
        <f t="shared" si="0"/>
        <v>0</v>
      </c>
      <c r="K132" s="136"/>
      <c r="L132" s="31"/>
      <c r="M132" s="141"/>
      <c r="N132" s="142" t="s">
        <v>43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157</v>
      </c>
      <c r="AT132" s="145" t="s">
        <v>152</v>
      </c>
      <c r="AU132" s="145" t="s">
        <v>82</v>
      </c>
      <c r="AY132" s="16" t="s">
        <v>150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80</v>
      </c>
      <c r="BK132" s="146">
        <f t="shared" si="9"/>
        <v>0</v>
      </c>
      <c r="BL132" s="16" t="s">
        <v>157</v>
      </c>
      <c r="BM132" s="145" t="s">
        <v>1106</v>
      </c>
    </row>
    <row r="133" spans="2:65" s="30" customFormat="1" ht="16.5" customHeight="1">
      <c r="B133" s="31"/>
      <c r="C133" s="134" t="s">
        <v>424</v>
      </c>
      <c r="D133" s="134" t="s">
        <v>152</v>
      </c>
      <c r="E133" s="135" t="s">
        <v>1107</v>
      </c>
      <c r="F133" s="136" t="s">
        <v>1108</v>
      </c>
      <c r="G133" s="137" t="s">
        <v>989</v>
      </c>
      <c r="H133" s="138">
        <v>102</v>
      </c>
      <c r="I133" s="139"/>
      <c r="J133" s="140">
        <f t="shared" si="0"/>
        <v>0</v>
      </c>
      <c r="K133" s="136"/>
      <c r="L133" s="31"/>
      <c r="M133" s="141"/>
      <c r="N133" s="142" t="s">
        <v>43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157</v>
      </c>
      <c r="AT133" s="145" t="s">
        <v>152</v>
      </c>
      <c r="AU133" s="145" t="s">
        <v>82</v>
      </c>
      <c r="AY133" s="16" t="s">
        <v>150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80</v>
      </c>
      <c r="BK133" s="146">
        <f t="shared" si="9"/>
        <v>0</v>
      </c>
      <c r="BL133" s="16" t="s">
        <v>157</v>
      </c>
      <c r="BM133" s="145" t="s">
        <v>1109</v>
      </c>
    </row>
    <row r="134" spans="2:65" s="30" customFormat="1" ht="16.5" customHeight="1">
      <c r="B134" s="31"/>
      <c r="C134" s="134" t="s">
        <v>430</v>
      </c>
      <c r="D134" s="134" t="s">
        <v>152</v>
      </c>
      <c r="E134" s="135" t="s">
        <v>1110</v>
      </c>
      <c r="F134" s="136" t="s">
        <v>1111</v>
      </c>
      <c r="G134" s="137" t="s">
        <v>1112</v>
      </c>
      <c r="H134" s="189"/>
      <c r="I134" s="139"/>
      <c r="J134" s="140">
        <f t="shared" si="0"/>
        <v>0</v>
      </c>
      <c r="K134" s="136"/>
      <c r="L134" s="31"/>
      <c r="M134" s="141"/>
      <c r="N134" s="142" t="s">
        <v>43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157</v>
      </c>
      <c r="AT134" s="145" t="s">
        <v>152</v>
      </c>
      <c r="AU134" s="145" t="s">
        <v>82</v>
      </c>
      <c r="AY134" s="16" t="s">
        <v>150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80</v>
      </c>
      <c r="BK134" s="146">
        <f t="shared" si="9"/>
        <v>0</v>
      </c>
      <c r="BL134" s="16" t="s">
        <v>157</v>
      </c>
      <c r="BM134" s="145" t="s">
        <v>1113</v>
      </c>
    </row>
    <row r="135" spans="2:65" s="121" customFormat="1" ht="22.8" customHeight="1">
      <c r="B135" s="122"/>
      <c r="D135" s="123" t="s">
        <v>71</v>
      </c>
      <c r="E135" s="132" t="s">
        <v>1114</v>
      </c>
      <c r="F135" s="132" t="s">
        <v>1115</v>
      </c>
      <c r="I135" s="125"/>
      <c r="J135" s="133">
        <f>BK135</f>
        <v>0</v>
      </c>
      <c r="L135" s="122"/>
      <c r="M135" s="127"/>
      <c r="P135" s="128">
        <f>SUM(P136:P140)</f>
        <v>0</v>
      </c>
      <c r="R135" s="128">
        <f>SUM(R136:R140)</f>
        <v>0</v>
      </c>
      <c r="T135" s="129">
        <f>SUM(T136:T140)</f>
        <v>0</v>
      </c>
      <c r="AR135" s="123" t="s">
        <v>82</v>
      </c>
      <c r="AT135" s="130" t="s">
        <v>71</v>
      </c>
      <c r="AU135" s="130" t="s">
        <v>80</v>
      </c>
      <c r="AY135" s="123" t="s">
        <v>150</v>
      </c>
      <c r="BK135" s="131">
        <f>SUM(BK136:BK140)</f>
        <v>0</v>
      </c>
    </row>
    <row r="136" spans="2:65" s="30" customFormat="1" ht="16.5" customHeight="1">
      <c r="B136" s="31"/>
      <c r="C136" s="134" t="s">
        <v>435</v>
      </c>
      <c r="D136" s="134" t="s">
        <v>152</v>
      </c>
      <c r="E136" s="135" t="s">
        <v>1116</v>
      </c>
      <c r="F136" s="136" t="s">
        <v>1117</v>
      </c>
      <c r="G136" s="137" t="s">
        <v>989</v>
      </c>
      <c r="H136" s="138">
        <v>150</v>
      </c>
      <c r="I136" s="139"/>
      <c r="J136" s="140">
        <f>ROUND(I136*H136,2)</f>
        <v>0</v>
      </c>
      <c r="K136" s="136"/>
      <c r="L136" s="31"/>
      <c r="M136" s="141"/>
      <c r="N136" s="142" t="s">
        <v>43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157</v>
      </c>
      <c r="AT136" s="145" t="s">
        <v>152</v>
      </c>
      <c r="AU136" s="145" t="s">
        <v>82</v>
      </c>
      <c r="AY136" s="16" t="s">
        <v>150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6" t="s">
        <v>80</v>
      </c>
      <c r="BK136" s="146">
        <f>ROUND(I136*H136,2)</f>
        <v>0</v>
      </c>
      <c r="BL136" s="16" t="s">
        <v>157</v>
      </c>
      <c r="BM136" s="145" t="s">
        <v>1118</v>
      </c>
    </row>
    <row r="137" spans="2:65" s="30" customFormat="1" ht="16.5" customHeight="1">
      <c r="B137" s="31"/>
      <c r="C137" s="134" t="s">
        <v>440</v>
      </c>
      <c r="D137" s="134" t="s">
        <v>152</v>
      </c>
      <c r="E137" s="135" t="s">
        <v>1119</v>
      </c>
      <c r="F137" s="136" t="s">
        <v>1120</v>
      </c>
      <c r="G137" s="137" t="s">
        <v>989</v>
      </c>
      <c r="H137" s="138">
        <v>350</v>
      </c>
      <c r="I137" s="139"/>
      <c r="J137" s="140">
        <f>ROUND(I137*H137,2)</f>
        <v>0</v>
      </c>
      <c r="K137" s="136"/>
      <c r="L137" s="31"/>
      <c r="M137" s="141"/>
      <c r="N137" s="142" t="s">
        <v>43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157</v>
      </c>
      <c r="AT137" s="145" t="s">
        <v>152</v>
      </c>
      <c r="AU137" s="145" t="s">
        <v>82</v>
      </c>
      <c r="AY137" s="16" t="s">
        <v>150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6" t="s">
        <v>80</v>
      </c>
      <c r="BK137" s="146">
        <f>ROUND(I137*H137,2)</f>
        <v>0</v>
      </c>
      <c r="BL137" s="16" t="s">
        <v>157</v>
      </c>
      <c r="BM137" s="145" t="s">
        <v>1121</v>
      </c>
    </row>
    <row r="138" spans="2:65" s="30" customFormat="1" ht="16.5" customHeight="1">
      <c r="B138" s="31"/>
      <c r="C138" s="134" t="s">
        <v>447</v>
      </c>
      <c r="D138" s="134" t="s">
        <v>152</v>
      </c>
      <c r="E138" s="135" t="s">
        <v>1122</v>
      </c>
      <c r="F138" s="136" t="s">
        <v>1123</v>
      </c>
      <c r="G138" s="137" t="s">
        <v>989</v>
      </c>
      <c r="H138" s="138">
        <v>2</v>
      </c>
      <c r="I138" s="139"/>
      <c r="J138" s="140">
        <f>ROUND(I138*H138,2)</f>
        <v>0</v>
      </c>
      <c r="K138" s="136"/>
      <c r="L138" s="31"/>
      <c r="M138" s="141"/>
      <c r="N138" s="142" t="s">
        <v>43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157</v>
      </c>
      <c r="AT138" s="145" t="s">
        <v>152</v>
      </c>
      <c r="AU138" s="145" t="s">
        <v>82</v>
      </c>
      <c r="AY138" s="16" t="s">
        <v>150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80</v>
      </c>
      <c r="BK138" s="146">
        <f>ROUND(I138*H138,2)</f>
        <v>0</v>
      </c>
      <c r="BL138" s="16" t="s">
        <v>157</v>
      </c>
      <c r="BM138" s="145" t="s">
        <v>1124</v>
      </c>
    </row>
    <row r="139" spans="2:65" s="30" customFormat="1" ht="16.5" customHeight="1">
      <c r="B139" s="31"/>
      <c r="C139" s="134" t="s">
        <v>453</v>
      </c>
      <c r="D139" s="134" t="s">
        <v>152</v>
      </c>
      <c r="E139" s="135" t="s">
        <v>1125</v>
      </c>
      <c r="F139" s="136" t="s">
        <v>1126</v>
      </c>
      <c r="G139" s="137" t="s">
        <v>989</v>
      </c>
      <c r="H139" s="138">
        <v>8</v>
      </c>
      <c r="I139" s="139"/>
      <c r="J139" s="140">
        <f>ROUND(I139*H139,2)</f>
        <v>0</v>
      </c>
      <c r="K139" s="136"/>
      <c r="L139" s="31"/>
      <c r="M139" s="141"/>
      <c r="N139" s="142" t="s">
        <v>43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157</v>
      </c>
      <c r="AT139" s="145" t="s">
        <v>152</v>
      </c>
      <c r="AU139" s="145" t="s">
        <v>82</v>
      </c>
      <c r="AY139" s="16" t="s">
        <v>150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6" t="s">
        <v>80</v>
      </c>
      <c r="BK139" s="146">
        <f>ROUND(I139*H139,2)</f>
        <v>0</v>
      </c>
      <c r="BL139" s="16" t="s">
        <v>157</v>
      </c>
      <c r="BM139" s="145" t="s">
        <v>1127</v>
      </c>
    </row>
    <row r="140" spans="2:65" s="30" customFormat="1" ht="16.5" customHeight="1">
      <c r="B140" s="31"/>
      <c r="C140" s="134" t="s">
        <v>458</v>
      </c>
      <c r="D140" s="134" t="s">
        <v>152</v>
      </c>
      <c r="E140" s="135" t="s">
        <v>1128</v>
      </c>
      <c r="F140" s="136" t="s">
        <v>1129</v>
      </c>
      <c r="G140" s="137" t="s">
        <v>1112</v>
      </c>
      <c r="H140" s="189"/>
      <c r="I140" s="139"/>
      <c r="J140" s="140">
        <f>ROUND(I140*H140,2)</f>
        <v>0</v>
      </c>
      <c r="K140" s="136"/>
      <c r="L140" s="31"/>
      <c r="M140" s="141"/>
      <c r="N140" s="142" t="s">
        <v>43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157</v>
      </c>
      <c r="AT140" s="145" t="s">
        <v>152</v>
      </c>
      <c r="AU140" s="145" t="s">
        <v>82</v>
      </c>
      <c r="AY140" s="16" t="s">
        <v>150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6" t="s">
        <v>80</v>
      </c>
      <c r="BK140" s="146">
        <f>ROUND(I140*H140,2)</f>
        <v>0</v>
      </c>
      <c r="BL140" s="16" t="s">
        <v>157</v>
      </c>
      <c r="BM140" s="145" t="s">
        <v>1130</v>
      </c>
    </row>
    <row r="141" spans="2:65" s="121" customFormat="1" ht="22.8" customHeight="1">
      <c r="B141" s="122"/>
      <c r="D141" s="123" t="s">
        <v>71</v>
      </c>
      <c r="E141" s="132" t="s">
        <v>1131</v>
      </c>
      <c r="F141" s="132" t="s">
        <v>1132</v>
      </c>
      <c r="I141" s="125"/>
      <c r="J141" s="133">
        <f>BK141</f>
        <v>0</v>
      </c>
      <c r="L141" s="122"/>
      <c r="M141" s="127"/>
      <c r="P141" s="128">
        <f>SUM(P142:P144)</f>
        <v>0</v>
      </c>
      <c r="R141" s="128">
        <f>SUM(R142:R144)</f>
        <v>0</v>
      </c>
      <c r="T141" s="129">
        <f>SUM(T142:T144)</f>
        <v>0</v>
      </c>
      <c r="AR141" s="123" t="s">
        <v>82</v>
      </c>
      <c r="AT141" s="130" t="s">
        <v>71</v>
      </c>
      <c r="AU141" s="130" t="s">
        <v>80</v>
      </c>
      <c r="AY141" s="123" t="s">
        <v>150</v>
      </c>
      <c r="BK141" s="131">
        <f>SUM(BK142:BK144)</f>
        <v>0</v>
      </c>
    </row>
    <row r="142" spans="2:65" s="30" customFormat="1" ht="16.5" customHeight="1">
      <c r="B142" s="31"/>
      <c r="C142" s="134" t="s">
        <v>465</v>
      </c>
      <c r="D142" s="134" t="s">
        <v>152</v>
      </c>
      <c r="E142" s="135" t="s">
        <v>1133</v>
      </c>
      <c r="F142" s="136" t="s">
        <v>1134</v>
      </c>
      <c r="G142" s="137" t="s">
        <v>209</v>
      </c>
      <c r="H142" s="138">
        <v>300</v>
      </c>
      <c r="I142" s="139"/>
      <c r="J142" s="140">
        <f>ROUND(I142*H142,2)</f>
        <v>0</v>
      </c>
      <c r="K142" s="136"/>
      <c r="L142" s="31"/>
      <c r="M142" s="141"/>
      <c r="N142" s="142" t="s">
        <v>43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157</v>
      </c>
      <c r="AT142" s="145" t="s">
        <v>152</v>
      </c>
      <c r="AU142" s="145" t="s">
        <v>82</v>
      </c>
      <c r="AY142" s="16" t="s">
        <v>150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6" t="s">
        <v>80</v>
      </c>
      <c r="BK142" s="146">
        <f>ROUND(I142*H142,2)</f>
        <v>0</v>
      </c>
      <c r="BL142" s="16" t="s">
        <v>157</v>
      </c>
      <c r="BM142" s="145" t="s">
        <v>1135</v>
      </c>
    </row>
    <row r="143" spans="2:65" s="30" customFormat="1" ht="16.5" customHeight="1">
      <c r="B143" s="31"/>
      <c r="C143" s="134" t="s">
        <v>471</v>
      </c>
      <c r="D143" s="134" t="s">
        <v>152</v>
      </c>
      <c r="E143" s="135" t="s">
        <v>1136</v>
      </c>
      <c r="F143" s="136" t="s">
        <v>1137</v>
      </c>
      <c r="G143" s="137" t="s">
        <v>209</v>
      </c>
      <c r="H143" s="138">
        <v>1500</v>
      </c>
      <c r="I143" s="139"/>
      <c r="J143" s="140">
        <f>ROUND(I143*H143,2)</f>
        <v>0</v>
      </c>
      <c r="K143" s="136"/>
      <c r="L143" s="31"/>
      <c r="M143" s="141"/>
      <c r="N143" s="142" t="s">
        <v>43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157</v>
      </c>
      <c r="AT143" s="145" t="s">
        <v>152</v>
      </c>
      <c r="AU143" s="145" t="s">
        <v>82</v>
      </c>
      <c r="AY143" s="16" t="s">
        <v>150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6" t="s">
        <v>80</v>
      </c>
      <c r="BK143" s="146">
        <f>ROUND(I143*H143,2)</f>
        <v>0</v>
      </c>
      <c r="BL143" s="16" t="s">
        <v>157</v>
      </c>
      <c r="BM143" s="145" t="s">
        <v>1138</v>
      </c>
    </row>
    <row r="144" spans="2:65" s="30" customFormat="1" ht="16.5" customHeight="1">
      <c r="B144" s="31"/>
      <c r="C144" s="134" t="s">
        <v>477</v>
      </c>
      <c r="D144" s="134" t="s">
        <v>152</v>
      </c>
      <c r="E144" s="135" t="s">
        <v>1139</v>
      </c>
      <c r="F144" s="136" t="s">
        <v>1140</v>
      </c>
      <c r="G144" s="137" t="s">
        <v>209</v>
      </c>
      <c r="H144" s="138">
        <v>500</v>
      </c>
      <c r="I144" s="139"/>
      <c r="J144" s="140">
        <f>ROUND(I144*H144,2)</f>
        <v>0</v>
      </c>
      <c r="K144" s="136"/>
      <c r="L144" s="31"/>
      <c r="M144" s="141"/>
      <c r="N144" s="142" t="s">
        <v>43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157</v>
      </c>
      <c r="AT144" s="145" t="s">
        <v>152</v>
      </c>
      <c r="AU144" s="145" t="s">
        <v>82</v>
      </c>
      <c r="AY144" s="16" t="s">
        <v>150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80</v>
      </c>
      <c r="BK144" s="146">
        <f>ROUND(I144*H144,2)</f>
        <v>0</v>
      </c>
      <c r="BL144" s="16" t="s">
        <v>157</v>
      </c>
      <c r="BM144" s="145" t="s">
        <v>1141</v>
      </c>
    </row>
    <row r="145" spans="2:65" s="121" customFormat="1" ht="22.8" customHeight="1">
      <c r="B145" s="122"/>
      <c r="D145" s="123" t="s">
        <v>71</v>
      </c>
      <c r="E145" s="132" t="s">
        <v>1142</v>
      </c>
      <c r="F145" s="132" t="s">
        <v>1143</v>
      </c>
      <c r="I145" s="125"/>
      <c r="J145" s="133">
        <f>BK145</f>
        <v>0</v>
      </c>
      <c r="L145" s="122"/>
      <c r="M145" s="127"/>
      <c r="P145" s="128">
        <f>SUM(P146:P150)</f>
        <v>0</v>
      </c>
      <c r="R145" s="128">
        <f>SUM(R146:R150)</f>
        <v>0</v>
      </c>
      <c r="T145" s="129">
        <f>SUM(T146:T150)</f>
        <v>0</v>
      </c>
      <c r="AR145" s="123" t="s">
        <v>82</v>
      </c>
      <c r="AT145" s="130" t="s">
        <v>71</v>
      </c>
      <c r="AU145" s="130" t="s">
        <v>80</v>
      </c>
      <c r="AY145" s="123" t="s">
        <v>150</v>
      </c>
      <c r="BK145" s="131">
        <f>SUM(BK146:BK150)</f>
        <v>0</v>
      </c>
    </row>
    <row r="146" spans="2:65" s="30" customFormat="1" ht="16.5" customHeight="1">
      <c r="B146" s="31"/>
      <c r="C146" s="134" t="s">
        <v>483</v>
      </c>
      <c r="D146" s="134" t="s">
        <v>152</v>
      </c>
      <c r="E146" s="135" t="s">
        <v>1144</v>
      </c>
      <c r="F146" s="136" t="s">
        <v>1145</v>
      </c>
      <c r="G146" s="137" t="s">
        <v>989</v>
      </c>
      <c r="H146" s="138">
        <v>32</v>
      </c>
      <c r="I146" s="139"/>
      <c r="J146" s="140">
        <f>ROUND(I146*H146,2)</f>
        <v>0</v>
      </c>
      <c r="K146" s="136"/>
      <c r="L146" s="31"/>
      <c r="M146" s="141"/>
      <c r="N146" s="142" t="s">
        <v>43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157</v>
      </c>
      <c r="AT146" s="145" t="s">
        <v>152</v>
      </c>
      <c r="AU146" s="145" t="s">
        <v>82</v>
      </c>
      <c r="AY146" s="16" t="s">
        <v>150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6" t="s">
        <v>80</v>
      </c>
      <c r="BK146" s="146">
        <f>ROUND(I146*H146,2)</f>
        <v>0</v>
      </c>
      <c r="BL146" s="16" t="s">
        <v>157</v>
      </c>
      <c r="BM146" s="145" t="s">
        <v>1146</v>
      </c>
    </row>
    <row r="147" spans="2:65" s="30" customFormat="1" ht="16.5" customHeight="1">
      <c r="B147" s="31"/>
      <c r="C147" s="134" t="s">
        <v>488</v>
      </c>
      <c r="D147" s="134" t="s">
        <v>152</v>
      </c>
      <c r="E147" s="135" t="s">
        <v>1144</v>
      </c>
      <c r="F147" s="136" t="s">
        <v>1145</v>
      </c>
      <c r="G147" s="137" t="s">
        <v>989</v>
      </c>
      <c r="H147" s="138">
        <v>102</v>
      </c>
      <c r="I147" s="139"/>
      <c r="J147" s="140">
        <f>ROUND(I147*H147,2)</f>
        <v>0</v>
      </c>
      <c r="K147" s="136"/>
      <c r="L147" s="31"/>
      <c r="M147" s="141"/>
      <c r="N147" s="142" t="s">
        <v>43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157</v>
      </c>
      <c r="AT147" s="145" t="s">
        <v>152</v>
      </c>
      <c r="AU147" s="145" t="s">
        <v>82</v>
      </c>
      <c r="AY147" s="16" t="s">
        <v>150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80</v>
      </c>
      <c r="BK147" s="146">
        <f>ROUND(I147*H147,2)</f>
        <v>0</v>
      </c>
      <c r="BL147" s="16" t="s">
        <v>157</v>
      </c>
      <c r="BM147" s="145" t="s">
        <v>1147</v>
      </c>
    </row>
    <row r="148" spans="2:65" s="30" customFormat="1" ht="16.5" customHeight="1">
      <c r="B148" s="31"/>
      <c r="C148" s="134" t="s">
        <v>495</v>
      </c>
      <c r="D148" s="134" t="s">
        <v>152</v>
      </c>
      <c r="E148" s="135" t="s">
        <v>1144</v>
      </c>
      <c r="F148" s="136" t="s">
        <v>1145</v>
      </c>
      <c r="G148" s="137" t="s">
        <v>989</v>
      </c>
      <c r="H148" s="138">
        <v>1</v>
      </c>
      <c r="I148" s="139"/>
      <c r="J148" s="140">
        <f>ROUND(I148*H148,2)</f>
        <v>0</v>
      </c>
      <c r="K148" s="136"/>
      <c r="L148" s="31"/>
      <c r="M148" s="141"/>
      <c r="N148" s="142" t="s">
        <v>43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157</v>
      </c>
      <c r="AT148" s="145" t="s">
        <v>152</v>
      </c>
      <c r="AU148" s="145" t="s">
        <v>82</v>
      </c>
      <c r="AY148" s="16" t="s">
        <v>150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80</v>
      </c>
      <c r="BK148" s="146">
        <f>ROUND(I148*H148,2)</f>
        <v>0</v>
      </c>
      <c r="BL148" s="16" t="s">
        <v>157</v>
      </c>
      <c r="BM148" s="145" t="s">
        <v>1148</v>
      </c>
    </row>
    <row r="149" spans="2:65" s="30" customFormat="1" ht="16.5" customHeight="1">
      <c r="B149" s="31"/>
      <c r="C149" s="134" t="s">
        <v>500</v>
      </c>
      <c r="D149" s="134" t="s">
        <v>152</v>
      </c>
      <c r="E149" s="135" t="s">
        <v>1149</v>
      </c>
      <c r="F149" s="136" t="s">
        <v>1150</v>
      </c>
      <c r="G149" s="137" t="s">
        <v>989</v>
      </c>
      <c r="H149" s="138">
        <v>1</v>
      </c>
      <c r="I149" s="139"/>
      <c r="J149" s="140">
        <f>ROUND(I149*H149,2)</f>
        <v>0</v>
      </c>
      <c r="K149" s="136"/>
      <c r="L149" s="31"/>
      <c r="M149" s="141"/>
      <c r="N149" s="142" t="s">
        <v>43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157</v>
      </c>
      <c r="AT149" s="145" t="s">
        <v>152</v>
      </c>
      <c r="AU149" s="145" t="s">
        <v>82</v>
      </c>
      <c r="AY149" s="16" t="s">
        <v>150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80</v>
      </c>
      <c r="BK149" s="146">
        <f>ROUND(I149*H149,2)</f>
        <v>0</v>
      </c>
      <c r="BL149" s="16" t="s">
        <v>157</v>
      </c>
      <c r="BM149" s="145" t="s">
        <v>1151</v>
      </c>
    </row>
    <row r="150" spans="2:65" s="30" customFormat="1" ht="16.5" customHeight="1">
      <c r="B150" s="31"/>
      <c r="C150" s="134" t="s">
        <v>505</v>
      </c>
      <c r="D150" s="134" t="s">
        <v>152</v>
      </c>
      <c r="E150" s="135" t="s">
        <v>1152</v>
      </c>
      <c r="F150" s="136" t="s">
        <v>1153</v>
      </c>
      <c r="G150" s="137" t="s">
        <v>989</v>
      </c>
      <c r="H150" s="138">
        <v>10</v>
      </c>
      <c r="I150" s="139"/>
      <c r="J150" s="140">
        <f>ROUND(I150*H150,2)</f>
        <v>0</v>
      </c>
      <c r="K150" s="136"/>
      <c r="L150" s="31"/>
      <c r="M150" s="141"/>
      <c r="N150" s="142" t="s">
        <v>43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157</v>
      </c>
      <c r="AT150" s="145" t="s">
        <v>152</v>
      </c>
      <c r="AU150" s="145" t="s">
        <v>82</v>
      </c>
      <c r="AY150" s="16" t="s">
        <v>150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80</v>
      </c>
      <c r="BK150" s="146">
        <f>ROUND(I150*H150,2)</f>
        <v>0</v>
      </c>
      <c r="BL150" s="16" t="s">
        <v>157</v>
      </c>
      <c r="BM150" s="145" t="s">
        <v>1154</v>
      </c>
    </row>
    <row r="151" spans="2:65" s="121" customFormat="1" ht="22.8" customHeight="1">
      <c r="B151" s="122"/>
      <c r="D151" s="123" t="s">
        <v>71</v>
      </c>
      <c r="E151" s="132" t="s">
        <v>1155</v>
      </c>
      <c r="F151" s="132" t="s">
        <v>1156</v>
      </c>
      <c r="I151" s="125"/>
      <c r="J151" s="133">
        <f>BK151</f>
        <v>0</v>
      </c>
      <c r="L151" s="122"/>
      <c r="M151" s="127"/>
      <c r="P151" s="128">
        <f>SUM(P152:P157)</f>
        <v>0</v>
      </c>
      <c r="R151" s="128">
        <f>SUM(R152:R157)</f>
        <v>0</v>
      </c>
      <c r="T151" s="129">
        <f>SUM(T152:T157)</f>
        <v>0</v>
      </c>
      <c r="AR151" s="123" t="s">
        <v>82</v>
      </c>
      <c r="AT151" s="130" t="s">
        <v>71</v>
      </c>
      <c r="AU151" s="130" t="s">
        <v>80</v>
      </c>
      <c r="AY151" s="123" t="s">
        <v>150</v>
      </c>
      <c r="BK151" s="131">
        <f>SUM(BK152:BK157)</f>
        <v>0</v>
      </c>
    </row>
    <row r="152" spans="2:65" s="30" customFormat="1" ht="16.5" customHeight="1">
      <c r="B152" s="31"/>
      <c r="C152" s="134" t="s">
        <v>512</v>
      </c>
      <c r="D152" s="134" t="s">
        <v>152</v>
      </c>
      <c r="E152" s="135" t="s">
        <v>1157</v>
      </c>
      <c r="F152" s="136" t="s">
        <v>1158</v>
      </c>
      <c r="G152" s="137" t="s">
        <v>712</v>
      </c>
      <c r="H152" s="138">
        <v>1</v>
      </c>
      <c r="I152" s="139"/>
      <c r="J152" s="140">
        <f t="shared" ref="J152:J157" si="10">ROUND(I152*H152,2)</f>
        <v>0</v>
      </c>
      <c r="K152" s="136"/>
      <c r="L152" s="31"/>
      <c r="M152" s="141"/>
      <c r="N152" s="142" t="s">
        <v>43</v>
      </c>
      <c r="P152" s="143">
        <f t="shared" ref="P152:P157" si="11">O152*H152</f>
        <v>0</v>
      </c>
      <c r="Q152" s="143">
        <v>0</v>
      </c>
      <c r="R152" s="143">
        <f t="shared" ref="R152:R157" si="12">Q152*H152</f>
        <v>0</v>
      </c>
      <c r="S152" s="143">
        <v>0</v>
      </c>
      <c r="T152" s="144">
        <f t="shared" ref="T152:T157" si="13">S152*H152</f>
        <v>0</v>
      </c>
      <c r="AR152" s="145" t="s">
        <v>157</v>
      </c>
      <c r="AT152" s="145" t="s">
        <v>152</v>
      </c>
      <c r="AU152" s="145" t="s">
        <v>82</v>
      </c>
      <c r="AY152" s="16" t="s">
        <v>150</v>
      </c>
      <c r="BE152" s="146">
        <f t="shared" ref="BE152:BE157" si="14">IF(N152="základní",J152,0)</f>
        <v>0</v>
      </c>
      <c r="BF152" s="146">
        <f t="shared" ref="BF152:BF157" si="15">IF(N152="snížená",J152,0)</f>
        <v>0</v>
      </c>
      <c r="BG152" s="146">
        <f t="shared" ref="BG152:BG157" si="16">IF(N152="zákl. přenesená",J152,0)</f>
        <v>0</v>
      </c>
      <c r="BH152" s="146">
        <f t="shared" ref="BH152:BH157" si="17">IF(N152="sníž. přenesená",J152,0)</f>
        <v>0</v>
      </c>
      <c r="BI152" s="146">
        <f t="shared" ref="BI152:BI157" si="18">IF(N152="nulová",J152,0)</f>
        <v>0</v>
      </c>
      <c r="BJ152" s="16" t="s">
        <v>80</v>
      </c>
      <c r="BK152" s="146">
        <f t="shared" ref="BK152:BK157" si="19">ROUND(I152*H152,2)</f>
        <v>0</v>
      </c>
      <c r="BL152" s="16" t="s">
        <v>157</v>
      </c>
      <c r="BM152" s="145" t="s">
        <v>1159</v>
      </c>
    </row>
    <row r="153" spans="2:65" s="30" customFormat="1" ht="16.5" customHeight="1">
      <c r="B153" s="31"/>
      <c r="C153" s="134" t="s">
        <v>518</v>
      </c>
      <c r="D153" s="134" t="s">
        <v>152</v>
      </c>
      <c r="E153" s="135" t="s">
        <v>1160</v>
      </c>
      <c r="F153" s="136" t="s">
        <v>1161</v>
      </c>
      <c r="G153" s="137" t="s">
        <v>712</v>
      </c>
      <c r="H153" s="138">
        <v>1</v>
      </c>
      <c r="I153" s="139"/>
      <c r="J153" s="140">
        <f t="shared" si="10"/>
        <v>0</v>
      </c>
      <c r="K153" s="136"/>
      <c r="L153" s="31"/>
      <c r="M153" s="141"/>
      <c r="N153" s="142" t="s">
        <v>43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157</v>
      </c>
      <c r="AT153" s="145" t="s">
        <v>152</v>
      </c>
      <c r="AU153" s="145" t="s">
        <v>82</v>
      </c>
      <c r="AY153" s="16" t="s">
        <v>150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6" t="s">
        <v>80</v>
      </c>
      <c r="BK153" s="146">
        <f t="shared" si="19"/>
        <v>0</v>
      </c>
      <c r="BL153" s="16" t="s">
        <v>157</v>
      </c>
      <c r="BM153" s="145" t="s">
        <v>1162</v>
      </c>
    </row>
    <row r="154" spans="2:65" s="30" customFormat="1" ht="16.5" customHeight="1">
      <c r="B154" s="31"/>
      <c r="C154" s="134" t="s">
        <v>522</v>
      </c>
      <c r="D154" s="134" t="s">
        <v>152</v>
      </c>
      <c r="E154" s="135" t="s">
        <v>1163</v>
      </c>
      <c r="F154" s="136" t="s">
        <v>1164</v>
      </c>
      <c r="G154" s="137" t="s">
        <v>712</v>
      </c>
      <c r="H154" s="138">
        <v>1</v>
      </c>
      <c r="I154" s="139"/>
      <c r="J154" s="140">
        <f t="shared" si="10"/>
        <v>0</v>
      </c>
      <c r="K154" s="136"/>
      <c r="L154" s="31"/>
      <c r="M154" s="141"/>
      <c r="N154" s="142" t="s">
        <v>43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157</v>
      </c>
      <c r="AT154" s="145" t="s">
        <v>152</v>
      </c>
      <c r="AU154" s="145" t="s">
        <v>82</v>
      </c>
      <c r="AY154" s="16" t="s">
        <v>150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6" t="s">
        <v>80</v>
      </c>
      <c r="BK154" s="146">
        <f t="shared" si="19"/>
        <v>0</v>
      </c>
      <c r="BL154" s="16" t="s">
        <v>157</v>
      </c>
      <c r="BM154" s="145" t="s">
        <v>1165</v>
      </c>
    </row>
    <row r="155" spans="2:65" s="30" customFormat="1" ht="16.5" customHeight="1">
      <c r="B155" s="31"/>
      <c r="C155" s="134" t="s">
        <v>527</v>
      </c>
      <c r="D155" s="134" t="s">
        <v>152</v>
      </c>
      <c r="E155" s="135" t="s">
        <v>1166</v>
      </c>
      <c r="F155" s="136" t="s">
        <v>1167</v>
      </c>
      <c r="G155" s="137" t="s">
        <v>712</v>
      </c>
      <c r="H155" s="138">
        <v>1</v>
      </c>
      <c r="I155" s="139"/>
      <c r="J155" s="140">
        <f t="shared" si="10"/>
        <v>0</v>
      </c>
      <c r="K155" s="136"/>
      <c r="L155" s="31"/>
      <c r="M155" s="141"/>
      <c r="N155" s="142" t="s">
        <v>43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157</v>
      </c>
      <c r="AT155" s="145" t="s">
        <v>152</v>
      </c>
      <c r="AU155" s="145" t="s">
        <v>82</v>
      </c>
      <c r="AY155" s="16" t="s">
        <v>150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6" t="s">
        <v>80</v>
      </c>
      <c r="BK155" s="146">
        <f t="shared" si="19"/>
        <v>0</v>
      </c>
      <c r="BL155" s="16" t="s">
        <v>157</v>
      </c>
      <c r="BM155" s="145" t="s">
        <v>1168</v>
      </c>
    </row>
    <row r="156" spans="2:65" s="30" customFormat="1" ht="16.5" customHeight="1">
      <c r="B156" s="31"/>
      <c r="C156" s="134" t="s">
        <v>532</v>
      </c>
      <c r="D156" s="134" t="s">
        <v>152</v>
      </c>
      <c r="E156" s="135" t="s">
        <v>1169</v>
      </c>
      <c r="F156" s="136" t="s">
        <v>1170</v>
      </c>
      <c r="G156" s="137" t="s">
        <v>712</v>
      </c>
      <c r="H156" s="138">
        <v>1</v>
      </c>
      <c r="I156" s="139"/>
      <c r="J156" s="140">
        <f t="shared" si="10"/>
        <v>0</v>
      </c>
      <c r="K156" s="136"/>
      <c r="L156" s="31"/>
      <c r="M156" s="141"/>
      <c r="N156" s="142" t="s">
        <v>43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157</v>
      </c>
      <c r="AT156" s="145" t="s">
        <v>152</v>
      </c>
      <c r="AU156" s="145" t="s">
        <v>82</v>
      </c>
      <c r="AY156" s="16" t="s">
        <v>150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6" t="s">
        <v>80</v>
      </c>
      <c r="BK156" s="146">
        <f t="shared" si="19"/>
        <v>0</v>
      </c>
      <c r="BL156" s="16" t="s">
        <v>157</v>
      </c>
      <c r="BM156" s="145" t="s">
        <v>1171</v>
      </c>
    </row>
    <row r="157" spans="2:65" s="30" customFormat="1" ht="16.5" customHeight="1">
      <c r="B157" s="31"/>
      <c r="C157" s="134" t="s">
        <v>537</v>
      </c>
      <c r="D157" s="134" t="s">
        <v>152</v>
      </c>
      <c r="E157" s="135" t="s">
        <v>1172</v>
      </c>
      <c r="F157" s="136" t="s">
        <v>1173</v>
      </c>
      <c r="G157" s="137" t="s">
        <v>712</v>
      </c>
      <c r="H157" s="138">
        <v>1</v>
      </c>
      <c r="I157" s="139"/>
      <c r="J157" s="140">
        <f t="shared" si="10"/>
        <v>0</v>
      </c>
      <c r="K157" s="136"/>
      <c r="L157" s="31"/>
      <c r="M157" s="141"/>
      <c r="N157" s="142" t="s">
        <v>43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157</v>
      </c>
      <c r="AT157" s="145" t="s">
        <v>152</v>
      </c>
      <c r="AU157" s="145" t="s">
        <v>82</v>
      </c>
      <c r="AY157" s="16" t="s">
        <v>150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6" t="s">
        <v>80</v>
      </c>
      <c r="BK157" s="146">
        <f t="shared" si="19"/>
        <v>0</v>
      </c>
      <c r="BL157" s="16" t="s">
        <v>157</v>
      </c>
      <c r="BM157" s="145" t="s">
        <v>1174</v>
      </c>
    </row>
    <row r="158" spans="2:65" s="121" customFormat="1" ht="22.8" customHeight="1">
      <c r="B158" s="122"/>
      <c r="D158" s="123" t="s">
        <v>71</v>
      </c>
      <c r="E158" s="132" t="s">
        <v>1175</v>
      </c>
      <c r="F158" s="132" t="s">
        <v>1176</v>
      </c>
      <c r="I158" s="125"/>
      <c r="J158" s="133">
        <f>BK158</f>
        <v>0</v>
      </c>
      <c r="L158" s="122"/>
      <c r="M158" s="127"/>
      <c r="P158" s="128">
        <f>SUM(P159:P229)</f>
        <v>0</v>
      </c>
      <c r="R158" s="128">
        <f>SUM(R159:R229)</f>
        <v>0</v>
      </c>
      <c r="T158" s="129">
        <f>SUM(T159:T229)</f>
        <v>0</v>
      </c>
      <c r="AR158" s="123" t="s">
        <v>82</v>
      </c>
      <c r="AT158" s="130" t="s">
        <v>71</v>
      </c>
      <c r="AU158" s="130" t="s">
        <v>80</v>
      </c>
      <c r="AY158" s="123" t="s">
        <v>150</v>
      </c>
      <c r="BK158" s="131">
        <f>SUM(BK159:BK229)</f>
        <v>0</v>
      </c>
    </row>
    <row r="159" spans="2:65" s="30" customFormat="1" ht="16.5" customHeight="1">
      <c r="B159" s="31"/>
      <c r="C159" s="134" t="s">
        <v>542</v>
      </c>
      <c r="D159" s="134" t="s">
        <v>152</v>
      </c>
      <c r="E159" s="135" t="s">
        <v>1177</v>
      </c>
      <c r="F159" s="136" t="s">
        <v>1178</v>
      </c>
      <c r="G159" s="137" t="s">
        <v>1179</v>
      </c>
      <c r="H159" s="138">
        <v>1</v>
      </c>
      <c r="I159" s="139"/>
      <c r="J159" s="140">
        <f t="shared" ref="J159:J190" si="20">ROUND(I159*H159,2)</f>
        <v>0</v>
      </c>
      <c r="K159" s="136"/>
      <c r="L159" s="31"/>
      <c r="M159" s="141"/>
      <c r="N159" s="142" t="s">
        <v>43</v>
      </c>
      <c r="P159" s="143">
        <f t="shared" ref="P159:P190" si="21">O159*H159</f>
        <v>0</v>
      </c>
      <c r="Q159" s="143">
        <v>0</v>
      </c>
      <c r="R159" s="143">
        <f t="shared" ref="R159:R190" si="22">Q159*H159</f>
        <v>0</v>
      </c>
      <c r="S159" s="143">
        <v>0</v>
      </c>
      <c r="T159" s="144">
        <f t="shared" ref="T159:T190" si="23">S159*H159</f>
        <v>0</v>
      </c>
      <c r="AR159" s="145" t="s">
        <v>157</v>
      </c>
      <c r="AT159" s="145" t="s">
        <v>152</v>
      </c>
      <c r="AU159" s="145" t="s">
        <v>82</v>
      </c>
      <c r="AY159" s="16" t="s">
        <v>150</v>
      </c>
      <c r="BE159" s="146">
        <f t="shared" ref="BE159:BE190" si="24">IF(N159="základní",J159,0)</f>
        <v>0</v>
      </c>
      <c r="BF159" s="146">
        <f t="shared" ref="BF159:BF190" si="25">IF(N159="snížená",J159,0)</f>
        <v>0</v>
      </c>
      <c r="BG159" s="146">
        <f t="shared" ref="BG159:BG190" si="26">IF(N159="zákl. přenesená",J159,0)</f>
        <v>0</v>
      </c>
      <c r="BH159" s="146">
        <f t="shared" ref="BH159:BH190" si="27">IF(N159="sníž. přenesená",J159,0)</f>
        <v>0</v>
      </c>
      <c r="BI159" s="146">
        <f t="shared" ref="BI159:BI190" si="28">IF(N159="nulová",J159,0)</f>
        <v>0</v>
      </c>
      <c r="BJ159" s="16" t="s">
        <v>80</v>
      </c>
      <c r="BK159" s="146">
        <f t="shared" ref="BK159:BK190" si="29">ROUND(I159*H159,2)</f>
        <v>0</v>
      </c>
      <c r="BL159" s="16" t="s">
        <v>157</v>
      </c>
      <c r="BM159" s="145" t="s">
        <v>1180</v>
      </c>
    </row>
    <row r="160" spans="2:65" s="30" customFormat="1" ht="16.5" customHeight="1">
      <c r="B160" s="31"/>
      <c r="C160" s="134" t="s">
        <v>547</v>
      </c>
      <c r="D160" s="134" t="s">
        <v>152</v>
      </c>
      <c r="E160" s="135" t="s">
        <v>1181</v>
      </c>
      <c r="F160" s="136" t="s">
        <v>1182</v>
      </c>
      <c r="G160" s="137" t="s">
        <v>1179</v>
      </c>
      <c r="H160" s="138">
        <v>34</v>
      </c>
      <c r="I160" s="139"/>
      <c r="J160" s="140">
        <f t="shared" si="20"/>
        <v>0</v>
      </c>
      <c r="K160" s="136"/>
      <c r="L160" s="31"/>
      <c r="M160" s="141"/>
      <c r="N160" s="142" t="s">
        <v>43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157</v>
      </c>
      <c r="AT160" s="145" t="s">
        <v>152</v>
      </c>
      <c r="AU160" s="145" t="s">
        <v>82</v>
      </c>
      <c r="AY160" s="16" t="s">
        <v>150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6" t="s">
        <v>80</v>
      </c>
      <c r="BK160" s="146">
        <f t="shared" si="29"/>
        <v>0</v>
      </c>
      <c r="BL160" s="16" t="s">
        <v>157</v>
      </c>
      <c r="BM160" s="145" t="s">
        <v>1183</v>
      </c>
    </row>
    <row r="161" spans="2:65" s="30" customFormat="1" ht="16.5" customHeight="1">
      <c r="B161" s="31"/>
      <c r="C161" s="134" t="s">
        <v>551</v>
      </c>
      <c r="D161" s="134" t="s">
        <v>152</v>
      </c>
      <c r="E161" s="135" t="s">
        <v>1184</v>
      </c>
      <c r="F161" s="136" t="s">
        <v>1185</v>
      </c>
      <c r="G161" s="137" t="s">
        <v>1179</v>
      </c>
      <c r="H161" s="138">
        <v>10</v>
      </c>
      <c r="I161" s="139"/>
      <c r="J161" s="140">
        <f t="shared" si="20"/>
        <v>0</v>
      </c>
      <c r="K161" s="136"/>
      <c r="L161" s="31"/>
      <c r="M161" s="141"/>
      <c r="N161" s="142" t="s">
        <v>43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157</v>
      </c>
      <c r="AT161" s="145" t="s">
        <v>152</v>
      </c>
      <c r="AU161" s="145" t="s">
        <v>82</v>
      </c>
      <c r="AY161" s="16" t="s">
        <v>150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6" t="s">
        <v>80</v>
      </c>
      <c r="BK161" s="146">
        <f t="shared" si="29"/>
        <v>0</v>
      </c>
      <c r="BL161" s="16" t="s">
        <v>157</v>
      </c>
      <c r="BM161" s="145" t="s">
        <v>1186</v>
      </c>
    </row>
    <row r="162" spans="2:65" s="30" customFormat="1" ht="16.5" customHeight="1">
      <c r="B162" s="31"/>
      <c r="C162" s="134" t="s">
        <v>556</v>
      </c>
      <c r="D162" s="134" t="s">
        <v>152</v>
      </c>
      <c r="E162" s="135" t="s">
        <v>1187</v>
      </c>
      <c r="F162" s="136" t="s">
        <v>1188</v>
      </c>
      <c r="G162" s="137" t="s">
        <v>1179</v>
      </c>
      <c r="H162" s="138">
        <v>102</v>
      </c>
      <c r="I162" s="139"/>
      <c r="J162" s="140">
        <f t="shared" si="20"/>
        <v>0</v>
      </c>
      <c r="K162" s="136"/>
      <c r="L162" s="31"/>
      <c r="M162" s="141"/>
      <c r="N162" s="142" t="s">
        <v>43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157</v>
      </c>
      <c r="AT162" s="145" t="s">
        <v>152</v>
      </c>
      <c r="AU162" s="145" t="s">
        <v>82</v>
      </c>
      <c r="AY162" s="16" t="s">
        <v>150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6" t="s">
        <v>80</v>
      </c>
      <c r="BK162" s="146">
        <f t="shared" si="29"/>
        <v>0</v>
      </c>
      <c r="BL162" s="16" t="s">
        <v>157</v>
      </c>
      <c r="BM162" s="145" t="s">
        <v>1189</v>
      </c>
    </row>
    <row r="163" spans="2:65" s="30" customFormat="1" ht="16.5" customHeight="1">
      <c r="B163" s="31"/>
      <c r="C163" s="134" t="s">
        <v>560</v>
      </c>
      <c r="D163" s="134" t="s">
        <v>152</v>
      </c>
      <c r="E163" s="135" t="s">
        <v>1187</v>
      </c>
      <c r="F163" s="136" t="s">
        <v>1188</v>
      </c>
      <c r="G163" s="137" t="s">
        <v>1179</v>
      </c>
      <c r="H163" s="138">
        <v>32</v>
      </c>
      <c r="I163" s="139"/>
      <c r="J163" s="140">
        <f t="shared" si="20"/>
        <v>0</v>
      </c>
      <c r="K163" s="136"/>
      <c r="L163" s="31"/>
      <c r="M163" s="141"/>
      <c r="N163" s="142" t="s">
        <v>43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157</v>
      </c>
      <c r="AT163" s="145" t="s">
        <v>152</v>
      </c>
      <c r="AU163" s="145" t="s">
        <v>82</v>
      </c>
      <c r="AY163" s="16" t="s">
        <v>150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6" t="s">
        <v>80</v>
      </c>
      <c r="BK163" s="146">
        <f t="shared" si="29"/>
        <v>0</v>
      </c>
      <c r="BL163" s="16" t="s">
        <v>157</v>
      </c>
      <c r="BM163" s="145" t="s">
        <v>1190</v>
      </c>
    </row>
    <row r="164" spans="2:65" s="30" customFormat="1" ht="16.5" customHeight="1">
      <c r="B164" s="31"/>
      <c r="C164" s="134" t="s">
        <v>564</v>
      </c>
      <c r="D164" s="134" t="s">
        <v>152</v>
      </c>
      <c r="E164" s="135" t="s">
        <v>1191</v>
      </c>
      <c r="F164" s="136" t="s">
        <v>1192</v>
      </c>
      <c r="G164" s="137" t="s">
        <v>1179</v>
      </c>
      <c r="H164" s="138">
        <v>8</v>
      </c>
      <c r="I164" s="139"/>
      <c r="J164" s="140">
        <f t="shared" si="20"/>
        <v>0</v>
      </c>
      <c r="K164" s="136"/>
      <c r="L164" s="31"/>
      <c r="M164" s="141"/>
      <c r="N164" s="142" t="s">
        <v>43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157</v>
      </c>
      <c r="AT164" s="145" t="s">
        <v>152</v>
      </c>
      <c r="AU164" s="145" t="s">
        <v>82</v>
      </c>
      <c r="AY164" s="16" t="s">
        <v>150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6" t="s">
        <v>80</v>
      </c>
      <c r="BK164" s="146">
        <f t="shared" si="29"/>
        <v>0</v>
      </c>
      <c r="BL164" s="16" t="s">
        <v>157</v>
      </c>
      <c r="BM164" s="145" t="s">
        <v>1193</v>
      </c>
    </row>
    <row r="165" spans="2:65" s="30" customFormat="1" ht="16.5" customHeight="1">
      <c r="B165" s="31"/>
      <c r="C165" s="134" t="s">
        <v>568</v>
      </c>
      <c r="D165" s="134" t="s">
        <v>152</v>
      </c>
      <c r="E165" s="135" t="s">
        <v>1194</v>
      </c>
      <c r="F165" s="136" t="s">
        <v>1195</v>
      </c>
      <c r="G165" s="137" t="s">
        <v>1179</v>
      </c>
      <c r="H165" s="138">
        <v>10</v>
      </c>
      <c r="I165" s="139"/>
      <c r="J165" s="140">
        <f t="shared" si="20"/>
        <v>0</v>
      </c>
      <c r="K165" s="136"/>
      <c r="L165" s="31"/>
      <c r="M165" s="141"/>
      <c r="N165" s="142" t="s">
        <v>43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157</v>
      </c>
      <c r="AT165" s="145" t="s">
        <v>152</v>
      </c>
      <c r="AU165" s="145" t="s">
        <v>82</v>
      </c>
      <c r="AY165" s="16" t="s">
        <v>150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6" t="s">
        <v>80</v>
      </c>
      <c r="BK165" s="146">
        <f t="shared" si="29"/>
        <v>0</v>
      </c>
      <c r="BL165" s="16" t="s">
        <v>157</v>
      </c>
      <c r="BM165" s="145" t="s">
        <v>1196</v>
      </c>
    </row>
    <row r="166" spans="2:65" s="30" customFormat="1" ht="16.5" customHeight="1">
      <c r="B166" s="31"/>
      <c r="C166" s="134" t="s">
        <v>573</v>
      </c>
      <c r="D166" s="134" t="s">
        <v>152</v>
      </c>
      <c r="E166" s="135" t="s">
        <v>1197</v>
      </c>
      <c r="F166" s="136" t="s">
        <v>1198</v>
      </c>
      <c r="G166" s="137" t="s">
        <v>1179</v>
      </c>
      <c r="H166" s="138">
        <v>15</v>
      </c>
      <c r="I166" s="139"/>
      <c r="J166" s="140">
        <f t="shared" si="20"/>
        <v>0</v>
      </c>
      <c r="K166" s="136"/>
      <c r="L166" s="31"/>
      <c r="M166" s="141"/>
      <c r="N166" s="142" t="s">
        <v>43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157</v>
      </c>
      <c r="AT166" s="145" t="s">
        <v>152</v>
      </c>
      <c r="AU166" s="145" t="s">
        <v>82</v>
      </c>
      <c r="AY166" s="16" t="s">
        <v>150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6" t="s">
        <v>80</v>
      </c>
      <c r="BK166" s="146">
        <f t="shared" si="29"/>
        <v>0</v>
      </c>
      <c r="BL166" s="16" t="s">
        <v>157</v>
      </c>
      <c r="BM166" s="145" t="s">
        <v>1199</v>
      </c>
    </row>
    <row r="167" spans="2:65" s="30" customFormat="1" ht="16.5" customHeight="1">
      <c r="B167" s="31"/>
      <c r="C167" s="134" t="s">
        <v>577</v>
      </c>
      <c r="D167" s="134" t="s">
        <v>152</v>
      </c>
      <c r="E167" s="135" t="s">
        <v>1200</v>
      </c>
      <c r="F167" s="136" t="s">
        <v>1201</v>
      </c>
      <c r="G167" s="137" t="s">
        <v>1179</v>
      </c>
      <c r="H167" s="138">
        <v>3</v>
      </c>
      <c r="I167" s="139"/>
      <c r="J167" s="140">
        <f t="shared" si="20"/>
        <v>0</v>
      </c>
      <c r="K167" s="136"/>
      <c r="L167" s="31"/>
      <c r="M167" s="141"/>
      <c r="N167" s="142" t="s">
        <v>43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157</v>
      </c>
      <c r="AT167" s="145" t="s">
        <v>152</v>
      </c>
      <c r="AU167" s="145" t="s">
        <v>82</v>
      </c>
      <c r="AY167" s="16" t="s">
        <v>150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6" t="s">
        <v>80</v>
      </c>
      <c r="BK167" s="146">
        <f t="shared" si="29"/>
        <v>0</v>
      </c>
      <c r="BL167" s="16" t="s">
        <v>157</v>
      </c>
      <c r="BM167" s="145" t="s">
        <v>1202</v>
      </c>
    </row>
    <row r="168" spans="2:65" s="30" customFormat="1" ht="16.5" customHeight="1">
      <c r="B168" s="31"/>
      <c r="C168" s="134" t="s">
        <v>582</v>
      </c>
      <c r="D168" s="134" t="s">
        <v>152</v>
      </c>
      <c r="E168" s="135" t="s">
        <v>1203</v>
      </c>
      <c r="F168" s="136" t="s">
        <v>1204</v>
      </c>
      <c r="G168" s="137" t="s">
        <v>1179</v>
      </c>
      <c r="H168" s="138">
        <v>10</v>
      </c>
      <c r="I168" s="139"/>
      <c r="J168" s="140">
        <f t="shared" si="20"/>
        <v>0</v>
      </c>
      <c r="K168" s="136"/>
      <c r="L168" s="31"/>
      <c r="M168" s="141"/>
      <c r="N168" s="142" t="s">
        <v>43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157</v>
      </c>
      <c r="AT168" s="145" t="s">
        <v>152</v>
      </c>
      <c r="AU168" s="145" t="s">
        <v>82</v>
      </c>
      <c r="AY168" s="16" t="s">
        <v>150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6" t="s">
        <v>80</v>
      </c>
      <c r="BK168" s="146">
        <f t="shared" si="29"/>
        <v>0</v>
      </c>
      <c r="BL168" s="16" t="s">
        <v>157</v>
      </c>
      <c r="BM168" s="145" t="s">
        <v>1205</v>
      </c>
    </row>
    <row r="169" spans="2:65" s="30" customFormat="1" ht="16.5" customHeight="1">
      <c r="B169" s="31"/>
      <c r="C169" s="134" t="s">
        <v>586</v>
      </c>
      <c r="D169" s="134" t="s">
        <v>152</v>
      </c>
      <c r="E169" s="135" t="s">
        <v>1206</v>
      </c>
      <c r="F169" s="136" t="s">
        <v>1207</v>
      </c>
      <c r="G169" s="137" t="s">
        <v>1179</v>
      </c>
      <c r="H169" s="138">
        <v>6</v>
      </c>
      <c r="I169" s="139"/>
      <c r="J169" s="140">
        <f t="shared" si="20"/>
        <v>0</v>
      </c>
      <c r="K169" s="136"/>
      <c r="L169" s="31"/>
      <c r="M169" s="141"/>
      <c r="N169" s="142" t="s">
        <v>43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157</v>
      </c>
      <c r="AT169" s="145" t="s">
        <v>152</v>
      </c>
      <c r="AU169" s="145" t="s">
        <v>82</v>
      </c>
      <c r="AY169" s="16" t="s">
        <v>150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6" t="s">
        <v>80</v>
      </c>
      <c r="BK169" s="146">
        <f t="shared" si="29"/>
        <v>0</v>
      </c>
      <c r="BL169" s="16" t="s">
        <v>157</v>
      </c>
      <c r="BM169" s="145" t="s">
        <v>1208</v>
      </c>
    </row>
    <row r="170" spans="2:65" s="30" customFormat="1" ht="16.5" customHeight="1">
      <c r="B170" s="31"/>
      <c r="C170" s="134" t="s">
        <v>590</v>
      </c>
      <c r="D170" s="134" t="s">
        <v>152</v>
      </c>
      <c r="E170" s="135" t="s">
        <v>1209</v>
      </c>
      <c r="F170" s="136" t="s">
        <v>1210</v>
      </c>
      <c r="G170" s="137" t="s">
        <v>1179</v>
      </c>
      <c r="H170" s="138">
        <v>13</v>
      </c>
      <c r="I170" s="139"/>
      <c r="J170" s="140">
        <f t="shared" si="20"/>
        <v>0</v>
      </c>
      <c r="K170" s="136"/>
      <c r="L170" s="31"/>
      <c r="M170" s="141"/>
      <c r="N170" s="142" t="s">
        <v>43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157</v>
      </c>
      <c r="AT170" s="145" t="s">
        <v>152</v>
      </c>
      <c r="AU170" s="145" t="s">
        <v>82</v>
      </c>
      <c r="AY170" s="16" t="s">
        <v>150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6" t="s">
        <v>80</v>
      </c>
      <c r="BK170" s="146">
        <f t="shared" si="29"/>
        <v>0</v>
      </c>
      <c r="BL170" s="16" t="s">
        <v>157</v>
      </c>
      <c r="BM170" s="145" t="s">
        <v>1211</v>
      </c>
    </row>
    <row r="171" spans="2:65" s="30" customFormat="1" ht="16.5" customHeight="1">
      <c r="B171" s="31"/>
      <c r="C171" s="134" t="s">
        <v>594</v>
      </c>
      <c r="D171" s="134" t="s">
        <v>152</v>
      </c>
      <c r="E171" s="135" t="s">
        <v>1212</v>
      </c>
      <c r="F171" s="136" t="s">
        <v>1213</v>
      </c>
      <c r="G171" s="137" t="s">
        <v>1179</v>
      </c>
      <c r="H171" s="138">
        <v>20</v>
      </c>
      <c r="I171" s="139"/>
      <c r="J171" s="140">
        <f t="shared" si="20"/>
        <v>0</v>
      </c>
      <c r="K171" s="136"/>
      <c r="L171" s="31"/>
      <c r="M171" s="141"/>
      <c r="N171" s="142" t="s">
        <v>43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157</v>
      </c>
      <c r="AT171" s="145" t="s">
        <v>152</v>
      </c>
      <c r="AU171" s="145" t="s">
        <v>82</v>
      </c>
      <c r="AY171" s="16" t="s">
        <v>150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6" t="s">
        <v>80</v>
      </c>
      <c r="BK171" s="146">
        <f t="shared" si="29"/>
        <v>0</v>
      </c>
      <c r="BL171" s="16" t="s">
        <v>157</v>
      </c>
      <c r="BM171" s="145" t="s">
        <v>1214</v>
      </c>
    </row>
    <row r="172" spans="2:65" s="30" customFormat="1" ht="16.5" customHeight="1">
      <c r="B172" s="31"/>
      <c r="C172" s="134" t="s">
        <v>598</v>
      </c>
      <c r="D172" s="134" t="s">
        <v>152</v>
      </c>
      <c r="E172" s="135" t="s">
        <v>1215</v>
      </c>
      <c r="F172" s="136" t="s">
        <v>1216</v>
      </c>
      <c r="G172" s="137" t="s">
        <v>1179</v>
      </c>
      <c r="H172" s="138">
        <v>2</v>
      </c>
      <c r="I172" s="139"/>
      <c r="J172" s="140">
        <f t="shared" si="20"/>
        <v>0</v>
      </c>
      <c r="K172" s="136"/>
      <c r="L172" s="31"/>
      <c r="M172" s="141"/>
      <c r="N172" s="142" t="s">
        <v>43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157</v>
      </c>
      <c r="AT172" s="145" t="s">
        <v>152</v>
      </c>
      <c r="AU172" s="145" t="s">
        <v>82</v>
      </c>
      <c r="AY172" s="16" t="s">
        <v>150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6" t="s">
        <v>80</v>
      </c>
      <c r="BK172" s="146">
        <f t="shared" si="29"/>
        <v>0</v>
      </c>
      <c r="BL172" s="16" t="s">
        <v>157</v>
      </c>
      <c r="BM172" s="145" t="s">
        <v>1217</v>
      </c>
    </row>
    <row r="173" spans="2:65" s="30" customFormat="1" ht="16.5" customHeight="1">
      <c r="B173" s="31"/>
      <c r="C173" s="134" t="s">
        <v>603</v>
      </c>
      <c r="D173" s="134" t="s">
        <v>152</v>
      </c>
      <c r="E173" s="135" t="s">
        <v>1218</v>
      </c>
      <c r="F173" s="136" t="s">
        <v>1219</v>
      </c>
      <c r="G173" s="137" t="s">
        <v>1179</v>
      </c>
      <c r="H173" s="138">
        <v>51</v>
      </c>
      <c r="I173" s="139"/>
      <c r="J173" s="140">
        <f t="shared" si="20"/>
        <v>0</v>
      </c>
      <c r="K173" s="136"/>
      <c r="L173" s="31"/>
      <c r="M173" s="141"/>
      <c r="N173" s="142" t="s">
        <v>43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157</v>
      </c>
      <c r="AT173" s="145" t="s">
        <v>152</v>
      </c>
      <c r="AU173" s="145" t="s">
        <v>82</v>
      </c>
      <c r="AY173" s="16" t="s">
        <v>150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6" t="s">
        <v>80</v>
      </c>
      <c r="BK173" s="146">
        <f t="shared" si="29"/>
        <v>0</v>
      </c>
      <c r="BL173" s="16" t="s">
        <v>157</v>
      </c>
      <c r="BM173" s="145" t="s">
        <v>1220</v>
      </c>
    </row>
    <row r="174" spans="2:65" s="30" customFormat="1" ht="16.5" customHeight="1">
      <c r="B174" s="31"/>
      <c r="C174" s="134" t="s">
        <v>607</v>
      </c>
      <c r="D174" s="134" t="s">
        <v>152</v>
      </c>
      <c r="E174" s="135" t="s">
        <v>1221</v>
      </c>
      <c r="F174" s="136" t="s">
        <v>1222</v>
      </c>
      <c r="G174" s="137" t="s">
        <v>1179</v>
      </c>
      <c r="H174" s="138">
        <v>102</v>
      </c>
      <c r="I174" s="139"/>
      <c r="J174" s="140">
        <f t="shared" si="20"/>
        <v>0</v>
      </c>
      <c r="K174" s="136"/>
      <c r="L174" s="31"/>
      <c r="M174" s="141"/>
      <c r="N174" s="142" t="s">
        <v>43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157</v>
      </c>
      <c r="AT174" s="145" t="s">
        <v>152</v>
      </c>
      <c r="AU174" s="145" t="s">
        <v>82</v>
      </c>
      <c r="AY174" s="16" t="s">
        <v>150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6" t="s">
        <v>80</v>
      </c>
      <c r="BK174" s="146">
        <f t="shared" si="29"/>
        <v>0</v>
      </c>
      <c r="BL174" s="16" t="s">
        <v>157</v>
      </c>
      <c r="BM174" s="145" t="s">
        <v>1223</v>
      </c>
    </row>
    <row r="175" spans="2:65" s="30" customFormat="1" ht="16.5" customHeight="1">
      <c r="B175" s="31"/>
      <c r="C175" s="134" t="s">
        <v>612</v>
      </c>
      <c r="D175" s="134" t="s">
        <v>152</v>
      </c>
      <c r="E175" s="135" t="s">
        <v>1224</v>
      </c>
      <c r="F175" s="136" t="s">
        <v>1225</v>
      </c>
      <c r="G175" s="137" t="s">
        <v>712</v>
      </c>
      <c r="H175" s="138">
        <v>1</v>
      </c>
      <c r="I175" s="139"/>
      <c r="J175" s="140">
        <f t="shared" si="20"/>
        <v>0</v>
      </c>
      <c r="K175" s="136"/>
      <c r="L175" s="31"/>
      <c r="M175" s="141"/>
      <c r="N175" s="142" t="s">
        <v>43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157</v>
      </c>
      <c r="AT175" s="145" t="s">
        <v>152</v>
      </c>
      <c r="AU175" s="145" t="s">
        <v>82</v>
      </c>
      <c r="AY175" s="16" t="s">
        <v>150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6" t="s">
        <v>80</v>
      </c>
      <c r="BK175" s="146">
        <f t="shared" si="29"/>
        <v>0</v>
      </c>
      <c r="BL175" s="16" t="s">
        <v>157</v>
      </c>
      <c r="BM175" s="145" t="s">
        <v>1226</v>
      </c>
    </row>
    <row r="176" spans="2:65" s="30" customFormat="1" ht="16.5" customHeight="1">
      <c r="B176" s="31"/>
      <c r="C176" s="134" t="s">
        <v>616</v>
      </c>
      <c r="D176" s="134" t="s">
        <v>152</v>
      </c>
      <c r="E176" s="135" t="s">
        <v>1227</v>
      </c>
      <c r="F176" s="136" t="s">
        <v>1228</v>
      </c>
      <c r="G176" s="137" t="s">
        <v>165</v>
      </c>
      <c r="H176" s="138">
        <v>1500</v>
      </c>
      <c r="I176" s="139"/>
      <c r="J176" s="140">
        <f t="shared" si="20"/>
        <v>0</v>
      </c>
      <c r="K176" s="136"/>
      <c r="L176" s="31"/>
      <c r="M176" s="141"/>
      <c r="N176" s="142" t="s">
        <v>43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157</v>
      </c>
      <c r="AT176" s="145" t="s">
        <v>152</v>
      </c>
      <c r="AU176" s="145" t="s">
        <v>82</v>
      </c>
      <c r="AY176" s="16" t="s">
        <v>150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6" t="s">
        <v>80</v>
      </c>
      <c r="BK176" s="146">
        <f t="shared" si="29"/>
        <v>0</v>
      </c>
      <c r="BL176" s="16" t="s">
        <v>157</v>
      </c>
      <c r="BM176" s="145" t="s">
        <v>1229</v>
      </c>
    </row>
    <row r="177" spans="2:65" s="30" customFormat="1" ht="16.5" customHeight="1">
      <c r="B177" s="31"/>
      <c r="C177" s="134" t="s">
        <v>623</v>
      </c>
      <c r="D177" s="134" t="s">
        <v>152</v>
      </c>
      <c r="E177" s="135" t="s">
        <v>1230</v>
      </c>
      <c r="F177" s="136" t="s">
        <v>1231</v>
      </c>
      <c r="G177" s="137" t="s">
        <v>165</v>
      </c>
      <c r="H177" s="138">
        <v>4700</v>
      </c>
      <c r="I177" s="139"/>
      <c r="J177" s="140">
        <f t="shared" si="20"/>
        <v>0</v>
      </c>
      <c r="K177" s="136"/>
      <c r="L177" s="31"/>
      <c r="M177" s="141"/>
      <c r="N177" s="142" t="s">
        <v>43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157</v>
      </c>
      <c r="AT177" s="145" t="s">
        <v>152</v>
      </c>
      <c r="AU177" s="145" t="s">
        <v>82</v>
      </c>
      <c r="AY177" s="16" t="s">
        <v>150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6" t="s">
        <v>80</v>
      </c>
      <c r="BK177" s="146">
        <f t="shared" si="29"/>
        <v>0</v>
      </c>
      <c r="BL177" s="16" t="s">
        <v>157</v>
      </c>
      <c r="BM177" s="145" t="s">
        <v>1232</v>
      </c>
    </row>
    <row r="178" spans="2:65" s="30" customFormat="1" ht="16.5" customHeight="1">
      <c r="B178" s="31"/>
      <c r="C178" s="134" t="s">
        <v>629</v>
      </c>
      <c r="D178" s="134" t="s">
        <v>152</v>
      </c>
      <c r="E178" s="135" t="s">
        <v>1233</v>
      </c>
      <c r="F178" s="136" t="s">
        <v>1234</v>
      </c>
      <c r="G178" s="137" t="s">
        <v>165</v>
      </c>
      <c r="H178" s="138">
        <v>300</v>
      </c>
      <c r="I178" s="139"/>
      <c r="J178" s="140">
        <f t="shared" si="20"/>
        <v>0</v>
      </c>
      <c r="K178" s="136"/>
      <c r="L178" s="31"/>
      <c r="M178" s="141"/>
      <c r="N178" s="142" t="s">
        <v>43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157</v>
      </c>
      <c r="AT178" s="145" t="s">
        <v>152</v>
      </c>
      <c r="AU178" s="145" t="s">
        <v>82</v>
      </c>
      <c r="AY178" s="16" t="s">
        <v>150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6" t="s">
        <v>80</v>
      </c>
      <c r="BK178" s="146">
        <f t="shared" si="29"/>
        <v>0</v>
      </c>
      <c r="BL178" s="16" t="s">
        <v>157</v>
      </c>
      <c r="BM178" s="145" t="s">
        <v>1235</v>
      </c>
    </row>
    <row r="179" spans="2:65" s="30" customFormat="1" ht="16.5" customHeight="1">
      <c r="B179" s="31"/>
      <c r="C179" s="134" t="s">
        <v>634</v>
      </c>
      <c r="D179" s="134" t="s">
        <v>152</v>
      </c>
      <c r="E179" s="135" t="s">
        <v>1236</v>
      </c>
      <c r="F179" s="136" t="s">
        <v>1237</v>
      </c>
      <c r="G179" s="137" t="s">
        <v>165</v>
      </c>
      <c r="H179" s="138">
        <v>280</v>
      </c>
      <c r="I179" s="139"/>
      <c r="J179" s="140">
        <f t="shared" si="20"/>
        <v>0</v>
      </c>
      <c r="K179" s="136"/>
      <c r="L179" s="31"/>
      <c r="M179" s="141"/>
      <c r="N179" s="142" t="s">
        <v>43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157</v>
      </c>
      <c r="AT179" s="145" t="s">
        <v>152</v>
      </c>
      <c r="AU179" s="145" t="s">
        <v>82</v>
      </c>
      <c r="AY179" s="16" t="s">
        <v>150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6" t="s">
        <v>80</v>
      </c>
      <c r="BK179" s="146">
        <f t="shared" si="29"/>
        <v>0</v>
      </c>
      <c r="BL179" s="16" t="s">
        <v>157</v>
      </c>
      <c r="BM179" s="145" t="s">
        <v>1238</v>
      </c>
    </row>
    <row r="180" spans="2:65" s="30" customFormat="1" ht="16.5" customHeight="1">
      <c r="B180" s="31"/>
      <c r="C180" s="134" t="s">
        <v>638</v>
      </c>
      <c r="D180" s="134" t="s">
        <v>152</v>
      </c>
      <c r="E180" s="135" t="s">
        <v>1239</v>
      </c>
      <c r="F180" s="136" t="s">
        <v>1240</v>
      </c>
      <c r="G180" s="137" t="s">
        <v>165</v>
      </c>
      <c r="H180" s="138">
        <v>160</v>
      </c>
      <c r="I180" s="139"/>
      <c r="J180" s="140">
        <f t="shared" si="20"/>
        <v>0</v>
      </c>
      <c r="K180" s="136"/>
      <c r="L180" s="31"/>
      <c r="M180" s="141"/>
      <c r="N180" s="142" t="s">
        <v>43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157</v>
      </c>
      <c r="AT180" s="145" t="s">
        <v>152</v>
      </c>
      <c r="AU180" s="145" t="s">
        <v>82</v>
      </c>
      <c r="AY180" s="16" t="s">
        <v>150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6" t="s">
        <v>80</v>
      </c>
      <c r="BK180" s="146">
        <f t="shared" si="29"/>
        <v>0</v>
      </c>
      <c r="BL180" s="16" t="s">
        <v>157</v>
      </c>
      <c r="BM180" s="145" t="s">
        <v>1241</v>
      </c>
    </row>
    <row r="181" spans="2:65" s="30" customFormat="1" ht="16.5" customHeight="1">
      <c r="B181" s="31"/>
      <c r="C181" s="134" t="s">
        <v>645</v>
      </c>
      <c r="D181" s="134" t="s">
        <v>152</v>
      </c>
      <c r="E181" s="135" t="s">
        <v>1242</v>
      </c>
      <c r="F181" s="136" t="s">
        <v>1243</v>
      </c>
      <c r="G181" s="137" t="s">
        <v>165</v>
      </c>
      <c r="H181" s="138">
        <v>1500</v>
      </c>
      <c r="I181" s="139"/>
      <c r="J181" s="140">
        <f t="shared" si="20"/>
        <v>0</v>
      </c>
      <c r="K181" s="136"/>
      <c r="L181" s="31"/>
      <c r="M181" s="141"/>
      <c r="N181" s="142" t="s">
        <v>43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157</v>
      </c>
      <c r="AT181" s="145" t="s">
        <v>152</v>
      </c>
      <c r="AU181" s="145" t="s">
        <v>82</v>
      </c>
      <c r="AY181" s="16" t="s">
        <v>150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6" t="s">
        <v>80</v>
      </c>
      <c r="BK181" s="146">
        <f t="shared" si="29"/>
        <v>0</v>
      </c>
      <c r="BL181" s="16" t="s">
        <v>157</v>
      </c>
      <c r="BM181" s="145" t="s">
        <v>1244</v>
      </c>
    </row>
    <row r="182" spans="2:65" s="30" customFormat="1" ht="16.5" customHeight="1">
      <c r="B182" s="31"/>
      <c r="C182" s="134" t="s">
        <v>662</v>
      </c>
      <c r="D182" s="134" t="s">
        <v>152</v>
      </c>
      <c r="E182" s="135" t="s">
        <v>1245</v>
      </c>
      <c r="F182" s="136" t="s">
        <v>1246</v>
      </c>
      <c r="G182" s="137" t="s">
        <v>165</v>
      </c>
      <c r="H182" s="138">
        <v>500</v>
      </c>
      <c r="I182" s="139"/>
      <c r="J182" s="140">
        <f t="shared" si="20"/>
        <v>0</v>
      </c>
      <c r="K182" s="136"/>
      <c r="L182" s="31"/>
      <c r="M182" s="141"/>
      <c r="N182" s="142" t="s">
        <v>43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157</v>
      </c>
      <c r="AT182" s="145" t="s">
        <v>152</v>
      </c>
      <c r="AU182" s="145" t="s">
        <v>82</v>
      </c>
      <c r="AY182" s="16" t="s">
        <v>150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6" t="s">
        <v>80</v>
      </c>
      <c r="BK182" s="146">
        <f t="shared" si="29"/>
        <v>0</v>
      </c>
      <c r="BL182" s="16" t="s">
        <v>157</v>
      </c>
      <c r="BM182" s="145" t="s">
        <v>1247</v>
      </c>
    </row>
    <row r="183" spans="2:65" s="30" customFormat="1" ht="16.5" customHeight="1">
      <c r="B183" s="31"/>
      <c r="C183" s="134" t="s">
        <v>667</v>
      </c>
      <c r="D183" s="134" t="s">
        <v>152</v>
      </c>
      <c r="E183" s="135" t="s">
        <v>1248</v>
      </c>
      <c r="F183" s="136" t="s">
        <v>1249</v>
      </c>
      <c r="G183" s="137" t="s">
        <v>165</v>
      </c>
      <c r="H183" s="138">
        <v>70</v>
      </c>
      <c r="I183" s="139"/>
      <c r="J183" s="140">
        <f t="shared" si="20"/>
        <v>0</v>
      </c>
      <c r="K183" s="136"/>
      <c r="L183" s="31"/>
      <c r="M183" s="141"/>
      <c r="N183" s="142" t="s">
        <v>43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157</v>
      </c>
      <c r="AT183" s="145" t="s">
        <v>152</v>
      </c>
      <c r="AU183" s="145" t="s">
        <v>82</v>
      </c>
      <c r="AY183" s="16" t="s">
        <v>150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6" t="s">
        <v>80</v>
      </c>
      <c r="BK183" s="146">
        <f t="shared" si="29"/>
        <v>0</v>
      </c>
      <c r="BL183" s="16" t="s">
        <v>157</v>
      </c>
      <c r="BM183" s="145" t="s">
        <v>1250</v>
      </c>
    </row>
    <row r="184" spans="2:65" s="30" customFormat="1" ht="16.5" customHeight="1">
      <c r="B184" s="31"/>
      <c r="C184" s="134" t="s">
        <v>673</v>
      </c>
      <c r="D184" s="134" t="s">
        <v>152</v>
      </c>
      <c r="E184" s="135" t="s">
        <v>1251</v>
      </c>
      <c r="F184" s="136" t="s">
        <v>1252</v>
      </c>
      <c r="G184" s="137" t="s">
        <v>165</v>
      </c>
      <c r="H184" s="138">
        <v>200</v>
      </c>
      <c r="I184" s="139"/>
      <c r="J184" s="140">
        <f t="shared" si="20"/>
        <v>0</v>
      </c>
      <c r="K184" s="136"/>
      <c r="L184" s="31"/>
      <c r="M184" s="141"/>
      <c r="N184" s="142" t="s">
        <v>43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157</v>
      </c>
      <c r="AT184" s="145" t="s">
        <v>152</v>
      </c>
      <c r="AU184" s="145" t="s">
        <v>82</v>
      </c>
      <c r="AY184" s="16" t="s">
        <v>150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6" t="s">
        <v>80</v>
      </c>
      <c r="BK184" s="146">
        <f t="shared" si="29"/>
        <v>0</v>
      </c>
      <c r="BL184" s="16" t="s">
        <v>157</v>
      </c>
      <c r="BM184" s="145" t="s">
        <v>1253</v>
      </c>
    </row>
    <row r="185" spans="2:65" s="30" customFormat="1" ht="16.5" customHeight="1">
      <c r="B185" s="31"/>
      <c r="C185" s="134" t="s">
        <v>679</v>
      </c>
      <c r="D185" s="134" t="s">
        <v>152</v>
      </c>
      <c r="E185" s="135" t="s">
        <v>1254</v>
      </c>
      <c r="F185" s="136" t="s">
        <v>1255</v>
      </c>
      <c r="G185" s="137" t="s">
        <v>165</v>
      </c>
      <c r="H185" s="138">
        <v>450</v>
      </c>
      <c r="I185" s="139"/>
      <c r="J185" s="140">
        <f t="shared" si="20"/>
        <v>0</v>
      </c>
      <c r="K185" s="136"/>
      <c r="L185" s="31"/>
      <c r="M185" s="141"/>
      <c r="N185" s="142" t="s">
        <v>43</v>
      </c>
      <c r="P185" s="143">
        <f t="shared" si="21"/>
        <v>0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157</v>
      </c>
      <c r="AT185" s="145" t="s">
        <v>152</v>
      </c>
      <c r="AU185" s="145" t="s">
        <v>82</v>
      </c>
      <c r="AY185" s="16" t="s">
        <v>150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6" t="s">
        <v>80</v>
      </c>
      <c r="BK185" s="146">
        <f t="shared" si="29"/>
        <v>0</v>
      </c>
      <c r="BL185" s="16" t="s">
        <v>157</v>
      </c>
      <c r="BM185" s="145" t="s">
        <v>1256</v>
      </c>
    </row>
    <row r="186" spans="2:65" s="30" customFormat="1" ht="16.5" customHeight="1">
      <c r="B186" s="31"/>
      <c r="C186" s="134" t="s">
        <v>685</v>
      </c>
      <c r="D186" s="134" t="s">
        <v>152</v>
      </c>
      <c r="E186" s="135" t="s">
        <v>1257</v>
      </c>
      <c r="F186" s="136" t="s">
        <v>1258</v>
      </c>
      <c r="G186" s="137" t="s">
        <v>712</v>
      </c>
      <c r="H186" s="138">
        <v>1</v>
      </c>
      <c r="I186" s="139"/>
      <c r="J186" s="140">
        <f t="shared" si="20"/>
        <v>0</v>
      </c>
      <c r="K186" s="136"/>
      <c r="L186" s="31"/>
      <c r="M186" s="141"/>
      <c r="N186" s="142" t="s">
        <v>43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157</v>
      </c>
      <c r="AT186" s="145" t="s">
        <v>152</v>
      </c>
      <c r="AU186" s="145" t="s">
        <v>82</v>
      </c>
      <c r="AY186" s="16" t="s">
        <v>150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6" t="s">
        <v>80</v>
      </c>
      <c r="BK186" s="146">
        <f t="shared" si="29"/>
        <v>0</v>
      </c>
      <c r="BL186" s="16" t="s">
        <v>157</v>
      </c>
      <c r="BM186" s="145" t="s">
        <v>1259</v>
      </c>
    </row>
    <row r="187" spans="2:65" s="30" customFormat="1" ht="16.5" customHeight="1">
      <c r="B187" s="31"/>
      <c r="C187" s="134" t="s">
        <v>690</v>
      </c>
      <c r="D187" s="134" t="s">
        <v>152</v>
      </c>
      <c r="E187" s="135" t="s">
        <v>1260</v>
      </c>
      <c r="F187" s="136" t="s">
        <v>1261</v>
      </c>
      <c r="G187" s="137" t="s">
        <v>1179</v>
      </c>
      <c r="H187" s="138">
        <v>8</v>
      </c>
      <c r="I187" s="139"/>
      <c r="J187" s="140">
        <f t="shared" si="20"/>
        <v>0</v>
      </c>
      <c r="K187" s="136"/>
      <c r="L187" s="31"/>
      <c r="M187" s="141"/>
      <c r="N187" s="142" t="s">
        <v>43</v>
      </c>
      <c r="P187" s="143">
        <f t="shared" si="21"/>
        <v>0</v>
      </c>
      <c r="Q187" s="143">
        <v>0</v>
      </c>
      <c r="R187" s="143">
        <f t="shared" si="22"/>
        <v>0</v>
      </c>
      <c r="S187" s="143">
        <v>0</v>
      </c>
      <c r="T187" s="144">
        <f t="shared" si="23"/>
        <v>0</v>
      </c>
      <c r="AR187" s="145" t="s">
        <v>157</v>
      </c>
      <c r="AT187" s="145" t="s">
        <v>152</v>
      </c>
      <c r="AU187" s="145" t="s">
        <v>82</v>
      </c>
      <c r="AY187" s="16" t="s">
        <v>150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6" t="s">
        <v>80</v>
      </c>
      <c r="BK187" s="146">
        <f t="shared" si="29"/>
        <v>0</v>
      </c>
      <c r="BL187" s="16" t="s">
        <v>157</v>
      </c>
      <c r="BM187" s="145" t="s">
        <v>1262</v>
      </c>
    </row>
    <row r="188" spans="2:65" s="30" customFormat="1" ht="16.5" customHeight="1">
      <c r="B188" s="31"/>
      <c r="C188" s="134" t="s">
        <v>697</v>
      </c>
      <c r="D188" s="134" t="s">
        <v>152</v>
      </c>
      <c r="E188" s="135" t="s">
        <v>1263</v>
      </c>
      <c r="F188" s="136" t="s">
        <v>1264</v>
      </c>
      <c r="G188" s="137" t="s">
        <v>165</v>
      </c>
      <c r="H188" s="138">
        <v>50</v>
      </c>
      <c r="I188" s="139"/>
      <c r="J188" s="140">
        <f t="shared" si="20"/>
        <v>0</v>
      </c>
      <c r="K188" s="136"/>
      <c r="L188" s="31"/>
      <c r="M188" s="141"/>
      <c r="N188" s="142" t="s">
        <v>43</v>
      </c>
      <c r="P188" s="143">
        <f t="shared" si="21"/>
        <v>0</v>
      </c>
      <c r="Q188" s="143">
        <v>0</v>
      </c>
      <c r="R188" s="143">
        <f t="shared" si="22"/>
        <v>0</v>
      </c>
      <c r="S188" s="143">
        <v>0</v>
      </c>
      <c r="T188" s="144">
        <f t="shared" si="23"/>
        <v>0</v>
      </c>
      <c r="AR188" s="145" t="s">
        <v>157</v>
      </c>
      <c r="AT188" s="145" t="s">
        <v>152</v>
      </c>
      <c r="AU188" s="145" t="s">
        <v>82</v>
      </c>
      <c r="AY188" s="16" t="s">
        <v>150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6" t="s">
        <v>80</v>
      </c>
      <c r="BK188" s="146">
        <f t="shared" si="29"/>
        <v>0</v>
      </c>
      <c r="BL188" s="16" t="s">
        <v>157</v>
      </c>
      <c r="BM188" s="145" t="s">
        <v>1265</v>
      </c>
    </row>
    <row r="189" spans="2:65" s="30" customFormat="1" ht="16.5" customHeight="1">
      <c r="B189" s="31"/>
      <c r="C189" s="134" t="s">
        <v>704</v>
      </c>
      <c r="D189" s="134" t="s">
        <v>152</v>
      </c>
      <c r="E189" s="135" t="s">
        <v>1266</v>
      </c>
      <c r="F189" s="136" t="s">
        <v>1267</v>
      </c>
      <c r="G189" s="137" t="s">
        <v>165</v>
      </c>
      <c r="H189" s="138">
        <v>30</v>
      </c>
      <c r="I189" s="139"/>
      <c r="J189" s="140">
        <f t="shared" si="20"/>
        <v>0</v>
      </c>
      <c r="K189" s="136"/>
      <c r="L189" s="31"/>
      <c r="M189" s="141"/>
      <c r="N189" s="142" t="s">
        <v>43</v>
      </c>
      <c r="P189" s="143">
        <f t="shared" si="21"/>
        <v>0</v>
      </c>
      <c r="Q189" s="143">
        <v>0</v>
      </c>
      <c r="R189" s="143">
        <f t="shared" si="22"/>
        <v>0</v>
      </c>
      <c r="S189" s="143">
        <v>0</v>
      </c>
      <c r="T189" s="144">
        <f t="shared" si="23"/>
        <v>0</v>
      </c>
      <c r="AR189" s="145" t="s">
        <v>157</v>
      </c>
      <c r="AT189" s="145" t="s">
        <v>152</v>
      </c>
      <c r="AU189" s="145" t="s">
        <v>82</v>
      </c>
      <c r="AY189" s="16" t="s">
        <v>150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6" t="s">
        <v>80</v>
      </c>
      <c r="BK189" s="146">
        <f t="shared" si="29"/>
        <v>0</v>
      </c>
      <c r="BL189" s="16" t="s">
        <v>157</v>
      </c>
      <c r="BM189" s="145" t="s">
        <v>1268</v>
      </c>
    </row>
    <row r="190" spans="2:65" s="30" customFormat="1" ht="16.5" customHeight="1">
      <c r="B190" s="31"/>
      <c r="C190" s="134" t="s">
        <v>709</v>
      </c>
      <c r="D190" s="134" t="s">
        <v>152</v>
      </c>
      <c r="E190" s="135" t="s">
        <v>1269</v>
      </c>
      <c r="F190" s="136" t="s">
        <v>1270</v>
      </c>
      <c r="G190" s="137" t="s">
        <v>165</v>
      </c>
      <c r="H190" s="138">
        <v>10</v>
      </c>
      <c r="I190" s="139"/>
      <c r="J190" s="140">
        <f t="shared" si="20"/>
        <v>0</v>
      </c>
      <c r="K190" s="136"/>
      <c r="L190" s="31"/>
      <c r="M190" s="141"/>
      <c r="N190" s="142" t="s">
        <v>43</v>
      </c>
      <c r="P190" s="143">
        <f t="shared" si="21"/>
        <v>0</v>
      </c>
      <c r="Q190" s="143">
        <v>0</v>
      </c>
      <c r="R190" s="143">
        <f t="shared" si="22"/>
        <v>0</v>
      </c>
      <c r="S190" s="143">
        <v>0</v>
      </c>
      <c r="T190" s="144">
        <f t="shared" si="23"/>
        <v>0</v>
      </c>
      <c r="AR190" s="145" t="s">
        <v>157</v>
      </c>
      <c r="AT190" s="145" t="s">
        <v>152</v>
      </c>
      <c r="AU190" s="145" t="s">
        <v>82</v>
      </c>
      <c r="AY190" s="16" t="s">
        <v>150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6" t="s">
        <v>80</v>
      </c>
      <c r="BK190" s="146">
        <f t="shared" si="29"/>
        <v>0</v>
      </c>
      <c r="BL190" s="16" t="s">
        <v>157</v>
      </c>
      <c r="BM190" s="145" t="s">
        <v>1271</v>
      </c>
    </row>
    <row r="191" spans="2:65" s="30" customFormat="1" ht="16.5" customHeight="1">
      <c r="B191" s="31"/>
      <c r="C191" s="134" t="s">
        <v>714</v>
      </c>
      <c r="D191" s="134" t="s">
        <v>152</v>
      </c>
      <c r="E191" s="135" t="s">
        <v>1272</v>
      </c>
      <c r="F191" s="136" t="s">
        <v>1273</v>
      </c>
      <c r="G191" s="137" t="s">
        <v>165</v>
      </c>
      <c r="H191" s="138">
        <v>20</v>
      </c>
      <c r="I191" s="139"/>
      <c r="J191" s="140">
        <f t="shared" ref="J191:J222" si="30">ROUND(I191*H191,2)</f>
        <v>0</v>
      </c>
      <c r="K191" s="136"/>
      <c r="L191" s="31"/>
      <c r="M191" s="141"/>
      <c r="N191" s="142" t="s">
        <v>43</v>
      </c>
      <c r="P191" s="143">
        <f t="shared" ref="P191:P222" si="31">O191*H191</f>
        <v>0</v>
      </c>
      <c r="Q191" s="143">
        <v>0</v>
      </c>
      <c r="R191" s="143">
        <f t="shared" ref="R191:R222" si="32">Q191*H191</f>
        <v>0</v>
      </c>
      <c r="S191" s="143">
        <v>0</v>
      </c>
      <c r="T191" s="144">
        <f t="shared" ref="T191:T222" si="33">S191*H191</f>
        <v>0</v>
      </c>
      <c r="AR191" s="145" t="s">
        <v>157</v>
      </c>
      <c r="AT191" s="145" t="s">
        <v>152</v>
      </c>
      <c r="AU191" s="145" t="s">
        <v>82</v>
      </c>
      <c r="AY191" s="16" t="s">
        <v>150</v>
      </c>
      <c r="BE191" s="146">
        <f t="shared" ref="BE191:BE222" si="34">IF(N191="základní",J191,0)</f>
        <v>0</v>
      </c>
      <c r="BF191" s="146">
        <f t="shared" ref="BF191:BF222" si="35">IF(N191="snížená",J191,0)</f>
        <v>0</v>
      </c>
      <c r="BG191" s="146">
        <f t="shared" ref="BG191:BG222" si="36">IF(N191="zákl. přenesená",J191,0)</f>
        <v>0</v>
      </c>
      <c r="BH191" s="146">
        <f t="shared" ref="BH191:BH222" si="37">IF(N191="sníž. přenesená",J191,0)</f>
        <v>0</v>
      </c>
      <c r="BI191" s="146">
        <f t="shared" ref="BI191:BI222" si="38">IF(N191="nulová",J191,0)</f>
        <v>0</v>
      </c>
      <c r="BJ191" s="16" t="s">
        <v>80</v>
      </c>
      <c r="BK191" s="146">
        <f t="shared" ref="BK191:BK222" si="39">ROUND(I191*H191,2)</f>
        <v>0</v>
      </c>
      <c r="BL191" s="16" t="s">
        <v>157</v>
      </c>
      <c r="BM191" s="145" t="s">
        <v>1274</v>
      </c>
    </row>
    <row r="192" spans="2:65" s="30" customFormat="1" ht="16.5" customHeight="1">
      <c r="B192" s="31"/>
      <c r="C192" s="134" t="s">
        <v>721</v>
      </c>
      <c r="D192" s="134" t="s">
        <v>152</v>
      </c>
      <c r="E192" s="135" t="s">
        <v>1275</v>
      </c>
      <c r="F192" s="136" t="s">
        <v>1276</v>
      </c>
      <c r="G192" s="137" t="s">
        <v>165</v>
      </c>
      <c r="H192" s="138">
        <v>300</v>
      </c>
      <c r="I192" s="139"/>
      <c r="J192" s="140">
        <f t="shared" si="30"/>
        <v>0</v>
      </c>
      <c r="K192" s="136"/>
      <c r="L192" s="31"/>
      <c r="M192" s="141"/>
      <c r="N192" s="142" t="s">
        <v>43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157</v>
      </c>
      <c r="AT192" s="145" t="s">
        <v>152</v>
      </c>
      <c r="AU192" s="145" t="s">
        <v>82</v>
      </c>
      <c r="AY192" s="16" t="s">
        <v>150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6" t="s">
        <v>80</v>
      </c>
      <c r="BK192" s="146">
        <f t="shared" si="39"/>
        <v>0</v>
      </c>
      <c r="BL192" s="16" t="s">
        <v>157</v>
      </c>
      <c r="BM192" s="145" t="s">
        <v>1277</v>
      </c>
    </row>
    <row r="193" spans="2:65" s="30" customFormat="1" ht="16.5" customHeight="1">
      <c r="B193" s="31"/>
      <c r="C193" s="134" t="s">
        <v>728</v>
      </c>
      <c r="D193" s="134" t="s">
        <v>152</v>
      </c>
      <c r="E193" s="135" t="s">
        <v>1278</v>
      </c>
      <c r="F193" s="136" t="s">
        <v>1279</v>
      </c>
      <c r="G193" s="137" t="s">
        <v>165</v>
      </c>
      <c r="H193" s="138">
        <v>200</v>
      </c>
      <c r="I193" s="139"/>
      <c r="J193" s="140">
        <f t="shared" si="30"/>
        <v>0</v>
      </c>
      <c r="K193" s="136"/>
      <c r="L193" s="31"/>
      <c r="M193" s="141"/>
      <c r="N193" s="142" t="s">
        <v>43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157</v>
      </c>
      <c r="AT193" s="145" t="s">
        <v>152</v>
      </c>
      <c r="AU193" s="145" t="s">
        <v>82</v>
      </c>
      <c r="AY193" s="16" t="s">
        <v>150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6" t="s">
        <v>80</v>
      </c>
      <c r="BK193" s="146">
        <f t="shared" si="39"/>
        <v>0</v>
      </c>
      <c r="BL193" s="16" t="s">
        <v>157</v>
      </c>
      <c r="BM193" s="145" t="s">
        <v>1280</v>
      </c>
    </row>
    <row r="194" spans="2:65" s="30" customFormat="1" ht="16.5" customHeight="1">
      <c r="B194" s="31"/>
      <c r="C194" s="134" t="s">
        <v>733</v>
      </c>
      <c r="D194" s="134" t="s">
        <v>152</v>
      </c>
      <c r="E194" s="135" t="s">
        <v>1281</v>
      </c>
      <c r="F194" s="136" t="s">
        <v>1282</v>
      </c>
      <c r="G194" s="137" t="s">
        <v>165</v>
      </c>
      <c r="H194" s="138">
        <v>1400</v>
      </c>
      <c r="I194" s="139"/>
      <c r="J194" s="140">
        <f t="shared" si="30"/>
        <v>0</v>
      </c>
      <c r="K194" s="136"/>
      <c r="L194" s="31"/>
      <c r="M194" s="141"/>
      <c r="N194" s="142" t="s">
        <v>43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157</v>
      </c>
      <c r="AT194" s="145" t="s">
        <v>152</v>
      </c>
      <c r="AU194" s="145" t="s">
        <v>82</v>
      </c>
      <c r="AY194" s="16" t="s">
        <v>150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6" t="s">
        <v>80</v>
      </c>
      <c r="BK194" s="146">
        <f t="shared" si="39"/>
        <v>0</v>
      </c>
      <c r="BL194" s="16" t="s">
        <v>157</v>
      </c>
      <c r="BM194" s="145" t="s">
        <v>1283</v>
      </c>
    </row>
    <row r="195" spans="2:65" s="30" customFormat="1" ht="16.5" customHeight="1">
      <c r="B195" s="31"/>
      <c r="C195" s="134" t="s">
        <v>738</v>
      </c>
      <c r="D195" s="134" t="s">
        <v>152</v>
      </c>
      <c r="E195" s="135" t="s">
        <v>1284</v>
      </c>
      <c r="F195" s="136" t="s">
        <v>1285</v>
      </c>
      <c r="G195" s="137" t="s">
        <v>1179</v>
      </c>
      <c r="H195" s="138">
        <v>18</v>
      </c>
      <c r="I195" s="139"/>
      <c r="J195" s="140">
        <f t="shared" si="30"/>
        <v>0</v>
      </c>
      <c r="K195" s="136"/>
      <c r="L195" s="31"/>
      <c r="M195" s="141"/>
      <c r="N195" s="142" t="s">
        <v>43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157</v>
      </c>
      <c r="AT195" s="145" t="s">
        <v>152</v>
      </c>
      <c r="AU195" s="145" t="s">
        <v>82</v>
      </c>
      <c r="AY195" s="16" t="s">
        <v>150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6" t="s">
        <v>80</v>
      </c>
      <c r="BK195" s="146">
        <f t="shared" si="39"/>
        <v>0</v>
      </c>
      <c r="BL195" s="16" t="s">
        <v>157</v>
      </c>
      <c r="BM195" s="145" t="s">
        <v>1286</v>
      </c>
    </row>
    <row r="196" spans="2:65" s="30" customFormat="1" ht="16.5" customHeight="1">
      <c r="B196" s="31"/>
      <c r="C196" s="134" t="s">
        <v>743</v>
      </c>
      <c r="D196" s="134" t="s">
        <v>152</v>
      </c>
      <c r="E196" s="135" t="s">
        <v>1287</v>
      </c>
      <c r="F196" s="136" t="s">
        <v>1288</v>
      </c>
      <c r="G196" s="137" t="s">
        <v>1179</v>
      </c>
      <c r="H196" s="138">
        <v>350</v>
      </c>
      <c r="I196" s="139"/>
      <c r="J196" s="140">
        <f t="shared" si="30"/>
        <v>0</v>
      </c>
      <c r="K196" s="136"/>
      <c r="L196" s="31"/>
      <c r="M196" s="141"/>
      <c r="N196" s="142" t="s">
        <v>43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157</v>
      </c>
      <c r="AT196" s="145" t="s">
        <v>152</v>
      </c>
      <c r="AU196" s="145" t="s">
        <v>82</v>
      </c>
      <c r="AY196" s="16" t="s">
        <v>150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6" t="s">
        <v>80</v>
      </c>
      <c r="BK196" s="146">
        <f t="shared" si="39"/>
        <v>0</v>
      </c>
      <c r="BL196" s="16" t="s">
        <v>157</v>
      </c>
      <c r="BM196" s="145" t="s">
        <v>1289</v>
      </c>
    </row>
    <row r="197" spans="2:65" s="30" customFormat="1" ht="16.5" customHeight="1">
      <c r="B197" s="31"/>
      <c r="C197" s="134" t="s">
        <v>748</v>
      </c>
      <c r="D197" s="134" t="s">
        <v>152</v>
      </c>
      <c r="E197" s="135" t="s">
        <v>1290</v>
      </c>
      <c r="F197" s="136" t="s">
        <v>1291</v>
      </c>
      <c r="G197" s="137" t="s">
        <v>1179</v>
      </c>
      <c r="H197" s="138">
        <v>90</v>
      </c>
      <c r="I197" s="139"/>
      <c r="J197" s="140">
        <f t="shared" si="30"/>
        <v>0</v>
      </c>
      <c r="K197" s="136"/>
      <c r="L197" s="31"/>
      <c r="M197" s="141"/>
      <c r="N197" s="142" t="s">
        <v>43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157</v>
      </c>
      <c r="AT197" s="145" t="s">
        <v>152</v>
      </c>
      <c r="AU197" s="145" t="s">
        <v>82</v>
      </c>
      <c r="AY197" s="16" t="s">
        <v>150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6" t="s">
        <v>80</v>
      </c>
      <c r="BK197" s="146">
        <f t="shared" si="39"/>
        <v>0</v>
      </c>
      <c r="BL197" s="16" t="s">
        <v>157</v>
      </c>
      <c r="BM197" s="145" t="s">
        <v>1292</v>
      </c>
    </row>
    <row r="198" spans="2:65" s="30" customFormat="1" ht="16.5" customHeight="1">
      <c r="B198" s="31"/>
      <c r="C198" s="134" t="s">
        <v>753</v>
      </c>
      <c r="D198" s="134" t="s">
        <v>152</v>
      </c>
      <c r="E198" s="135" t="s">
        <v>1293</v>
      </c>
      <c r="F198" s="136" t="s">
        <v>1294</v>
      </c>
      <c r="G198" s="137" t="s">
        <v>1179</v>
      </c>
      <c r="H198" s="138">
        <v>768</v>
      </c>
      <c r="I198" s="139"/>
      <c r="J198" s="140">
        <f t="shared" si="30"/>
        <v>0</v>
      </c>
      <c r="K198" s="136"/>
      <c r="L198" s="31"/>
      <c r="M198" s="141"/>
      <c r="N198" s="142" t="s">
        <v>43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157</v>
      </c>
      <c r="AT198" s="145" t="s">
        <v>152</v>
      </c>
      <c r="AU198" s="145" t="s">
        <v>82</v>
      </c>
      <c r="AY198" s="16" t="s">
        <v>150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6" t="s">
        <v>80</v>
      </c>
      <c r="BK198" s="146">
        <f t="shared" si="39"/>
        <v>0</v>
      </c>
      <c r="BL198" s="16" t="s">
        <v>157</v>
      </c>
      <c r="BM198" s="145" t="s">
        <v>1295</v>
      </c>
    </row>
    <row r="199" spans="2:65" s="30" customFormat="1" ht="16.5" customHeight="1">
      <c r="B199" s="31"/>
      <c r="C199" s="134" t="s">
        <v>759</v>
      </c>
      <c r="D199" s="134" t="s">
        <v>152</v>
      </c>
      <c r="E199" s="135" t="s">
        <v>1296</v>
      </c>
      <c r="F199" s="136" t="s">
        <v>1297</v>
      </c>
      <c r="G199" s="137" t="s">
        <v>1179</v>
      </c>
      <c r="H199" s="138">
        <v>72</v>
      </c>
      <c r="I199" s="139"/>
      <c r="J199" s="140">
        <f t="shared" si="30"/>
        <v>0</v>
      </c>
      <c r="K199" s="136"/>
      <c r="L199" s="31"/>
      <c r="M199" s="141"/>
      <c r="N199" s="142" t="s">
        <v>43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157</v>
      </c>
      <c r="AT199" s="145" t="s">
        <v>152</v>
      </c>
      <c r="AU199" s="145" t="s">
        <v>82</v>
      </c>
      <c r="AY199" s="16" t="s">
        <v>150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6" t="s">
        <v>80</v>
      </c>
      <c r="BK199" s="146">
        <f t="shared" si="39"/>
        <v>0</v>
      </c>
      <c r="BL199" s="16" t="s">
        <v>157</v>
      </c>
      <c r="BM199" s="145" t="s">
        <v>1298</v>
      </c>
    </row>
    <row r="200" spans="2:65" s="30" customFormat="1" ht="16.5" customHeight="1">
      <c r="B200" s="31"/>
      <c r="C200" s="134" t="s">
        <v>766</v>
      </c>
      <c r="D200" s="134" t="s">
        <v>152</v>
      </c>
      <c r="E200" s="135" t="s">
        <v>1299</v>
      </c>
      <c r="F200" s="136" t="s">
        <v>1300</v>
      </c>
      <c r="G200" s="137" t="s">
        <v>1179</v>
      </c>
      <c r="H200" s="138">
        <v>512</v>
      </c>
      <c r="I200" s="139"/>
      <c r="J200" s="140">
        <f t="shared" si="30"/>
        <v>0</v>
      </c>
      <c r="K200" s="136"/>
      <c r="L200" s="31"/>
      <c r="M200" s="141"/>
      <c r="N200" s="142" t="s">
        <v>43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157</v>
      </c>
      <c r="AT200" s="145" t="s">
        <v>152</v>
      </c>
      <c r="AU200" s="145" t="s">
        <v>82</v>
      </c>
      <c r="AY200" s="16" t="s">
        <v>150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6" t="s">
        <v>80</v>
      </c>
      <c r="BK200" s="146">
        <f t="shared" si="39"/>
        <v>0</v>
      </c>
      <c r="BL200" s="16" t="s">
        <v>157</v>
      </c>
      <c r="BM200" s="145" t="s">
        <v>1301</v>
      </c>
    </row>
    <row r="201" spans="2:65" s="30" customFormat="1" ht="16.5" customHeight="1">
      <c r="B201" s="31"/>
      <c r="C201" s="134" t="s">
        <v>772</v>
      </c>
      <c r="D201" s="134" t="s">
        <v>152</v>
      </c>
      <c r="E201" s="135" t="s">
        <v>1302</v>
      </c>
      <c r="F201" s="136" t="s">
        <v>1303</v>
      </c>
      <c r="G201" s="137" t="s">
        <v>1179</v>
      </c>
      <c r="H201" s="138">
        <v>22</v>
      </c>
      <c r="I201" s="139"/>
      <c r="J201" s="140">
        <f t="shared" si="30"/>
        <v>0</v>
      </c>
      <c r="K201" s="136"/>
      <c r="L201" s="31"/>
      <c r="M201" s="141"/>
      <c r="N201" s="142" t="s">
        <v>43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157</v>
      </c>
      <c r="AT201" s="145" t="s">
        <v>152</v>
      </c>
      <c r="AU201" s="145" t="s">
        <v>82</v>
      </c>
      <c r="AY201" s="16" t="s">
        <v>150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6" t="s">
        <v>80</v>
      </c>
      <c r="BK201" s="146">
        <f t="shared" si="39"/>
        <v>0</v>
      </c>
      <c r="BL201" s="16" t="s">
        <v>157</v>
      </c>
      <c r="BM201" s="145" t="s">
        <v>1304</v>
      </c>
    </row>
    <row r="202" spans="2:65" s="30" customFormat="1" ht="16.5" customHeight="1">
      <c r="B202" s="31"/>
      <c r="C202" s="134" t="s">
        <v>777</v>
      </c>
      <c r="D202" s="134" t="s">
        <v>152</v>
      </c>
      <c r="E202" s="135" t="s">
        <v>1305</v>
      </c>
      <c r="F202" s="136" t="s">
        <v>1306</v>
      </c>
      <c r="G202" s="137" t="s">
        <v>165</v>
      </c>
      <c r="H202" s="138">
        <v>34</v>
      </c>
      <c r="I202" s="139"/>
      <c r="J202" s="140">
        <f t="shared" si="30"/>
        <v>0</v>
      </c>
      <c r="K202" s="136"/>
      <c r="L202" s="31"/>
      <c r="M202" s="141"/>
      <c r="N202" s="142" t="s">
        <v>43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157</v>
      </c>
      <c r="AT202" s="145" t="s">
        <v>152</v>
      </c>
      <c r="AU202" s="145" t="s">
        <v>82</v>
      </c>
      <c r="AY202" s="16" t="s">
        <v>150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6" t="s">
        <v>80</v>
      </c>
      <c r="BK202" s="146">
        <f t="shared" si="39"/>
        <v>0</v>
      </c>
      <c r="BL202" s="16" t="s">
        <v>157</v>
      </c>
      <c r="BM202" s="145" t="s">
        <v>1307</v>
      </c>
    </row>
    <row r="203" spans="2:65" s="30" customFormat="1" ht="16.5" customHeight="1">
      <c r="B203" s="31"/>
      <c r="C203" s="134" t="s">
        <v>782</v>
      </c>
      <c r="D203" s="134" t="s">
        <v>152</v>
      </c>
      <c r="E203" s="135" t="s">
        <v>1308</v>
      </c>
      <c r="F203" s="136" t="s">
        <v>1309</v>
      </c>
      <c r="G203" s="137" t="s">
        <v>1179</v>
      </c>
      <c r="H203" s="138">
        <v>18</v>
      </c>
      <c r="I203" s="139"/>
      <c r="J203" s="140">
        <f t="shared" si="30"/>
        <v>0</v>
      </c>
      <c r="K203" s="136"/>
      <c r="L203" s="31"/>
      <c r="M203" s="141"/>
      <c r="N203" s="142" t="s">
        <v>43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157</v>
      </c>
      <c r="AT203" s="145" t="s">
        <v>152</v>
      </c>
      <c r="AU203" s="145" t="s">
        <v>82</v>
      </c>
      <c r="AY203" s="16" t="s">
        <v>150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6" t="s">
        <v>80</v>
      </c>
      <c r="BK203" s="146">
        <f t="shared" si="39"/>
        <v>0</v>
      </c>
      <c r="BL203" s="16" t="s">
        <v>157</v>
      </c>
      <c r="BM203" s="145" t="s">
        <v>1310</v>
      </c>
    </row>
    <row r="204" spans="2:65" s="30" customFormat="1" ht="16.5" customHeight="1">
      <c r="B204" s="31"/>
      <c r="C204" s="134" t="s">
        <v>789</v>
      </c>
      <c r="D204" s="134" t="s">
        <v>152</v>
      </c>
      <c r="E204" s="135" t="s">
        <v>1311</v>
      </c>
      <c r="F204" s="136" t="s">
        <v>1312</v>
      </c>
      <c r="G204" s="137" t="s">
        <v>1179</v>
      </c>
      <c r="H204" s="138">
        <v>256</v>
      </c>
      <c r="I204" s="139"/>
      <c r="J204" s="140">
        <f t="shared" si="30"/>
        <v>0</v>
      </c>
      <c r="K204" s="136"/>
      <c r="L204" s="31"/>
      <c r="M204" s="141"/>
      <c r="N204" s="142" t="s">
        <v>43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157</v>
      </c>
      <c r="AT204" s="145" t="s">
        <v>152</v>
      </c>
      <c r="AU204" s="145" t="s">
        <v>82</v>
      </c>
      <c r="AY204" s="16" t="s">
        <v>150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6" t="s">
        <v>80</v>
      </c>
      <c r="BK204" s="146">
        <f t="shared" si="39"/>
        <v>0</v>
      </c>
      <c r="BL204" s="16" t="s">
        <v>157</v>
      </c>
      <c r="BM204" s="145" t="s">
        <v>1313</v>
      </c>
    </row>
    <row r="205" spans="2:65" s="30" customFormat="1" ht="16.5" customHeight="1">
      <c r="B205" s="31"/>
      <c r="C205" s="134" t="s">
        <v>794</v>
      </c>
      <c r="D205" s="134" t="s">
        <v>152</v>
      </c>
      <c r="E205" s="135" t="s">
        <v>1314</v>
      </c>
      <c r="F205" s="136" t="s">
        <v>1315</v>
      </c>
      <c r="G205" s="137" t="s">
        <v>1179</v>
      </c>
      <c r="H205" s="138">
        <v>18</v>
      </c>
      <c r="I205" s="139"/>
      <c r="J205" s="140">
        <f t="shared" si="30"/>
        <v>0</v>
      </c>
      <c r="K205" s="136"/>
      <c r="L205" s="31"/>
      <c r="M205" s="141"/>
      <c r="N205" s="142" t="s">
        <v>43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157</v>
      </c>
      <c r="AT205" s="145" t="s">
        <v>152</v>
      </c>
      <c r="AU205" s="145" t="s">
        <v>82</v>
      </c>
      <c r="AY205" s="16" t="s">
        <v>150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6" t="s">
        <v>80</v>
      </c>
      <c r="BK205" s="146">
        <f t="shared" si="39"/>
        <v>0</v>
      </c>
      <c r="BL205" s="16" t="s">
        <v>157</v>
      </c>
      <c r="BM205" s="145" t="s">
        <v>1316</v>
      </c>
    </row>
    <row r="206" spans="2:65" s="30" customFormat="1" ht="16.5" customHeight="1">
      <c r="B206" s="31"/>
      <c r="C206" s="134" t="s">
        <v>799</v>
      </c>
      <c r="D206" s="134" t="s">
        <v>152</v>
      </c>
      <c r="E206" s="135" t="s">
        <v>1317</v>
      </c>
      <c r="F206" s="136" t="s">
        <v>1318</v>
      </c>
      <c r="G206" s="137" t="s">
        <v>1179</v>
      </c>
      <c r="H206" s="138">
        <v>270</v>
      </c>
      <c r="I206" s="139"/>
      <c r="J206" s="140">
        <f t="shared" si="30"/>
        <v>0</v>
      </c>
      <c r="K206" s="136"/>
      <c r="L206" s="31"/>
      <c r="M206" s="141"/>
      <c r="N206" s="142" t="s">
        <v>43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157</v>
      </c>
      <c r="AT206" s="145" t="s">
        <v>152</v>
      </c>
      <c r="AU206" s="145" t="s">
        <v>82</v>
      </c>
      <c r="AY206" s="16" t="s">
        <v>150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6" t="s">
        <v>80</v>
      </c>
      <c r="BK206" s="146">
        <f t="shared" si="39"/>
        <v>0</v>
      </c>
      <c r="BL206" s="16" t="s">
        <v>157</v>
      </c>
      <c r="BM206" s="145" t="s">
        <v>1319</v>
      </c>
    </row>
    <row r="207" spans="2:65" s="30" customFormat="1" ht="16.5" customHeight="1">
      <c r="B207" s="31"/>
      <c r="C207" s="134" t="s">
        <v>804</v>
      </c>
      <c r="D207" s="134" t="s">
        <v>152</v>
      </c>
      <c r="E207" s="135" t="s">
        <v>1320</v>
      </c>
      <c r="F207" s="136" t="s">
        <v>1321</v>
      </c>
      <c r="G207" s="137" t="s">
        <v>165</v>
      </c>
      <c r="H207" s="138">
        <v>98</v>
      </c>
      <c r="I207" s="139"/>
      <c r="J207" s="140">
        <f t="shared" si="30"/>
        <v>0</v>
      </c>
      <c r="K207" s="136"/>
      <c r="L207" s="31"/>
      <c r="M207" s="141"/>
      <c r="N207" s="142" t="s">
        <v>43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157</v>
      </c>
      <c r="AT207" s="145" t="s">
        <v>152</v>
      </c>
      <c r="AU207" s="145" t="s">
        <v>82</v>
      </c>
      <c r="AY207" s="16" t="s">
        <v>150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6" t="s">
        <v>80</v>
      </c>
      <c r="BK207" s="146">
        <f t="shared" si="39"/>
        <v>0</v>
      </c>
      <c r="BL207" s="16" t="s">
        <v>157</v>
      </c>
      <c r="BM207" s="145" t="s">
        <v>1322</v>
      </c>
    </row>
    <row r="208" spans="2:65" s="30" customFormat="1" ht="16.5" customHeight="1">
      <c r="B208" s="31"/>
      <c r="C208" s="134" t="s">
        <v>810</v>
      </c>
      <c r="D208" s="134" t="s">
        <v>152</v>
      </c>
      <c r="E208" s="135" t="s">
        <v>1323</v>
      </c>
      <c r="F208" s="136" t="s">
        <v>1324</v>
      </c>
      <c r="G208" s="137" t="s">
        <v>165</v>
      </c>
      <c r="H208" s="138">
        <v>16</v>
      </c>
      <c r="I208" s="139"/>
      <c r="J208" s="140">
        <f t="shared" si="30"/>
        <v>0</v>
      </c>
      <c r="K208" s="136"/>
      <c r="L208" s="31"/>
      <c r="M208" s="141"/>
      <c r="N208" s="142" t="s">
        <v>43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157</v>
      </c>
      <c r="AT208" s="145" t="s">
        <v>152</v>
      </c>
      <c r="AU208" s="145" t="s">
        <v>82</v>
      </c>
      <c r="AY208" s="16" t="s">
        <v>150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6" t="s">
        <v>80</v>
      </c>
      <c r="BK208" s="146">
        <f t="shared" si="39"/>
        <v>0</v>
      </c>
      <c r="BL208" s="16" t="s">
        <v>157</v>
      </c>
      <c r="BM208" s="145" t="s">
        <v>1325</v>
      </c>
    </row>
    <row r="209" spans="2:65" s="30" customFormat="1" ht="16.5" customHeight="1">
      <c r="B209" s="31"/>
      <c r="C209" s="134" t="s">
        <v>815</v>
      </c>
      <c r="D209" s="134" t="s">
        <v>152</v>
      </c>
      <c r="E209" s="135" t="s">
        <v>1326</v>
      </c>
      <c r="F209" s="136" t="s">
        <v>1327</v>
      </c>
      <c r="G209" s="137" t="s">
        <v>165</v>
      </c>
      <c r="H209" s="138">
        <v>87</v>
      </c>
      <c r="I209" s="139"/>
      <c r="J209" s="140">
        <f t="shared" si="30"/>
        <v>0</v>
      </c>
      <c r="K209" s="136"/>
      <c r="L209" s="31"/>
      <c r="M209" s="141"/>
      <c r="N209" s="142" t="s">
        <v>43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157</v>
      </c>
      <c r="AT209" s="145" t="s">
        <v>152</v>
      </c>
      <c r="AU209" s="145" t="s">
        <v>82</v>
      </c>
      <c r="AY209" s="16" t="s">
        <v>150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6" t="s">
        <v>80</v>
      </c>
      <c r="BK209" s="146">
        <f t="shared" si="39"/>
        <v>0</v>
      </c>
      <c r="BL209" s="16" t="s">
        <v>157</v>
      </c>
      <c r="BM209" s="145" t="s">
        <v>1328</v>
      </c>
    </row>
    <row r="210" spans="2:65" s="30" customFormat="1" ht="16.5" customHeight="1">
      <c r="B210" s="31"/>
      <c r="C210" s="134" t="s">
        <v>822</v>
      </c>
      <c r="D210" s="134" t="s">
        <v>152</v>
      </c>
      <c r="E210" s="135" t="s">
        <v>1329</v>
      </c>
      <c r="F210" s="136" t="s">
        <v>1330</v>
      </c>
      <c r="G210" s="137" t="s">
        <v>165</v>
      </c>
      <c r="H210" s="138">
        <v>21</v>
      </c>
      <c r="I210" s="139"/>
      <c r="J210" s="140">
        <f t="shared" si="30"/>
        <v>0</v>
      </c>
      <c r="K210" s="136"/>
      <c r="L210" s="31"/>
      <c r="M210" s="141"/>
      <c r="N210" s="142" t="s">
        <v>43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157</v>
      </c>
      <c r="AT210" s="145" t="s">
        <v>152</v>
      </c>
      <c r="AU210" s="145" t="s">
        <v>82</v>
      </c>
      <c r="AY210" s="16" t="s">
        <v>150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6" t="s">
        <v>80</v>
      </c>
      <c r="BK210" s="146">
        <f t="shared" si="39"/>
        <v>0</v>
      </c>
      <c r="BL210" s="16" t="s">
        <v>157</v>
      </c>
      <c r="BM210" s="145" t="s">
        <v>1331</v>
      </c>
    </row>
    <row r="211" spans="2:65" s="30" customFormat="1" ht="16.5" customHeight="1">
      <c r="B211" s="31"/>
      <c r="C211" s="134" t="s">
        <v>830</v>
      </c>
      <c r="D211" s="134" t="s">
        <v>152</v>
      </c>
      <c r="E211" s="135" t="s">
        <v>1332</v>
      </c>
      <c r="F211" s="136" t="s">
        <v>1333</v>
      </c>
      <c r="G211" s="137" t="s">
        <v>712</v>
      </c>
      <c r="H211" s="138">
        <v>9</v>
      </c>
      <c r="I211" s="139"/>
      <c r="J211" s="140">
        <f t="shared" si="30"/>
        <v>0</v>
      </c>
      <c r="K211" s="136"/>
      <c r="L211" s="31"/>
      <c r="M211" s="141"/>
      <c r="N211" s="142" t="s">
        <v>43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0</v>
      </c>
      <c r="T211" s="144">
        <f t="shared" si="33"/>
        <v>0</v>
      </c>
      <c r="AR211" s="145" t="s">
        <v>157</v>
      </c>
      <c r="AT211" s="145" t="s">
        <v>152</v>
      </c>
      <c r="AU211" s="145" t="s">
        <v>82</v>
      </c>
      <c r="AY211" s="16" t="s">
        <v>150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6" t="s">
        <v>80</v>
      </c>
      <c r="BK211" s="146">
        <f t="shared" si="39"/>
        <v>0</v>
      </c>
      <c r="BL211" s="16" t="s">
        <v>157</v>
      </c>
      <c r="BM211" s="145" t="s">
        <v>1334</v>
      </c>
    </row>
    <row r="212" spans="2:65" s="30" customFormat="1" ht="16.5" customHeight="1">
      <c r="B212" s="31"/>
      <c r="C212" s="134" t="s">
        <v>842</v>
      </c>
      <c r="D212" s="134" t="s">
        <v>152</v>
      </c>
      <c r="E212" s="135" t="s">
        <v>1335</v>
      </c>
      <c r="F212" s="136" t="s">
        <v>1336</v>
      </c>
      <c r="G212" s="137" t="s">
        <v>165</v>
      </c>
      <c r="H212" s="138">
        <v>24</v>
      </c>
      <c r="I212" s="139"/>
      <c r="J212" s="140">
        <f t="shared" si="30"/>
        <v>0</v>
      </c>
      <c r="K212" s="136"/>
      <c r="L212" s="31"/>
      <c r="M212" s="141"/>
      <c r="N212" s="142" t="s">
        <v>43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</v>
      </c>
      <c r="T212" s="144">
        <f t="shared" si="33"/>
        <v>0</v>
      </c>
      <c r="AR212" s="145" t="s">
        <v>157</v>
      </c>
      <c r="AT212" s="145" t="s">
        <v>152</v>
      </c>
      <c r="AU212" s="145" t="s">
        <v>82</v>
      </c>
      <c r="AY212" s="16" t="s">
        <v>150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6" t="s">
        <v>80</v>
      </c>
      <c r="BK212" s="146">
        <f t="shared" si="39"/>
        <v>0</v>
      </c>
      <c r="BL212" s="16" t="s">
        <v>157</v>
      </c>
      <c r="BM212" s="145" t="s">
        <v>1337</v>
      </c>
    </row>
    <row r="213" spans="2:65" s="30" customFormat="1" ht="16.5" customHeight="1">
      <c r="B213" s="31"/>
      <c r="C213" s="134" t="s">
        <v>847</v>
      </c>
      <c r="D213" s="134" t="s">
        <v>152</v>
      </c>
      <c r="E213" s="135" t="s">
        <v>1338</v>
      </c>
      <c r="F213" s="136" t="s">
        <v>1339</v>
      </c>
      <c r="G213" s="137" t="s">
        <v>1179</v>
      </c>
      <c r="H213" s="138">
        <v>20</v>
      </c>
      <c r="I213" s="139"/>
      <c r="J213" s="140">
        <f t="shared" si="30"/>
        <v>0</v>
      </c>
      <c r="K213" s="136"/>
      <c r="L213" s="31"/>
      <c r="M213" s="141"/>
      <c r="N213" s="142" t="s">
        <v>43</v>
      </c>
      <c r="P213" s="143">
        <f t="shared" si="31"/>
        <v>0</v>
      </c>
      <c r="Q213" s="143">
        <v>0</v>
      </c>
      <c r="R213" s="143">
        <f t="shared" si="32"/>
        <v>0</v>
      </c>
      <c r="S213" s="143">
        <v>0</v>
      </c>
      <c r="T213" s="144">
        <f t="shared" si="33"/>
        <v>0</v>
      </c>
      <c r="AR213" s="145" t="s">
        <v>157</v>
      </c>
      <c r="AT213" s="145" t="s">
        <v>152</v>
      </c>
      <c r="AU213" s="145" t="s">
        <v>82</v>
      </c>
      <c r="AY213" s="16" t="s">
        <v>150</v>
      </c>
      <c r="BE213" s="146">
        <f t="shared" si="34"/>
        <v>0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6" t="s">
        <v>80</v>
      </c>
      <c r="BK213" s="146">
        <f t="shared" si="39"/>
        <v>0</v>
      </c>
      <c r="BL213" s="16" t="s">
        <v>157</v>
      </c>
      <c r="BM213" s="145" t="s">
        <v>1340</v>
      </c>
    </row>
    <row r="214" spans="2:65" s="30" customFormat="1" ht="16.5" customHeight="1">
      <c r="B214" s="31"/>
      <c r="C214" s="134" t="s">
        <v>1341</v>
      </c>
      <c r="D214" s="134" t="s">
        <v>152</v>
      </c>
      <c r="E214" s="135" t="s">
        <v>1342</v>
      </c>
      <c r="F214" s="136" t="s">
        <v>1343</v>
      </c>
      <c r="G214" s="137" t="s">
        <v>1179</v>
      </c>
      <c r="H214" s="138">
        <v>20</v>
      </c>
      <c r="I214" s="139"/>
      <c r="J214" s="140">
        <f t="shared" si="30"/>
        <v>0</v>
      </c>
      <c r="K214" s="136"/>
      <c r="L214" s="31"/>
      <c r="M214" s="141"/>
      <c r="N214" s="142" t="s">
        <v>43</v>
      </c>
      <c r="P214" s="143">
        <f t="shared" si="31"/>
        <v>0</v>
      </c>
      <c r="Q214" s="143">
        <v>0</v>
      </c>
      <c r="R214" s="143">
        <f t="shared" si="32"/>
        <v>0</v>
      </c>
      <c r="S214" s="143">
        <v>0</v>
      </c>
      <c r="T214" s="144">
        <f t="shared" si="33"/>
        <v>0</v>
      </c>
      <c r="AR214" s="145" t="s">
        <v>157</v>
      </c>
      <c r="AT214" s="145" t="s">
        <v>152</v>
      </c>
      <c r="AU214" s="145" t="s">
        <v>82</v>
      </c>
      <c r="AY214" s="16" t="s">
        <v>150</v>
      </c>
      <c r="BE214" s="146">
        <f t="shared" si="34"/>
        <v>0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6" t="s">
        <v>80</v>
      </c>
      <c r="BK214" s="146">
        <f t="shared" si="39"/>
        <v>0</v>
      </c>
      <c r="BL214" s="16" t="s">
        <v>157</v>
      </c>
      <c r="BM214" s="145" t="s">
        <v>1344</v>
      </c>
    </row>
    <row r="215" spans="2:65" s="30" customFormat="1" ht="16.5" customHeight="1">
      <c r="B215" s="31"/>
      <c r="C215" s="134" t="s">
        <v>1345</v>
      </c>
      <c r="D215" s="134" t="s">
        <v>152</v>
      </c>
      <c r="E215" s="135" t="s">
        <v>1346</v>
      </c>
      <c r="F215" s="136" t="s">
        <v>1347</v>
      </c>
      <c r="G215" s="137" t="s">
        <v>712</v>
      </c>
      <c r="H215" s="138">
        <v>1</v>
      </c>
      <c r="I215" s="139"/>
      <c r="J215" s="140">
        <f t="shared" si="30"/>
        <v>0</v>
      </c>
      <c r="K215" s="136"/>
      <c r="L215" s="31"/>
      <c r="M215" s="141"/>
      <c r="N215" s="142" t="s">
        <v>43</v>
      </c>
      <c r="P215" s="143">
        <f t="shared" si="31"/>
        <v>0</v>
      </c>
      <c r="Q215" s="143">
        <v>0</v>
      </c>
      <c r="R215" s="143">
        <f t="shared" si="32"/>
        <v>0</v>
      </c>
      <c r="S215" s="143">
        <v>0</v>
      </c>
      <c r="T215" s="144">
        <f t="shared" si="33"/>
        <v>0</v>
      </c>
      <c r="AR215" s="145" t="s">
        <v>157</v>
      </c>
      <c r="AT215" s="145" t="s">
        <v>152</v>
      </c>
      <c r="AU215" s="145" t="s">
        <v>82</v>
      </c>
      <c r="AY215" s="16" t="s">
        <v>150</v>
      </c>
      <c r="BE215" s="146">
        <f t="shared" si="34"/>
        <v>0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6" t="s">
        <v>80</v>
      </c>
      <c r="BK215" s="146">
        <f t="shared" si="39"/>
        <v>0</v>
      </c>
      <c r="BL215" s="16" t="s">
        <v>157</v>
      </c>
      <c r="BM215" s="145" t="s">
        <v>1348</v>
      </c>
    </row>
    <row r="216" spans="2:65" s="30" customFormat="1" ht="16.5" customHeight="1">
      <c r="B216" s="31"/>
      <c r="C216" s="134" t="s">
        <v>1349</v>
      </c>
      <c r="D216" s="134" t="s">
        <v>152</v>
      </c>
      <c r="E216" s="135" t="s">
        <v>1350</v>
      </c>
      <c r="F216" s="136" t="s">
        <v>1351</v>
      </c>
      <c r="G216" s="137" t="s">
        <v>1179</v>
      </c>
      <c r="H216" s="138">
        <v>9</v>
      </c>
      <c r="I216" s="139"/>
      <c r="J216" s="140">
        <f t="shared" si="30"/>
        <v>0</v>
      </c>
      <c r="K216" s="136"/>
      <c r="L216" s="31"/>
      <c r="M216" s="141"/>
      <c r="N216" s="142" t="s">
        <v>43</v>
      </c>
      <c r="P216" s="143">
        <f t="shared" si="31"/>
        <v>0</v>
      </c>
      <c r="Q216" s="143">
        <v>0</v>
      </c>
      <c r="R216" s="143">
        <f t="shared" si="32"/>
        <v>0</v>
      </c>
      <c r="S216" s="143">
        <v>0</v>
      </c>
      <c r="T216" s="144">
        <f t="shared" si="33"/>
        <v>0</v>
      </c>
      <c r="AR216" s="145" t="s">
        <v>157</v>
      </c>
      <c r="AT216" s="145" t="s">
        <v>152</v>
      </c>
      <c r="AU216" s="145" t="s">
        <v>82</v>
      </c>
      <c r="AY216" s="16" t="s">
        <v>150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6" t="s">
        <v>80</v>
      </c>
      <c r="BK216" s="146">
        <f t="shared" si="39"/>
        <v>0</v>
      </c>
      <c r="BL216" s="16" t="s">
        <v>157</v>
      </c>
      <c r="BM216" s="145" t="s">
        <v>1352</v>
      </c>
    </row>
    <row r="217" spans="2:65" s="30" customFormat="1" ht="16.5" customHeight="1">
      <c r="B217" s="31"/>
      <c r="C217" s="134" t="s">
        <v>1353</v>
      </c>
      <c r="D217" s="134" t="s">
        <v>152</v>
      </c>
      <c r="E217" s="135" t="s">
        <v>1354</v>
      </c>
      <c r="F217" s="136" t="s">
        <v>1355</v>
      </c>
      <c r="G217" s="137" t="s">
        <v>712</v>
      </c>
      <c r="H217" s="138">
        <v>1</v>
      </c>
      <c r="I217" s="139"/>
      <c r="J217" s="140">
        <f t="shared" si="30"/>
        <v>0</v>
      </c>
      <c r="K217" s="136"/>
      <c r="L217" s="31"/>
      <c r="M217" s="141"/>
      <c r="N217" s="142" t="s">
        <v>43</v>
      </c>
      <c r="P217" s="143">
        <f t="shared" si="31"/>
        <v>0</v>
      </c>
      <c r="Q217" s="143">
        <v>0</v>
      </c>
      <c r="R217" s="143">
        <f t="shared" si="32"/>
        <v>0</v>
      </c>
      <c r="S217" s="143">
        <v>0</v>
      </c>
      <c r="T217" s="144">
        <f t="shared" si="33"/>
        <v>0</v>
      </c>
      <c r="AR217" s="145" t="s">
        <v>157</v>
      </c>
      <c r="AT217" s="145" t="s">
        <v>152</v>
      </c>
      <c r="AU217" s="145" t="s">
        <v>82</v>
      </c>
      <c r="AY217" s="16" t="s">
        <v>150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6" t="s">
        <v>80</v>
      </c>
      <c r="BK217" s="146">
        <f t="shared" si="39"/>
        <v>0</v>
      </c>
      <c r="BL217" s="16" t="s">
        <v>157</v>
      </c>
      <c r="BM217" s="145" t="s">
        <v>1356</v>
      </c>
    </row>
    <row r="218" spans="2:65" s="30" customFormat="1" ht="16.5" customHeight="1">
      <c r="B218" s="31"/>
      <c r="C218" s="134" t="s">
        <v>1357</v>
      </c>
      <c r="D218" s="134" t="s">
        <v>152</v>
      </c>
      <c r="E218" s="135" t="s">
        <v>1358</v>
      </c>
      <c r="F218" s="136" t="s">
        <v>1359</v>
      </c>
      <c r="G218" s="137" t="s">
        <v>165</v>
      </c>
      <c r="H218" s="138">
        <v>650</v>
      </c>
      <c r="I218" s="139"/>
      <c r="J218" s="140">
        <f t="shared" si="30"/>
        <v>0</v>
      </c>
      <c r="K218" s="136"/>
      <c r="L218" s="31"/>
      <c r="M218" s="141"/>
      <c r="N218" s="142" t="s">
        <v>43</v>
      </c>
      <c r="P218" s="143">
        <f t="shared" si="31"/>
        <v>0</v>
      </c>
      <c r="Q218" s="143">
        <v>0</v>
      </c>
      <c r="R218" s="143">
        <f t="shared" si="32"/>
        <v>0</v>
      </c>
      <c r="S218" s="143">
        <v>0</v>
      </c>
      <c r="T218" s="144">
        <f t="shared" si="33"/>
        <v>0</v>
      </c>
      <c r="AR218" s="145" t="s">
        <v>157</v>
      </c>
      <c r="AT218" s="145" t="s">
        <v>152</v>
      </c>
      <c r="AU218" s="145" t="s">
        <v>82</v>
      </c>
      <c r="AY218" s="16" t="s">
        <v>150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6" t="s">
        <v>80</v>
      </c>
      <c r="BK218" s="146">
        <f t="shared" si="39"/>
        <v>0</v>
      </c>
      <c r="BL218" s="16" t="s">
        <v>157</v>
      </c>
      <c r="BM218" s="145" t="s">
        <v>1360</v>
      </c>
    </row>
    <row r="219" spans="2:65" s="30" customFormat="1" ht="16.5" customHeight="1">
      <c r="B219" s="31"/>
      <c r="C219" s="134" t="s">
        <v>1361</v>
      </c>
      <c r="D219" s="134" t="s">
        <v>152</v>
      </c>
      <c r="E219" s="135" t="s">
        <v>1362</v>
      </c>
      <c r="F219" s="136" t="s">
        <v>1363</v>
      </c>
      <c r="G219" s="137" t="s">
        <v>712</v>
      </c>
      <c r="H219" s="138">
        <v>69</v>
      </c>
      <c r="I219" s="139"/>
      <c r="J219" s="140">
        <f t="shared" si="30"/>
        <v>0</v>
      </c>
      <c r="K219" s="136"/>
      <c r="L219" s="31"/>
      <c r="M219" s="141"/>
      <c r="N219" s="142" t="s">
        <v>43</v>
      </c>
      <c r="P219" s="143">
        <f t="shared" si="31"/>
        <v>0</v>
      </c>
      <c r="Q219" s="143">
        <v>0</v>
      </c>
      <c r="R219" s="143">
        <f t="shared" si="32"/>
        <v>0</v>
      </c>
      <c r="S219" s="143">
        <v>0</v>
      </c>
      <c r="T219" s="144">
        <f t="shared" si="33"/>
        <v>0</v>
      </c>
      <c r="AR219" s="145" t="s">
        <v>157</v>
      </c>
      <c r="AT219" s="145" t="s">
        <v>152</v>
      </c>
      <c r="AU219" s="145" t="s">
        <v>82</v>
      </c>
      <c r="AY219" s="16" t="s">
        <v>150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6" t="s">
        <v>80</v>
      </c>
      <c r="BK219" s="146">
        <f t="shared" si="39"/>
        <v>0</v>
      </c>
      <c r="BL219" s="16" t="s">
        <v>157</v>
      </c>
      <c r="BM219" s="145" t="s">
        <v>1364</v>
      </c>
    </row>
    <row r="220" spans="2:65" s="30" customFormat="1" ht="16.5" customHeight="1">
      <c r="B220" s="31"/>
      <c r="C220" s="134" t="s">
        <v>1365</v>
      </c>
      <c r="D220" s="134" t="s">
        <v>152</v>
      </c>
      <c r="E220" s="135" t="s">
        <v>1366</v>
      </c>
      <c r="F220" s="136" t="s">
        <v>1367</v>
      </c>
      <c r="G220" s="137" t="s">
        <v>712</v>
      </c>
      <c r="H220" s="138">
        <v>31</v>
      </c>
      <c r="I220" s="139"/>
      <c r="J220" s="140">
        <f t="shared" si="30"/>
        <v>0</v>
      </c>
      <c r="K220" s="136"/>
      <c r="L220" s="31"/>
      <c r="M220" s="141"/>
      <c r="N220" s="142" t="s">
        <v>43</v>
      </c>
      <c r="P220" s="143">
        <f t="shared" si="31"/>
        <v>0</v>
      </c>
      <c r="Q220" s="143">
        <v>0</v>
      </c>
      <c r="R220" s="143">
        <f t="shared" si="32"/>
        <v>0</v>
      </c>
      <c r="S220" s="143">
        <v>0</v>
      </c>
      <c r="T220" s="144">
        <f t="shared" si="33"/>
        <v>0</v>
      </c>
      <c r="AR220" s="145" t="s">
        <v>157</v>
      </c>
      <c r="AT220" s="145" t="s">
        <v>152</v>
      </c>
      <c r="AU220" s="145" t="s">
        <v>82</v>
      </c>
      <c r="AY220" s="16" t="s">
        <v>150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6" t="s">
        <v>80</v>
      </c>
      <c r="BK220" s="146">
        <f t="shared" si="39"/>
        <v>0</v>
      </c>
      <c r="BL220" s="16" t="s">
        <v>157</v>
      </c>
      <c r="BM220" s="145" t="s">
        <v>1368</v>
      </c>
    </row>
    <row r="221" spans="2:65" s="30" customFormat="1" ht="16.5" customHeight="1">
      <c r="B221" s="31"/>
      <c r="C221" s="134" t="s">
        <v>1369</v>
      </c>
      <c r="D221" s="134" t="s">
        <v>152</v>
      </c>
      <c r="E221" s="135" t="s">
        <v>1370</v>
      </c>
      <c r="F221" s="136" t="s">
        <v>1371</v>
      </c>
      <c r="G221" s="137" t="s">
        <v>712</v>
      </c>
      <c r="H221" s="138">
        <v>15</v>
      </c>
      <c r="I221" s="139"/>
      <c r="J221" s="140">
        <f t="shared" si="30"/>
        <v>0</v>
      </c>
      <c r="K221" s="136"/>
      <c r="L221" s="31"/>
      <c r="M221" s="141"/>
      <c r="N221" s="142" t="s">
        <v>43</v>
      </c>
      <c r="P221" s="143">
        <f t="shared" si="31"/>
        <v>0</v>
      </c>
      <c r="Q221" s="143">
        <v>0</v>
      </c>
      <c r="R221" s="143">
        <f t="shared" si="32"/>
        <v>0</v>
      </c>
      <c r="S221" s="143">
        <v>0</v>
      </c>
      <c r="T221" s="144">
        <f t="shared" si="33"/>
        <v>0</v>
      </c>
      <c r="AR221" s="145" t="s">
        <v>157</v>
      </c>
      <c r="AT221" s="145" t="s">
        <v>152</v>
      </c>
      <c r="AU221" s="145" t="s">
        <v>82</v>
      </c>
      <c r="AY221" s="16" t="s">
        <v>150</v>
      </c>
      <c r="BE221" s="146">
        <f t="shared" si="34"/>
        <v>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6" t="s">
        <v>80</v>
      </c>
      <c r="BK221" s="146">
        <f t="shared" si="39"/>
        <v>0</v>
      </c>
      <c r="BL221" s="16" t="s">
        <v>157</v>
      </c>
      <c r="BM221" s="145" t="s">
        <v>1372</v>
      </c>
    </row>
    <row r="222" spans="2:65" s="30" customFormat="1" ht="16.5" customHeight="1">
      <c r="B222" s="31"/>
      <c r="C222" s="134" t="s">
        <v>1373</v>
      </c>
      <c r="D222" s="134" t="s">
        <v>152</v>
      </c>
      <c r="E222" s="135" t="s">
        <v>1374</v>
      </c>
      <c r="F222" s="136" t="s">
        <v>1375</v>
      </c>
      <c r="G222" s="137" t="s">
        <v>712</v>
      </c>
      <c r="H222" s="138">
        <v>13</v>
      </c>
      <c r="I222" s="139"/>
      <c r="J222" s="140">
        <f t="shared" si="30"/>
        <v>0</v>
      </c>
      <c r="K222" s="136"/>
      <c r="L222" s="31"/>
      <c r="M222" s="141"/>
      <c r="N222" s="142" t="s">
        <v>43</v>
      </c>
      <c r="P222" s="143">
        <f t="shared" si="31"/>
        <v>0</v>
      </c>
      <c r="Q222" s="143">
        <v>0</v>
      </c>
      <c r="R222" s="143">
        <f t="shared" si="32"/>
        <v>0</v>
      </c>
      <c r="S222" s="143">
        <v>0</v>
      </c>
      <c r="T222" s="144">
        <f t="shared" si="33"/>
        <v>0</v>
      </c>
      <c r="AR222" s="145" t="s">
        <v>157</v>
      </c>
      <c r="AT222" s="145" t="s">
        <v>152</v>
      </c>
      <c r="AU222" s="145" t="s">
        <v>82</v>
      </c>
      <c r="AY222" s="16" t="s">
        <v>150</v>
      </c>
      <c r="BE222" s="146">
        <f t="shared" si="34"/>
        <v>0</v>
      </c>
      <c r="BF222" s="146">
        <f t="shared" si="35"/>
        <v>0</v>
      </c>
      <c r="BG222" s="146">
        <f t="shared" si="36"/>
        <v>0</v>
      </c>
      <c r="BH222" s="146">
        <f t="shared" si="37"/>
        <v>0</v>
      </c>
      <c r="BI222" s="146">
        <f t="shared" si="38"/>
        <v>0</v>
      </c>
      <c r="BJ222" s="16" t="s">
        <v>80</v>
      </c>
      <c r="BK222" s="146">
        <f t="shared" si="39"/>
        <v>0</v>
      </c>
      <c r="BL222" s="16" t="s">
        <v>157</v>
      </c>
      <c r="BM222" s="145" t="s">
        <v>1376</v>
      </c>
    </row>
    <row r="223" spans="2:65" s="30" customFormat="1" ht="16.5" customHeight="1">
      <c r="B223" s="31"/>
      <c r="C223" s="134" t="s">
        <v>1377</v>
      </c>
      <c r="D223" s="134" t="s">
        <v>152</v>
      </c>
      <c r="E223" s="135" t="s">
        <v>1378</v>
      </c>
      <c r="F223" s="136" t="s">
        <v>1379</v>
      </c>
      <c r="G223" s="137" t="s">
        <v>712</v>
      </c>
      <c r="H223" s="138">
        <v>2</v>
      </c>
      <c r="I223" s="139"/>
      <c r="J223" s="140">
        <f t="shared" ref="J223:J254" si="40">ROUND(I223*H223,2)</f>
        <v>0</v>
      </c>
      <c r="K223" s="136"/>
      <c r="L223" s="31"/>
      <c r="M223" s="141"/>
      <c r="N223" s="142" t="s">
        <v>43</v>
      </c>
      <c r="P223" s="143">
        <f t="shared" ref="P223:P254" si="41">O223*H223</f>
        <v>0</v>
      </c>
      <c r="Q223" s="143">
        <v>0</v>
      </c>
      <c r="R223" s="143">
        <f t="shared" ref="R223:R254" si="42">Q223*H223</f>
        <v>0</v>
      </c>
      <c r="S223" s="143">
        <v>0</v>
      </c>
      <c r="T223" s="144">
        <f t="shared" ref="T223:T254" si="43">S223*H223</f>
        <v>0</v>
      </c>
      <c r="AR223" s="145" t="s">
        <v>157</v>
      </c>
      <c r="AT223" s="145" t="s">
        <v>152</v>
      </c>
      <c r="AU223" s="145" t="s">
        <v>82</v>
      </c>
      <c r="AY223" s="16" t="s">
        <v>150</v>
      </c>
      <c r="BE223" s="146">
        <f t="shared" ref="BE223:BE229" si="44">IF(N223="základní",J223,0)</f>
        <v>0</v>
      </c>
      <c r="BF223" s="146">
        <f t="shared" ref="BF223:BF229" si="45">IF(N223="snížená",J223,0)</f>
        <v>0</v>
      </c>
      <c r="BG223" s="146">
        <f t="shared" ref="BG223:BG229" si="46">IF(N223="zákl. přenesená",J223,0)</f>
        <v>0</v>
      </c>
      <c r="BH223" s="146">
        <f t="shared" ref="BH223:BH229" si="47">IF(N223="sníž. přenesená",J223,0)</f>
        <v>0</v>
      </c>
      <c r="BI223" s="146">
        <f t="shared" ref="BI223:BI229" si="48">IF(N223="nulová",J223,0)</f>
        <v>0</v>
      </c>
      <c r="BJ223" s="16" t="s">
        <v>80</v>
      </c>
      <c r="BK223" s="146">
        <f t="shared" ref="BK223:BK229" si="49">ROUND(I223*H223,2)</f>
        <v>0</v>
      </c>
      <c r="BL223" s="16" t="s">
        <v>157</v>
      </c>
      <c r="BM223" s="145" t="s">
        <v>1380</v>
      </c>
    </row>
    <row r="224" spans="2:65" s="30" customFormat="1" ht="16.5" customHeight="1">
      <c r="B224" s="31"/>
      <c r="C224" s="134" t="s">
        <v>1381</v>
      </c>
      <c r="D224" s="134" t="s">
        <v>152</v>
      </c>
      <c r="E224" s="135" t="s">
        <v>1382</v>
      </c>
      <c r="F224" s="136" t="s">
        <v>1383</v>
      </c>
      <c r="G224" s="137" t="s">
        <v>712</v>
      </c>
      <c r="H224" s="138">
        <v>41</v>
      </c>
      <c r="I224" s="139"/>
      <c r="J224" s="140">
        <f t="shared" si="40"/>
        <v>0</v>
      </c>
      <c r="K224" s="136"/>
      <c r="L224" s="31"/>
      <c r="M224" s="141"/>
      <c r="N224" s="142" t="s">
        <v>43</v>
      </c>
      <c r="P224" s="143">
        <f t="shared" si="41"/>
        <v>0</v>
      </c>
      <c r="Q224" s="143">
        <v>0</v>
      </c>
      <c r="R224" s="143">
        <f t="shared" si="42"/>
        <v>0</v>
      </c>
      <c r="S224" s="143">
        <v>0</v>
      </c>
      <c r="T224" s="144">
        <f t="shared" si="43"/>
        <v>0</v>
      </c>
      <c r="AR224" s="145" t="s">
        <v>157</v>
      </c>
      <c r="AT224" s="145" t="s">
        <v>152</v>
      </c>
      <c r="AU224" s="145" t="s">
        <v>82</v>
      </c>
      <c r="AY224" s="16" t="s">
        <v>150</v>
      </c>
      <c r="BE224" s="146">
        <f t="shared" si="44"/>
        <v>0</v>
      </c>
      <c r="BF224" s="146">
        <f t="shared" si="45"/>
        <v>0</v>
      </c>
      <c r="BG224" s="146">
        <f t="shared" si="46"/>
        <v>0</v>
      </c>
      <c r="BH224" s="146">
        <f t="shared" si="47"/>
        <v>0</v>
      </c>
      <c r="BI224" s="146">
        <f t="shared" si="48"/>
        <v>0</v>
      </c>
      <c r="BJ224" s="16" t="s">
        <v>80</v>
      </c>
      <c r="BK224" s="146">
        <f t="shared" si="49"/>
        <v>0</v>
      </c>
      <c r="BL224" s="16" t="s">
        <v>157</v>
      </c>
      <c r="BM224" s="145" t="s">
        <v>1384</v>
      </c>
    </row>
    <row r="225" spans="2:65" s="30" customFormat="1" ht="16.5" customHeight="1">
      <c r="B225" s="31"/>
      <c r="C225" s="134" t="s">
        <v>1385</v>
      </c>
      <c r="D225" s="134" t="s">
        <v>152</v>
      </c>
      <c r="E225" s="135" t="s">
        <v>1386</v>
      </c>
      <c r="F225" s="136" t="s">
        <v>1387</v>
      </c>
      <c r="G225" s="137" t="s">
        <v>712</v>
      </c>
      <c r="H225" s="138">
        <v>13</v>
      </c>
      <c r="I225" s="139"/>
      <c r="J225" s="140">
        <f t="shared" si="40"/>
        <v>0</v>
      </c>
      <c r="K225" s="136"/>
      <c r="L225" s="31"/>
      <c r="M225" s="141"/>
      <c r="N225" s="142" t="s">
        <v>43</v>
      </c>
      <c r="P225" s="143">
        <f t="shared" si="41"/>
        <v>0</v>
      </c>
      <c r="Q225" s="143">
        <v>0</v>
      </c>
      <c r="R225" s="143">
        <f t="shared" si="42"/>
        <v>0</v>
      </c>
      <c r="S225" s="143">
        <v>0</v>
      </c>
      <c r="T225" s="144">
        <f t="shared" si="43"/>
        <v>0</v>
      </c>
      <c r="AR225" s="145" t="s">
        <v>157</v>
      </c>
      <c r="AT225" s="145" t="s">
        <v>152</v>
      </c>
      <c r="AU225" s="145" t="s">
        <v>82</v>
      </c>
      <c r="AY225" s="16" t="s">
        <v>150</v>
      </c>
      <c r="BE225" s="146">
        <f t="shared" si="44"/>
        <v>0</v>
      </c>
      <c r="BF225" s="146">
        <f t="shared" si="45"/>
        <v>0</v>
      </c>
      <c r="BG225" s="146">
        <f t="shared" si="46"/>
        <v>0</v>
      </c>
      <c r="BH225" s="146">
        <f t="shared" si="47"/>
        <v>0</v>
      </c>
      <c r="BI225" s="146">
        <f t="shared" si="48"/>
        <v>0</v>
      </c>
      <c r="BJ225" s="16" t="s">
        <v>80</v>
      </c>
      <c r="BK225" s="146">
        <f t="shared" si="49"/>
        <v>0</v>
      </c>
      <c r="BL225" s="16" t="s">
        <v>157</v>
      </c>
      <c r="BM225" s="145" t="s">
        <v>1388</v>
      </c>
    </row>
    <row r="226" spans="2:65" s="30" customFormat="1" ht="16.5" customHeight="1">
      <c r="B226" s="31"/>
      <c r="C226" s="134" t="s">
        <v>1389</v>
      </c>
      <c r="D226" s="134" t="s">
        <v>152</v>
      </c>
      <c r="E226" s="135" t="s">
        <v>1390</v>
      </c>
      <c r="F226" s="136" t="s">
        <v>1391</v>
      </c>
      <c r="G226" s="137" t="s">
        <v>1179</v>
      </c>
      <c r="H226" s="138">
        <v>2</v>
      </c>
      <c r="I226" s="139"/>
      <c r="J226" s="140">
        <f t="shared" si="40"/>
        <v>0</v>
      </c>
      <c r="K226" s="136"/>
      <c r="L226" s="31"/>
      <c r="M226" s="141"/>
      <c r="N226" s="142" t="s">
        <v>43</v>
      </c>
      <c r="P226" s="143">
        <f t="shared" si="41"/>
        <v>0</v>
      </c>
      <c r="Q226" s="143">
        <v>0</v>
      </c>
      <c r="R226" s="143">
        <f t="shared" si="42"/>
        <v>0</v>
      </c>
      <c r="S226" s="143">
        <v>0</v>
      </c>
      <c r="T226" s="144">
        <f t="shared" si="43"/>
        <v>0</v>
      </c>
      <c r="AR226" s="145" t="s">
        <v>157</v>
      </c>
      <c r="AT226" s="145" t="s">
        <v>152</v>
      </c>
      <c r="AU226" s="145" t="s">
        <v>82</v>
      </c>
      <c r="AY226" s="16" t="s">
        <v>150</v>
      </c>
      <c r="BE226" s="146">
        <f t="shared" si="44"/>
        <v>0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6" t="s">
        <v>80</v>
      </c>
      <c r="BK226" s="146">
        <f t="shared" si="49"/>
        <v>0</v>
      </c>
      <c r="BL226" s="16" t="s">
        <v>157</v>
      </c>
      <c r="BM226" s="145" t="s">
        <v>1392</v>
      </c>
    </row>
    <row r="227" spans="2:65" s="30" customFormat="1" ht="16.5" customHeight="1">
      <c r="B227" s="31"/>
      <c r="C227" s="134" t="s">
        <v>1393</v>
      </c>
      <c r="D227" s="134" t="s">
        <v>152</v>
      </c>
      <c r="E227" s="135" t="s">
        <v>1394</v>
      </c>
      <c r="F227" s="136" t="s">
        <v>1395</v>
      </c>
      <c r="G227" s="137" t="s">
        <v>1179</v>
      </c>
      <c r="H227" s="138">
        <v>11</v>
      </c>
      <c r="I227" s="139"/>
      <c r="J227" s="140">
        <f t="shared" si="40"/>
        <v>0</v>
      </c>
      <c r="K227" s="136"/>
      <c r="L227" s="31"/>
      <c r="M227" s="141"/>
      <c r="N227" s="142" t="s">
        <v>43</v>
      </c>
      <c r="P227" s="143">
        <f t="shared" si="41"/>
        <v>0</v>
      </c>
      <c r="Q227" s="143">
        <v>0</v>
      </c>
      <c r="R227" s="143">
        <f t="shared" si="42"/>
        <v>0</v>
      </c>
      <c r="S227" s="143">
        <v>0</v>
      </c>
      <c r="T227" s="144">
        <f t="shared" si="43"/>
        <v>0</v>
      </c>
      <c r="AR227" s="145" t="s">
        <v>157</v>
      </c>
      <c r="AT227" s="145" t="s">
        <v>152</v>
      </c>
      <c r="AU227" s="145" t="s">
        <v>82</v>
      </c>
      <c r="AY227" s="16" t="s">
        <v>150</v>
      </c>
      <c r="BE227" s="146">
        <f t="shared" si="44"/>
        <v>0</v>
      </c>
      <c r="BF227" s="146">
        <f t="shared" si="45"/>
        <v>0</v>
      </c>
      <c r="BG227" s="146">
        <f t="shared" si="46"/>
        <v>0</v>
      </c>
      <c r="BH227" s="146">
        <f t="shared" si="47"/>
        <v>0</v>
      </c>
      <c r="BI227" s="146">
        <f t="shared" si="48"/>
        <v>0</v>
      </c>
      <c r="BJ227" s="16" t="s">
        <v>80</v>
      </c>
      <c r="BK227" s="146">
        <f t="shared" si="49"/>
        <v>0</v>
      </c>
      <c r="BL227" s="16" t="s">
        <v>157</v>
      </c>
      <c r="BM227" s="145" t="s">
        <v>1396</v>
      </c>
    </row>
    <row r="228" spans="2:65" s="30" customFormat="1" ht="16.5" customHeight="1">
      <c r="B228" s="31"/>
      <c r="C228" s="134" t="s">
        <v>1397</v>
      </c>
      <c r="D228" s="134" t="s">
        <v>152</v>
      </c>
      <c r="E228" s="135" t="s">
        <v>1398</v>
      </c>
      <c r="F228" s="136" t="s">
        <v>1399</v>
      </c>
      <c r="G228" s="137" t="s">
        <v>1112</v>
      </c>
      <c r="H228" s="189"/>
      <c r="I228" s="139"/>
      <c r="J228" s="140">
        <f t="shared" si="40"/>
        <v>0</v>
      </c>
      <c r="K228" s="136"/>
      <c r="L228" s="31"/>
      <c r="M228" s="141"/>
      <c r="N228" s="142" t="s">
        <v>43</v>
      </c>
      <c r="P228" s="143">
        <f t="shared" si="41"/>
        <v>0</v>
      </c>
      <c r="Q228" s="143">
        <v>0</v>
      </c>
      <c r="R228" s="143">
        <f t="shared" si="42"/>
        <v>0</v>
      </c>
      <c r="S228" s="143">
        <v>0</v>
      </c>
      <c r="T228" s="144">
        <f t="shared" si="43"/>
        <v>0</v>
      </c>
      <c r="AR228" s="145" t="s">
        <v>157</v>
      </c>
      <c r="AT228" s="145" t="s">
        <v>152</v>
      </c>
      <c r="AU228" s="145" t="s">
        <v>82</v>
      </c>
      <c r="AY228" s="16" t="s">
        <v>150</v>
      </c>
      <c r="BE228" s="146">
        <f t="shared" si="44"/>
        <v>0</v>
      </c>
      <c r="BF228" s="146">
        <f t="shared" si="45"/>
        <v>0</v>
      </c>
      <c r="BG228" s="146">
        <f t="shared" si="46"/>
        <v>0</v>
      </c>
      <c r="BH228" s="146">
        <f t="shared" si="47"/>
        <v>0</v>
      </c>
      <c r="BI228" s="146">
        <f t="shared" si="48"/>
        <v>0</v>
      </c>
      <c r="BJ228" s="16" t="s">
        <v>80</v>
      </c>
      <c r="BK228" s="146">
        <f t="shared" si="49"/>
        <v>0</v>
      </c>
      <c r="BL228" s="16" t="s">
        <v>157</v>
      </c>
      <c r="BM228" s="145" t="s">
        <v>1400</v>
      </c>
    </row>
    <row r="229" spans="2:65" s="30" customFormat="1" ht="16.5" customHeight="1">
      <c r="B229" s="31"/>
      <c r="C229" s="134" t="s">
        <v>1401</v>
      </c>
      <c r="D229" s="134" t="s">
        <v>152</v>
      </c>
      <c r="E229" s="135" t="s">
        <v>1402</v>
      </c>
      <c r="F229" s="136" t="s">
        <v>1403</v>
      </c>
      <c r="G229" s="137" t="s">
        <v>1112</v>
      </c>
      <c r="H229" s="189"/>
      <c r="I229" s="139"/>
      <c r="J229" s="140">
        <f t="shared" si="40"/>
        <v>0</v>
      </c>
      <c r="K229" s="136"/>
      <c r="L229" s="31"/>
      <c r="M229" s="141"/>
      <c r="N229" s="142" t="s">
        <v>43</v>
      </c>
      <c r="P229" s="143">
        <f t="shared" si="41"/>
        <v>0</v>
      </c>
      <c r="Q229" s="143">
        <v>0</v>
      </c>
      <c r="R229" s="143">
        <f t="shared" si="42"/>
        <v>0</v>
      </c>
      <c r="S229" s="143">
        <v>0</v>
      </c>
      <c r="T229" s="144">
        <f t="shared" si="43"/>
        <v>0</v>
      </c>
      <c r="AR229" s="145" t="s">
        <v>157</v>
      </c>
      <c r="AT229" s="145" t="s">
        <v>152</v>
      </c>
      <c r="AU229" s="145" t="s">
        <v>82</v>
      </c>
      <c r="AY229" s="16" t="s">
        <v>150</v>
      </c>
      <c r="BE229" s="146">
        <f t="shared" si="44"/>
        <v>0</v>
      </c>
      <c r="BF229" s="146">
        <f t="shared" si="45"/>
        <v>0</v>
      </c>
      <c r="BG229" s="146">
        <f t="shared" si="46"/>
        <v>0</v>
      </c>
      <c r="BH229" s="146">
        <f t="shared" si="47"/>
        <v>0</v>
      </c>
      <c r="BI229" s="146">
        <f t="shared" si="48"/>
        <v>0</v>
      </c>
      <c r="BJ229" s="16" t="s">
        <v>80</v>
      </c>
      <c r="BK229" s="146">
        <f t="shared" si="49"/>
        <v>0</v>
      </c>
      <c r="BL229" s="16" t="s">
        <v>157</v>
      </c>
      <c r="BM229" s="145" t="s">
        <v>1404</v>
      </c>
    </row>
    <row r="230" spans="2:65" s="121" customFormat="1" ht="25.95" customHeight="1">
      <c r="B230" s="122"/>
      <c r="D230" s="123" t="s">
        <v>71</v>
      </c>
      <c r="E230" s="124" t="s">
        <v>1405</v>
      </c>
      <c r="F230" s="124" t="s">
        <v>1406</v>
      </c>
      <c r="I230" s="125"/>
      <c r="J230" s="126">
        <f>BK230</f>
        <v>0</v>
      </c>
      <c r="L230" s="122"/>
      <c r="M230" s="127"/>
      <c r="P230" s="128">
        <f>SUM(P231:P232)</f>
        <v>0</v>
      </c>
      <c r="R230" s="128">
        <f>SUM(R231:R232)</f>
        <v>0</v>
      </c>
      <c r="T230" s="129">
        <f>SUM(T231:T232)</f>
        <v>0</v>
      </c>
      <c r="AR230" s="123" t="s">
        <v>183</v>
      </c>
      <c r="AT230" s="130" t="s">
        <v>71</v>
      </c>
      <c r="AU230" s="130" t="s">
        <v>72</v>
      </c>
      <c r="AY230" s="123" t="s">
        <v>150</v>
      </c>
      <c r="BK230" s="131">
        <f>SUM(BK231:BK232)</f>
        <v>0</v>
      </c>
    </row>
    <row r="231" spans="2:65" s="30" customFormat="1" ht="16.5" customHeight="1">
      <c r="B231" s="31"/>
      <c r="C231" s="134" t="s">
        <v>1407</v>
      </c>
      <c r="D231" s="134" t="s">
        <v>152</v>
      </c>
      <c r="E231" s="135" t="s">
        <v>77</v>
      </c>
      <c r="F231" s="136" t="s">
        <v>1408</v>
      </c>
      <c r="G231" s="137" t="s">
        <v>1409</v>
      </c>
      <c r="H231" s="138">
        <v>1</v>
      </c>
      <c r="I231" s="139"/>
      <c r="J231" s="140">
        <f>ROUND(I231*H231,2)</f>
        <v>0</v>
      </c>
      <c r="K231" s="136"/>
      <c r="L231" s="31"/>
      <c r="M231" s="141"/>
      <c r="N231" s="142" t="s">
        <v>43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157</v>
      </c>
      <c r="AT231" s="145" t="s">
        <v>152</v>
      </c>
      <c r="AU231" s="145" t="s">
        <v>80</v>
      </c>
      <c r="AY231" s="16" t="s">
        <v>150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6" t="s">
        <v>80</v>
      </c>
      <c r="BK231" s="146">
        <f>ROUND(I231*H231,2)</f>
        <v>0</v>
      </c>
      <c r="BL231" s="16" t="s">
        <v>157</v>
      </c>
      <c r="BM231" s="145" t="s">
        <v>1410</v>
      </c>
    </row>
    <row r="232" spans="2:65" s="30" customFormat="1" ht="16.5" customHeight="1">
      <c r="B232" s="31"/>
      <c r="C232" s="134" t="s">
        <v>1411</v>
      </c>
      <c r="D232" s="134" t="s">
        <v>152</v>
      </c>
      <c r="E232" s="135" t="s">
        <v>83</v>
      </c>
      <c r="F232" s="136" t="s">
        <v>1412</v>
      </c>
      <c r="G232" s="137" t="s">
        <v>1409</v>
      </c>
      <c r="H232" s="138">
        <v>1</v>
      </c>
      <c r="I232" s="139"/>
      <c r="J232" s="140">
        <f>ROUND(I232*H232,2)</f>
        <v>0</v>
      </c>
      <c r="K232" s="136"/>
      <c r="L232" s="31"/>
      <c r="M232" s="190"/>
      <c r="N232" s="191" t="s">
        <v>43</v>
      </c>
      <c r="O232" s="18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AR232" s="145" t="s">
        <v>157</v>
      </c>
      <c r="AT232" s="145" t="s">
        <v>152</v>
      </c>
      <c r="AU232" s="145" t="s">
        <v>80</v>
      </c>
      <c r="AY232" s="16" t="s">
        <v>150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6" t="s">
        <v>80</v>
      </c>
      <c r="BK232" s="146">
        <f>ROUND(I232*H232,2)</f>
        <v>0</v>
      </c>
      <c r="BL232" s="16" t="s">
        <v>157</v>
      </c>
      <c r="BM232" s="145" t="s">
        <v>1413</v>
      </c>
    </row>
    <row r="233" spans="2:65" s="30" customFormat="1" ht="6.9" customHeight="1">
      <c r="B233" s="41"/>
      <c r="C233" s="42"/>
      <c r="D233" s="42"/>
      <c r="E233" s="42"/>
      <c r="F233" s="42"/>
      <c r="G233" s="42"/>
      <c r="H233" s="42"/>
      <c r="I233" s="42"/>
      <c r="J233" s="42"/>
      <c r="K233" s="42"/>
      <c r="L233" s="31"/>
    </row>
  </sheetData>
  <sheetProtection algorithmName="SHA-512" hashValue="D89Ozkn294tYi9qXtmHZGQYOJiFeGGB2OKn7U1GT72j7GkEN0lQGMHJ5l12rmXC3q1UDNs2Y4dVhiCuPJm2ffA==" saltValue="dBoX/0BLm0xwwtKpYBz+OgG2h2XGqDhxfmq6kj35UG/l5tvY3mEUbxmuV1UkC0eOZxK0aIjAmygFU0DVw+YuTA==" spinCount="100000" sheet="1" objects="1" scenarios="1" formatColumns="0" formatRows="0" autoFilter="0"/>
  <autoFilter ref="C86:K232" xr:uid="{00000000-0009-0000-0000-000004000000}"/>
  <mergeCells count="9">
    <mergeCell ref="E48:H48"/>
    <mergeCell ref="E50:H50"/>
    <mergeCell ref="E77:H77"/>
    <mergeCell ref="E79:H79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79"/>
  <sheetViews>
    <sheetView showGridLines="0" zoomScale="125" zoomScaleNormal="125" workbookViewId="0"/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94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3" t="str">
        <f>'Rekapitulace stavby'!K6</f>
        <v>Nemocnice Kyjov Kuchyně</v>
      </c>
      <c r="F7" s="263"/>
      <c r="G7" s="263"/>
      <c r="H7" s="263"/>
      <c r="L7" s="19"/>
    </row>
    <row r="8" spans="2:46" s="30" customFormat="1" ht="12" customHeight="1">
      <c r="B8" s="31"/>
      <c r="D8" s="26" t="s">
        <v>111</v>
      </c>
      <c r="L8" s="31"/>
    </row>
    <row r="9" spans="2:46" s="30" customFormat="1" ht="16.5" customHeight="1">
      <c r="B9" s="31"/>
      <c r="E9" s="264" t="s">
        <v>1414</v>
      </c>
      <c r="F9" s="264"/>
      <c r="G9" s="264"/>
      <c r="H9" s="264"/>
      <c r="L9" s="31"/>
    </row>
    <row r="10" spans="2:46" s="30" customFormat="1">
      <c r="B10" s="31"/>
      <c r="L10" s="31"/>
    </row>
    <row r="11" spans="2:46" s="30" customFormat="1" ht="12" customHeight="1">
      <c r="B11" s="31"/>
      <c r="D11" s="26" t="s">
        <v>18</v>
      </c>
      <c r="F11" s="24"/>
      <c r="I11" s="26" t="s">
        <v>19</v>
      </c>
      <c r="J11" s="24"/>
      <c r="L11" s="31"/>
    </row>
    <row r="12" spans="2:46" s="30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11. 7. 2024</v>
      </c>
      <c r="L12" s="31"/>
    </row>
    <row r="13" spans="2:46" s="30" customFormat="1" ht="10.8" customHeight="1">
      <c r="B13" s="31"/>
      <c r="L13" s="31"/>
    </row>
    <row r="14" spans="2:46" s="30" customFormat="1" ht="12" customHeight="1">
      <c r="B14" s="31"/>
      <c r="D14" s="26" t="s">
        <v>24</v>
      </c>
      <c r="I14" s="26" t="s">
        <v>25</v>
      </c>
      <c r="J14" s="24"/>
      <c r="L14" s="31"/>
    </row>
    <row r="15" spans="2:46" s="30" customFormat="1" ht="18" customHeight="1">
      <c r="B15" s="31"/>
      <c r="E15" s="24" t="s">
        <v>26</v>
      </c>
      <c r="I15" s="26" t="s">
        <v>27</v>
      </c>
      <c r="J15" s="24"/>
      <c r="L15" s="31"/>
    </row>
    <row r="16" spans="2:46" s="30" customFormat="1" ht="6.9" customHeight="1">
      <c r="B16" s="31"/>
      <c r="L16" s="31"/>
    </row>
    <row r="17" spans="2:12" s="30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30" customFormat="1" ht="18" customHeight="1">
      <c r="B18" s="31"/>
      <c r="E18" s="265" t="str">
        <f>'Rekapitulace stavby'!E14</f>
        <v>Vyplň údaj</v>
      </c>
      <c r="F18" s="265"/>
      <c r="G18" s="265"/>
      <c r="H18" s="265"/>
      <c r="I18" s="26" t="s">
        <v>27</v>
      </c>
      <c r="J18" s="27" t="str">
        <f>'Rekapitulace stavby'!AN14</f>
        <v>Vyplň údaj</v>
      </c>
      <c r="L18" s="31"/>
    </row>
    <row r="19" spans="2:12" s="30" customFormat="1" ht="6.9" customHeight="1">
      <c r="B19" s="31"/>
      <c r="L19" s="31"/>
    </row>
    <row r="20" spans="2:12" s="30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30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30" customFormat="1" ht="6.9" customHeight="1">
      <c r="B22" s="31"/>
      <c r="L22" s="31"/>
    </row>
    <row r="23" spans="2:12" s="30" customFormat="1" ht="12" customHeight="1">
      <c r="B23" s="31"/>
      <c r="D23" s="26" t="s">
        <v>35</v>
      </c>
      <c r="I23" s="26" t="s">
        <v>25</v>
      </c>
      <c r="J23" s="24" t="s">
        <v>31</v>
      </c>
      <c r="L23" s="31"/>
    </row>
    <row r="24" spans="2:12" s="30" customFormat="1" ht="18" customHeight="1">
      <c r="B24" s="31"/>
      <c r="E24" s="24" t="s">
        <v>32</v>
      </c>
      <c r="I24" s="26" t="s">
        <v>27</v>
      </c>
      <c r="J24" s="24" t="s">
        <v>33</v>
      </c>
      <c r="L24" s="31"/>
    </row>
    <row r="25" spans="2:12" s="30" customFormat="1" ht="6.9" customHeight="1">
      <c r="B25" s="31"/>
      <c r="L25" s="31"/>
    </row>
    <row r="26" spans="2:12" s="30" customFormat="1" ht="12" customHeight="1">
      <c r="B26" s="31"/>
      <c r="D26" s="26" t="s">
        <v>36</v>
      </c>
      <c r="L26" s="31"/>
    </row>
    <row r="27" spans="2:12" s="30" customFormat="1" ht="16.5" customHeight="1">
      <c r="B27" s="31"/>
      <c r="E27" s="9"/>
      <c r="F27" s="9"/>
      <c r="G27" s="9"/>
      <c r="H27" s="9"/>
      <c r="L27" s="31"/>
    </row>
    <row r="28" spans="2:12" s="30" customFormat="1" ht="6.9" customHeight="1">
      <c r="B28" s="31"/>
      <c r="L28" s="31"/>
    </row>
    <row r="29" spans="2:12" s="30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30" customFormat="1" ht="25.5" customHeight="1">
      <c r="B30" s="31"/>
      <c r="D30" s="89" t="s">
        <v>38</v>
      </c>
      <c r="J30" s="65">
        <f>ROUND(J97, 2)</f>
        <v>0</v>
      </c>
      <c r="L30" s="31"/>
    </row>
    <row r="31" spans="2:12" s="30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30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30" customFormat="1" ht="14.4" customHeight="1">
      <c r="B33" s="31"/>
      <c r="D33" s="90" t="s">
        <v>42</v>
      </c>
      <c r="E33" s="26" t="s">
        <v>43</v>
      </c>
      <c r="F33" s="91">
        <f>ROUND((SUM(BE97:BE378)),  2)</f>
        <v>0</v>
      </c>
      <c r="I33" s="92">
        <v>0.21</v>
      </c>
      <c r="J33" s="91">
        <f>ROUND(((SUM(BE97:BE378))*I33),  2)</f>
        <v>0</v>
      </c>
      <c r="L33" s="31"/>
    </row>
    <row r="34" spans="2:12" s="30" customFormat="1" ht="14.4" customHeight="1">
      <c r="B34" s="31"/>
      <c r="E34" s="26" t="s">
        <v>44</v>
      </c>
      <c r="F34" s="91">
        <f>ROUND((SUM(BF97:BF378)),  2)</f>
        <v>0</v>
      </c>
      <c r="I34" s="92">
        <v>0.12</v>
      </c>
      <c r="J34" s="91">
        <f>ROUND(((SUM(BF97:BF378))*I34),  2)</f>
        <v>0</v>
      </c>
      <c r="L34" s="31"/>
    </row>
    <row r="35" spans="2:12" s="30" customFormat="1" ht="14.4" hidden="1" customHeight="1">
      <c r="B35" s="31"/>
      <c r="E35" s="26" t="s">
        <v>45</v>
      </c>
      <c r="F35" s="91">
        <f>ROUND((SUM(BG97:BG378)),  2)</f>
        <v>0</v>
      </c>
      <c r="I35" s="92">
        <v>0.21</v>
      </c>
      <c r="J35" s="91">
        <f>0</f>
        <v>0</v>
      </c>
      <c r="L35" s="31"/>
    </row>
    <row r="36" spans="2:12" s="30" customFormat="1" ht="14.4" hidden="1" customHeight="1">
      <c r="B36" s="31"/>
      <c r="E36" s="26" t="s">
        <v>46</v>
      </c>
      <c r="F36" s="91">
        <f>ROUND((SUM(BH97:BH378)),  2)</f>
        <v>0</v>
      </c>
      <c r="I36" s="92">
        <v>0.12</v>
      </c>
      <c r="J36" s="91">
        <f>0</f>
        <v>0</v>
      </c>
      <c r="L36" s="31"/>
    </row>
    <row r="37" spans="2:12" s="30" customFormat="1" ht="14.4" hidden="1" customHeight="1">
      <c r="B37" s="31"/>
      <c r="E37" s="26" t="s">
        <v>47</v>
      </c>
      <c r="F37" s="91">
        <f>ROUND((SUM(BI97:BI378)),  2)</f>
        <v>0</v>
      </c>
      <c r="I37" s="92">
        <v>0</v>
      </c>
      <c r="J37" s="91">
        <f>0</f>
        <v>0</v>
      </c>
      <c r="L37" s="31"/>
    </row>
    <row r="38" spans="2:12" s="30" customFormat="1" ht="6.9" customHeight="1">
      <c r="B38" s="31"/>
      <c r="L38" s="31"/>
    </row>
    <row r="39" spans="2:12" s="30" customFormat="1" ht="25.5" customHeight="1">
      <c r="B39" s="31"/>
      <c r="C39" s="93"/>
      <c r="D39" s="94" t="s">
        <v>48</v>
      </c>
      <c r="E39" s="55"/>
      <c r="F39" s="55"/>
      <c r="G39" s="95" t="s">
        <v>49</v>
      </c>
      <c r="H39" s="96" t="s">
        <v>50</v>
      </c>
      <c r="I39" s="55"/>
      <c r="J39" s="97">
        <f>SUM(J30:J37)</f>
        <v>0</v>
      </c>
      <c r="K39" s="98"/>
      <c r="L39" s="31"/>
    </row>
    <row r="40" spans="2:12" s="30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1"/>
    </row>
    <row r="44" spans="2:12" s="30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1"/>
    </row>
    <row r="45" spans="2:12" s="30" customFormat="1" ht="24.9" customHeight="1">
      <c r="B45" s="31"/>
      <c r="C45" s="20" t="s">
        <v>113</v>
      </c>
      <c r="L45" s="31"/>
    </row>
    <row r="46" spans="2:12" s="30" customFormat="1" ht="6.9" customHeight="1">
      <c r="B46" s="31"/>
      <c r="L46" s="31"/>
    </row>
    <row r="47" spans="2:12" s="30" customFormat="1" ht="12" customHeight="1">
      <c r="B47" s="31"/>
      <c r="C47" s="26" t="s">
        <v>16</v>
      </c>
      <c r="L47" s="31"/>
    </row>
    <row r="48" spans="2:12" s="30" customFormat="1" ht="16.5" customHeight="1">
      <c r="B48" s="31"/>
      <c r="E48" s="263" t="str">
        <f>E7</f>
        <v>Nemocnice Kyjov Kuchyně</v>
      </c>
      <c r="F48" s="263"/>
      <c r="G48" s="263"/>
      <c r="H48" s="263"/>
      <c r="L48" s="31"/>
    </row>
    <row r="49" spans="2:47" s="30" customFormat="1" ht="12" customHeight="1">
      <c r="B49" s="31"/>
      <c r="C49" s="26" t="s">
        <v>111</v>
      </c>
      <c r="L49" s="31"/>
    </row>
    <row r="50" spans="2:47" s="30" customFormat="1" ht="16.5" customHeight="1">
      <c r="B50" s="31"/>
      <c r="E50" s="2" t="str">
        <f>E9</f>
        <v>05 - Chlazení</v>
      </c>
      <c r="F50" s="2"/>
      <c r="G50" s="2"/>
      <c r="H50" s="2"/>
      <c r="L50" s="31"/>
    </row>
    <row r="51" spans="2:47" s="30" customFormat="1" ht="6.9" customHeight="1">
      <c r="B51" s="31"/>
      <c r="L51" s="31"/>
    </row>
    <row r="52" spans="2:47" s="30" customFormat="1" ht="12" customHeight="1">
      <c r="B52" s="31"/>
      <c r="C52" s="26" t="s">
        <v>20</v>
      </c>
      <c r="F52" s="24" t="str">
        <f>F12</f>
        <v>Strážkovaká 1247/22</v>
      </c>
      <c r="I52" s="26" t="s">
        <v>22</v>
      </c>
      <c r="J52" s="51" t="str">
        <f>IF(J12="","",J12)</f>
        <v>11. 7. 2024</v>
      </c>
      <c r="L52" s="31"/>
    </row>
    <row r="53" spans="2:47" s="30" customFormat="1" ht="6.9" customHeight="1">
      <c r="B53" s="31"/>
      <c r="L53" s="31"/>
    </row>
    <row r="54" spans="2:47" s="30" customFormat="1" ht="15.15" customHeight="1">
      <c r="B54" s="31"/>
      <c r="C54" s="26" t="s">
        <v>24</v>
      </c>
      <c r="F54" s="24" t="str">
        <f>E15</f>
        <v>Nemocnice Kyjov, příspěvková organizace</v>
      </c>
      <c r="I54" s="26" t="s">
        <v>30</v>
      </c>
      <c r="J54" s="24" t="str">
        <f>E21</f>
        <v>Proiectura Dana s.r.o.</v>
      </c>
      <c r="L54" s="31"/>
    </row>
    <row r="55" spans="2:47" s="30" customFormat="1" ht="15.15" customHeight="1">
      <c r="B55" s="31"/>
      <c r="C55" s="26" t="s">
        <v>28</v>
      </c>
      <c r="F55" s="24" t="str">
        <f>IF(E18="","",E18)</f>
        <v>Vyplň údaj</v>
      </c>
      <c r="I55" s="26" t="s">
        <v>35</v>
      </c>
      <c r="J55" s="24" t="str">
        <f>E24</f>
        <v>Proiectura Dana s.r.o.</v>
      </c>
      <c r="L55" s="31"/>
    </row>
    <row r="56" spans="2:47" s="30" customFormat="1" ht="10.35" customHeight="1">
      <c r="B56" s="31"/>
      <c r="L56" s="31"/>
    </row>
    <row r="57" spans="2:47" s="30" customFormat="1" ht="29.25" customHeight="1">
      <c r="B57" s="31"/>
      <c r="C57" s="99" t="s">
        <v>114</v>
      </c>
      <c r="D57" s="93"/>
      <c r="E57" s="93"/>
      <c r="F57" s="93"/>
      <c r="G57" s="93"/>
      <c r="H57" s="93"/>
      <c r="I57" s="93"/>
      <c r="J57" s="100" t="s">
        <v>115</v>
      </c>
      <c r="K57" s="93"/>
      <c r="L57" s="31"/>
    </row>
    <row r="58" spans="2:47" s="30" customFormat="1" ht="10.35" customHeight="1">
      <c r="B58" s="31"/>
      <c r="L58" s="31"/>
    </row>
    <row r="59" spans="2:47" s="30" customFormat="1" ht="22.8" customHeight="1">
      <c r="B59" s="31"/>
      <c r="C59" s="101" t="s">
        <v>70</v>
      </c>
      <c r="J59" s="65">
        <f>J97</f>
        <v>0</v>
      </c>
      <c r="L59" s="31"/>
      <c r="AU59" s="16" t="s">
        <v>116</v>
      </c>
    </row>
    <row r="60" spans="2:47" s="102" customFormat="1" ht="24.9" customHeight="1">
      <c r="B60" s="103"/>
      <c r="D60" s="104" t="s">
        <v>1415</v>
      </c>
      <c r="E60" s="105"/>
      <c r="F60" s="105"/>
      <c r="G60" s="105"/>
      <c r="H60" s="105"/>
      <c r="I60" s="105"/>
      <c r="J60" s="106">
        <f>J98</f>
        <v>0</v>
      </c>
      <c r="L60" s="103"/>
    </row>
    <row r="61" spans="2:47" s="102" customFormat="1" ht="24.9" customHeight="1">
      <c r="B61" s="103"/>
      <c r="D61" s="104" t="s">
        <v>1416</v>
      </c>
      <c r="E61" s="105"/>
      <c r="F61" s="105"/>
      <c r="G61" s="105"/>
      <c r="H61" s="105"/>
      <c r="I61" s="105"/>
      <c r="J61" s="106">
        <f>J114</f>
        <v>0</v>
      </c>
      <c r="L61" s="103"/>
    </row>
    <row r="62" spans="2:47" s="102" customFormat="1" ht="24.9" customHeight="1">
      <c r="B62" s="103"/>
      <c r="D62" s="104" t="s">
        <v>1417</v>
      </c>
      <c r="E62" s="105"/>
      <c r="F62" s="105"/>
      <c r="G62" s="105"/>
      <c r="H62" s="105"/>
      <c r="I62" s="105"/>
      <c r="J62" s="106">
        <f>J130</f>
        <v>0</v>
      </c>
      <c r="L62" s="103"/>
    </row>
    <row r="63" spans="2:47" s="102" customFormat="1" ht="24.9" customHeight="1">
      <c r="B63" s="103"/>
      <c r="D63" s="104" t="s">
        <v>1418</v>
      </c>
      <c r="E63" s="105"/>
      <c r="F63" s="105"/>
      <c r="G63" s="105"/>
      <c r="H63" s="105"/>
      <c r="I63" s="105"/>
      <c r="J63" s="106">
        <f>J146</f>
        <v>0</v>
      </c>
      <c r="L63" s="103"/>
    </row>
    <row r="64" spans="2:47" s="102" customFormat="1" ht="24.9" customHeight="1">
      <c r="B64" s="103"/>
      <c r="D64" s="104" t="s">
        <v>1419</v>
      </c>
      <c r="E64" s="105"/>
      <c r="F64" s="105"/>
      <c r="G64" s="105"/>
      <c r="H64" s="105"/>
      <c r="I64" s="105"/>
      <c r="J64" s="106">
        <f>J160</f>
        <v>0</v>
      </c>
      <c r="L64" s="103"/>
    </row>
    <row r="65" spans="2:12" s="102" customFormat="1" ht="24.9" customHeight="1">
      <c r="B65" s="103"/>
      <c r="D65" s="104" t="s">
        <v>1420</v>
      </c>
      <c r="E65" s="105"/>
      <c r="F65" s="105"/>
      <c r="G65" s="105"/>
      <c r="H65" s="105"/>
      <c r="I65" s="105"/>
      <c r="J65" s="106">
        <f>J174</f>
        <v>0</v>
      </c>
      <c r="L65" s="103"/>
    </row>
    <row r="66" spans="2:12" s="102" customFormat="1" ht="24.9" customHeight="1">
      <c r="B66" s="103"/>
      <c r="D66" s="104" t="s">
        <v>1421</v>
      </c>
      <c r="E66" s="105"/>
      <c r="F66" s="105"/>
      <c r="G66" s="105"/>
      <c r="H66" s="105"/>
      <c r="I66" s="105"/>
      <c r="J66" s="106">
        <f>J188</f>
        <v>0</v>
      </c>
      <c r="L66" s="103"/>
    </row>
    <row r="67" spans="2:12" s="102" customFormat="1" ht="24.9" customHeight="1">
      <c r="B67" s="103"/>
      <c r="D67" s="104" t="s">
        <v>1422</v>
      </c>
      <c r="E67" s="105"/>
      <c r="F67" s="105"/>
      <c r="G67" s="105"/>
      <c r="H67" s="105"/>
      <c r="I67" s="105"/>
      <c r="J67" s="106">
        <f>J193</f>
        <v>0</v>
      </c>
      <c r="L67" s="103"/>
    </row>
    <row r="68" spans="2:12" s="102" customFormat="1" ht="24.9" customHeight="1">
      <c r="B68" s="103"/>
      <c r="D68" s="104" t="s">
        <v>1423</v>
      </c>
      <c r="E68" s="105"/>
      <c r="F68" s="105"/>
      <c r="G68" s="105"/>
      <c r="H68" s="105"/>
      <c r="I68" s="105"/>
      <c r="J68" s="106">
        <f>J196</f>
        <v>0</v>
      </c>
      <c r="L68" s="103"/>
    </row>
    <row r="69" spans="2:12" s="102" customFormat="1" ht="24.9" customHeight="1">
      <c r="B69" s="103"/>
      <c r="D69" s="104" t="s">
        <v>1424</v>
      </c>
      <c r="E69" s="105"/>
      <c r="F69" s="105"/>
      <c r="G69" s="105"/>
      <c r="H69" s="105"/>
      <c r="I69" s="105"/>
      <c r="J69" s="106">
        <f>J207</f>
        <v>0</v>
      </c>
      <c r="L69" s="103"/>
    </row>
    <row r="70" spans="2:12" s="102" customFormat="1" ht="24.9" customHeight="1">
      <c r="B70" s="103"/>
      <c r="D70" s="104" t="s">
        <v>1425</v>
      </c>
      <c r="E70" s="105"/>
      <c r="F70" s="105"/>
      <c r="G70" s="105"/>
      <c r="H70" s="105"/>
      <c r="I70" s="105"/>
      <c r="J70" s="106">
        <f>J236</f>
        <v>0</v>
      </c>
      <c r="L70" s="103"/>
    </row>
    <row r="71" spans="2:12" s="102" customFormat="1" ht="24.9" customHeight="1">
      <c r="B71" s="103"/>
      <c r="D71" s="104" t="s">
        <v>1426</v>
      </c>
      <c r="E71" s="105"/>
      <c r="F71" s="105"/>
      <c r="G71" s="105"/>
      <c r="H71" s="105"/>
      <c r="I71" s="105"/>
      <c r="J71" s="106">
        <f>J252</f>
        <v>0</v>
      </c>
      <c r="L71" s="103"/>
    </row>
    <row r="72" spans="2:12" s="102" customFormat="1" ht="24.9" customHeight="1">
      <c r="B72" s="103"/>
      <c r="D72" s="104" t="s">
        <v>1427</v>
      </c>
      <c r="E72" s="105"/>
      <c r="F72" s="105"/>
      <c r="G72" s="105"/>
      <c r="H72" s="105"/>
      <c r="I72" s="105"/>
      <c r="J72" s="106">
        <f>J268</f>
        <v>0</v>
      </c>
      <c r="L72" s="103"/>
    </row>
    <row r="73" spans="2:12" s="102" customFormat="1" ht="24.9" customHeight="1">
      <c r="B73" s="103"/>
      <c r="D73" s="104" t="s">
        <v>1428</v>
      </c>
      <c r="E73" s="105"/>
      <c r="F73" s="105"/>
      <c r="G73" s="105"/>
      <c r="H73" s="105"/>
      <c r="I73" s="105"/>
      <c r="J73" s="106">
        <f>J284</f>
        <v>0</v>
      </c>
      <c r="L73" s="103"/>
    </row>
    <row r="74" spans="2:12" s="102" customFormat="1" ht="24.9" customHeight="1">
      <c r="B74" s="103"/>
      <c r="D74" s="104" t="s">
        <v>1429</v>
      </c>
      <c r="E74" s="105"/>
      <c r="F74" s="105"/>
      <c r="G74" s="105"/>
      <c r="H74" s="105"/>
      <c r="I74" s="105"/>
      <c r="J74" s="106">
        <f>J305</f>
        <v>0</v>
      </c>
      <c r="L74" s="103"/>
    </row>
    <row r="75" spans="2:12" s="102" customFormat="1" ht="24.9" customHeight="1">
      <c r="B75" s="103"/>
      <c r="D75" s="104" t="s">
        <v>1430</v>
      </c>
      <c r="E75" s="105"/>
      <c r="F75" s="105"/>
      <c r="G75" s="105"/>
      <c r="H75" s="105"/>
      <c r="I75" s="105"/>
      <c r="J75" s="106">
        <f>J326</f>
        <v>0</v>
      </c>
      <c r="L75" s="103"/>
    </row>
    <row r="76" spans="2:12" s="102" customFormat="1" ht="24.9" customHeight="1">
      <c r="B76" s="103"/>
      <c r="D76" s="104" t="s">
        <v>1431</v>
      </c>
      <c r="E76" s="105"/>
      <c r="F76" s="105"/>
      <c r="G76" s="105"/>
      <c r="H76" s="105"/>
      <c r="I76" s="105"/>
      <c r="J76" s="106">
        <f>J342</f>
        <v>0</v>
      </c>
      <c r="L76" s="103"/>
    </row>
    <row r="77" spans="2:12" s="102" customFormat="1" ht="24.9" customHeight="1">
      <c r="B77" s="103"/>
      <c r="D77" s="104" t="s">
        <v>1432</v>
      </c>
      <c r="E77" s="105"/>
      <c r="F77" s="105"/>
      <c r="G77" s="105"/>
      <c r="H77" s="105"/>
      <c r="I77" s="105"/>
      <c r="J77" s="106">
        <f>J363</f>
        <v>0</v>
      </c>
      <c r="L77" s="103"/>
    </row>
    <row r="78" spans="2:12" s="30" customFormat="1" ht="21.9" customHeight="1">
      <c r="B78" s="31"/>
      <c r="L78" s="31"/>
    </row>
    <row r="79" spans="2:12" s="30" customFormat="1" ht="6.9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1"/>
    </row>
    <row r="83" spans="2:20" s="30" customFormat="1" ht="6.9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1"/>
    </row>
    <row r="84" spans="2:20" s="30" customFormat="1" ht="24.9" customHeight="1">
      <c r="B84" s="31"/>
      <c r="C84" s="20" t="s">
        <v>135</v>
      </c>
      <c r="L84" s="31"/>
    </row>
    <row r="85" spans="2:20" s="30" customFormat="1" ht="6.9" customHeight="1">
      <c r="B85" s="31"/>
      <c r="L85" s="31"/>
    </row>
    <row r="86" spans="2:20" s="30" customFormat="1" ht="12" customHeight="1">
      <c r="B86" s="31"/>
      <c r="C86" s="26" t="s">
        <v>16</v>
      </c>
      <c r="L86" s="31"/>
    </row>
    <row r="87" spans="2:20" s="30" customFormat="1" ht="16.5" customHeight="1">
      <c r="B87" s="31"/>
      <c r="E87" s="263" t="str">
        <f>E7</f>
        <v>Nemocnice Kyjov Kuchyně</v>
      </c>
      <c r="F87" s="263"/>
      <c r="G87" s="263"/>
      <c r="H87" s="263"/>
      <c r="L87" s="31"/>
    </row>
    <row r="88" spans="2:20" s="30" customFormat="1" ht="12" customHeight="1">
      <c r="B88" s="31"/>
      <c r="C88" s="26" t="s">
        <v>111</v>
      </c>
      <c r="L88" s="31"/>
    </row>
    <row r="89" spans="2:20" s="30" customFormat="1" ht="16.5" customHeight="1">
      <c r="B89" s="31"/>
      <c r="E89" s="2" t="str">
        <f>E9</f>
        <v>05 - Chlazení</v>
      </c>
      <c r="F89" s="2"/>
      <c r="G89" s="2"/>
      <c r="H89" s="2"/>
      <c r="L89" s="31"/>
    </row>
    <row r="90" spans="2:20" s="30" customFormat="1" ht="6.9" customHeight="1">
      <c r="B90" s="31"/>
      <c r="L90" s="31"/>
    </row>
    <row r="91" spans="2:20" s="30" customFormat="1" ht="12" customHeight="1">
      <c r="B91" s="31"/>
      <c r="C91" s="26" t="s">
        <v>20</v>
      </c>
      <c r="F91" s="24" t="str">
        <f>F12</f>
        <v>Strážkovaká 1247/22</v>
      </c>
      <c r="I91" s="26" t="s">
        <v>22</v>
      </c>
      <c r="J91" s="51" t="str">
        <f>IF(J12="","",J12)</f>
        <v>11. 7. 2024</v>
      </c>
      <c r="L91" s="31"/>
    </row>
    <row r="92" spans="2:20" s="30" customFormat="1" ht="6.9" customHeight="1">
      <c r="B92" s="31"/>
      <c r="L92" s="31"/>
    </row>
    <row r="93" spans="2:20" s="30" customFormat="1" ht="15.15" customHeight="1">
      <c r="B93" s="31"/>
      <c r="C93" s="26" t="s">
        <v>24</v>
      </c>
      <c r="F93" s="24" t="str">
        <f>E15</f>
        <v>Nemocnice Kyjov, příspěvková organizace</v>
      </c>
      <c r="I93" s="26" t="s">
        <v>30</v>
      </c>
      <c r="J93" s="24" t="str">
        <f>E21</f>
        <v>Proiectura Dana s.r.o.</v>
      </c>
      <c r="L93" s="31"/>
    </row>
    <row r="94" spans="2:20" s="30" customFormat="1" ht="15.15" customHeight="1">
      <c r="B94" s="31"/>
      <c r="C94" s="26" t="s">
        <v>28</v>
      </c>
      <c r="F94" s="24" t="str">
        <f>IF(E18="","",E18)</f>
        <v>Vyplň údaj</v>
      </c>
      <c r="I94" s="26" t="s">
        <v>35</v>
      </c>
      <c r="J94" s="24" t="str">
        <f>E24</f>
        <v>Proiectura Dana s.r.o.</v>
      </c>
      <c r="L94" s="31"/>
    </row>
    <row r="95" spans="2:20" s="30" customFormat="1" ht="10.35" customHeight="1">
      <c r="B95" s="31"/>
      <c r="L95" s="31"/>
    </row>
    <row r="96" spans="2:20" s="112" customFormat="1" ht="29.25" customHeight="1">
      <c r="B96" s="113"/>
      <c r="C96" s="114" t="s">
        <v>136</v>
      </c>
      <c r="D96" s="115" t="s">
        <v>57</v>
      </c>
      <c r="E96" s="115" t="s">
        <v>53</v>
      </c>
      <c r="F96" s="115" t="s">
        <v>54</v>
      </c>
      <c r="G96" s="115" t="s">
        <v>137</v>
      </c>
      <c r="H96" s="115" t="s">
        <v>138</v>
      </c>
      <c r="I96" s="115" t="s">
        <v>139</v>
      </c>
      <c r="J96" s="115" t="s">
        <v>115</v>
      </c>
      <c r="K96" s="116" t="s">
        <v>140</v>
      </c>
      <c r="L96" s="113"/>
      <c r="M96" s="57"/>
      <c r="N96" s="58" t="s">
        <v>42</v>
      </c>
      <c r="O96" s="58" t="s">
        <v>141</v>
      </c>
      <c r="P96" s="58" t="s">
        <v>142</v>
      </c>
      <c r="Q96" s="58" t="s">
        <v>143</v>
      </c>
      <c r="R96" s="58" t="s">
        <v>144</v>
      </c>
      <c r="S96" s="58" t="s">
        <v>145</v>
      </c>
      <c r="T96" s="59" t="s">
        <v>146</v>
      </c>
    </row>
    <row r="97" spans="2:65" s="30" customFormat="1" ht="22.8" customHeight="1">
      <c r="B97" s="31"/>
      <c r="C97" s="63" t="s">
        <v>147</v>
      </c>
      <c r="J97" s="117">
        <f>BK97</f>
        <v>0</v>
      </c>
      <c r="L97" s="31"/>
      <c r="M97" s="60"/>
      <c r="N97" s="52"/>
      <c r="O97" s="52"/>
      <c r="P97" s="118">
        <f>P98+P114+P130+P146+P160+P174+P188+P193+P196+P207+P236+P252+P268+P284+P305+P326+P342+P363</f>
        <v>0</v>
      </c>
      <c r="Q97" s="52"/>
      <c r="R97" s="118">
        <f>R98+R114+R130+R146+R160+R174+R188+R193+R196+R207+R236+R252+R268+R284+R305+R326+R342+R363</f>
        <v>0</v>
      </c>
      <c r="S97" s="52"/>
      <c r="T97" s="119">
        <f>T98+T114+T130+T146+T160+T174+T188+T193+T196+T207+T236+T252+T268+T284+T305+T326+T342+T363</f>
        <v>0</v>
      </c>
      <c r="AT97" s="16" t="s">
        <v>71</v>
      </c>
      <c r="AU97" s="16" t="s">
        <v>116</v>
      </c>
      <c r="BK97" s="120">
        <f>BK98+BK114+BK130+BK146+BK160+BK174+BK188+BK193+BK196+BK207+BK236+BK252+BK268+BK284+BK305+BK326+BK342+BK363</f>
        <v>0</v>
      </c>
    </row>
    <row r="98" spans="2:65" s="121" customFormat="1" ht="25.95" customHeight="1">
      <c r="B98" s="122"/>
      <c r="D98" s="123" t="s">
        <v>71</v>
      </c>
      <c r="E98" s="124" t="s">
        <v>1433</v>
      </c>
      <c r="F98" s="124" t="s">
        <v>1434</v>
      </c>
      <c r="I98" s="125"/>
      <c r="J98" s="126">
        <f>BK98</f>
        <v>0</v>
      </c>
      <c r="L98" s="122"/>
      <c r="M98" s="127"/>
      <c r="P98" s="128">
        <f>SUM(P99:P113)</f>
        <v>0</v>
      </c>
      <c r="R98" s="128">
        <f>SUM(R99:R113)</f>
        <v>0</v>
      </c>
      <c r="T98" s="129">
        <f>SUM(T99:T113)</f>
        <v>0</v>
      </c>
      <c r="AR98" s="123" t="s">
        <v>80</v>
      </c>
      <c r="AT98" s="130" t="s">
        <v>71</v>
      </c>
      <c r="AU98" s="130" t="s">
        <v>72</v>
      </c>
      <c r="AY98" s="123" t="s">
        <v>150</v>
      </c>
      <c r="BK98" s="131">
        <f>SUM(BK99:BK113)</f>
        <v>0</v>
      </c>
    </row>
    <row r="99" spans="2:65" s="30" customFormat="1" ht="24.15" customHeight="1">
      <c r="B99" s="31"/>
      <c r="C99" s="134" t="s">
        <v>80</v>
      </c>
      <c r="D99" s="134" t="s">
        <v>152</v>
      </c>
      <c r="E99" s="135" t="s">
        <v>1157</v>
      </c>
      <c r="F99" s="136" t="s">
        <v>1435</v>
      </c>
      <c r="G99" s="137" t="s">
        <v>200</v>
      </c>
      <c r="H99" s="138">
        <v>30.402000000000001</v>
      </c>
      <c r="I99" s="139"/>
      <c r="J99" s="140">
        <f t="shared" ref="J99:J113" si="0">ROUND(I99*H99,2)</f>
        <v>0</v>
      </c>
      <c r="K99" s="136"/>
      <c r="L99" s="31"/>
      <c r="M99" s="141"/>
      <c r="N99" s="142" t="s">
        <v>43</v>
      </c>
      <c r="P99" s="143">
        <f t="shared" ref="P99:P113" si="1">O99*H99</f>
        <v>0</v>
      </c>
      <c r="Q99" s="143">
        <v>0</v>
      </c>
      <c r="R99" s="143">
        <f t="shared" ref="R99:R113" si="2">Q99*H99</f>
        <v>0</v>
      </c>
      <c r="S99" s="143">
        <v>0</v>
      </c>
      <c r="T99" s="144">
        <f t="shared" ref="T99:T113" si="3">S99*H99</f>
        <v>0</v>
      </c>
      <c r="AR99" s="145" t="s">
        <v>157</v>
      </c>
      <c r="AT99" s="145" t="s">
        <v>152</v>
      </c>
      <c r="AU99" s="145" t="s">
        <v>80</v>
      </c>
      <c r="AY99" s="16" t="s">
        <v>150</v>
      </c>
      <c r="BE99" s="146">
        <f t="shared" ref="BE99:BE113" si="4">IF(N99="základní",J99,0)</f>
        <v>0</v>
      </c>
      <c r="BF99" s="146">
        <f t="shared" ref="BF99:BF113" si="5">IF(N99="snížená",J99,0)</f>
        <v>0</v>
      </c>
      <c r="BG99" s="146">
        <f t="shared" ref="BG99:BG113" si="6">IF(N99="zákl. přenesená",J99,0)</f>
        <v>0</v>
      </c>
      <c r="BH99" s="146">
        <f t="shared" ref="BH99:BH113" si="7">IF(N99="sníž. přenesená",J99,0)</f>
        <v>0</v>
      </c>
      <c r="BI99" s="146">
        <f t="shared" ref="BI99:BI113" si="8">IF(N99="nulová",J99,0)</f>
        <v>0</v>
      </c>
      <c r="BJ99" s="16" t="s">
        <v>80</v>
      </c>
      <c r="BK99" s="146">
        <f t="shared" ref="BK99:BK113" si="9">ROUND(I99*H99,2)</f>
        <v>0</v>
      </c>
      <c r="BL99" s="16" t="s">
        <v>157</v>
      </c>
      <c r="BM99" s="145" t="s">
        <v>1436</v>
      </c>
    </row>
    <row r="100" spans="2:65" s="30" customFormat="1" ht="16.5" customHeight="1">
      <c r="B100" s="31"/>
      <c r="C100" s="134" t="s">
        <v>82</v>
      </c>
      <c r="D100" s="134" t="s">
        <v>152</v>
      </c>
      <c r="E100" s="135" t="s">
        <v>1346</v>
      </c>
      <c r="F100" s="136" t="s">
        <v>1437</v>
      </c>
      <c r="G100" s="137" t="s">
        <v>989</v>
      </c>
      <c r="H100" s="138">
        <v>1</v>
      </c>
      <c r="I100" s="139"/>
      <c r="J100" s="140">
        <f t="shared" si="0"/>
        <v>0</v>
      </c>
      <c r="K100" s="136"/>
      <c r="L100" s="31"/>
      <c r="M100" s="141"/>
      <c r="N100" s="142" t="s">
        <v>43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157</v>
      </c>
      <c r="AT100" s="145" t="s">
        <v>152</v>
      </c>
      <c r="AU100" s="145" t="s">
        <v>80</v>
      </c>
      <c r="AY100" s="16" t="s">
        <v>150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6" t="s">
        <v>80</v>
      </c>
      <c r="BK100" s="146">
        <f t="shared" si="9"/>
        <v>0</v>
      </c>
      <c r="BL100" s="16" t="s">
        <v>157</v>
      </c>
      <c r="BM100" s="145" t="s">
        <v>1438</v>
      </c>
    </row>
    <row r="101" spans="2:65" s="30" customFormat="1" ht="16.5" customHeight="1">
      <c r="B101" s="31"/>
      <c r="C101" s="134" t="s">
        <v>172</v>
      </c>
      <c r="D101" s="134" t="s">
        <v>152</v>
      </c>
      <c r="E101" s="135" t="s">
        <v>1354</v>
      </c>
      <c r="F101" s="136" t="s">
        <v>1439</v>
      </c>
      <c r="G101" s="137" t="s">
        <v>989</v>
      </c>
      <c r="H101" s="138">
        <v>1</v>
      </c>
      <c r="I101" s="139"/>
      <c r="J101" s="140">
        <f t="shared" si="0"/>
        <v>0</v>
      </c>
      <c r="K101" s="136"/>
      <c r="L101" s="31"/>
      <c r="M101" s="141"/>
      <c r="N101" s="142" t="s">
        <v>43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157</v>
      </c>
      <c r="AT101" s="145" t="s">
        <v>152</v>
      </c>
      <c r="AU101" s="145" t="s">
        <v>80</v>
      </c>
      <c r="AY101" s="16" t="s">
        <v>150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6" t="s">
        <v>80</v>
      </c>
      <c r="BK101" s="146">
        <f t="shared" si="9"/>
        <v>0</v>
      </c>
      <c r="BL101" s="16" t="s">
        <v>157</v>
      </c>
      <c r="BM101" s="145" t="s">
        <v>1440</v>
      </c>
    </row>
    <row r="102" spans="2:65" s="30" customFormat="1" ht="16.5" customHeight="1">
      <c r="B102" s="31"/>
      <c r="C102" s="134" t="s">
        <v>157</v>
      </c>
      <c r="D102" s="134" t="s">
        <v>152</v>
      </c>
      <c r="E102" s="135" t="s">
        <v>1362</v>
      </c>
      <c r="F102" s="136" t="s">
        <v>1441</v>
      </c>
      <c r="G102" s="137" t="s">
        <v>989</v>
      </c>
      <c r="H102" s="138">
        <v>1</v>
      </c>
      <c r="I102" s="139"/>
      <c r="J102" s="140">
        <f t="shared" si="0"/>
        <v>0</v>
      </c>
      <c r="K102" s="136"/>
      <c r="L102" s="31"/>
      <c r="M102" s="141"/>
      <c r="N102" s="142" t="s">
        <v>43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157</v>
      </c>
      <c r="AT102" s="145" t="s">
        <v>152</v>
      </c>
      <c r="AU102" s="145" t="s">
        <v>80</v>
      </c>
      <c r="AY102" s="16" t="s">
        <v>150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6" t="s">
        <v>80</v>
      </c>
      <c r="BK102" s="146">
        <f t="shared" si="9"/>
        <v>0</v>
      </c>
      <c r="BL102" s="16" t="s">
        <v>157</v>
      </c>
      <c r="BM102" s="145" t="s">
        <v>1442</v>
      </c>
    </row>
    <row r="103" spans="2:65" s="30" customFormat="1" ht="16.5" customHeight="1">
      <c r="B103" s="31"/>
      <c r="C103" s="134" t="s">
        <v>183</v>
      </c>
      <c r="D103" s="134" t="s">
        <v>152</v>
      </c>
      <c r="E103" s="135" t="s">
        <v>1366</v>
      </c>
      <c r="F103" s="136" t="s">
        <v>1443</v>
      </c>
      <c r="G103" s="137" t="s">
        <v>648</v>
      </c>
      <c r="H103" s="138">
        <v>3</v>
      </c>
      <c r="I103" s="139"/>
      <c r="J103" s="140">
        <f t="shared" si="0"/>
        <v>0</v>
      </c>
      <c r="K103" s="136"/>
      <c r="L103" s="31"/>
      <c r="M103" s="141"/>
      <c r="N103" s="142" t="s">
        <v>43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157</v>
      </c>
      <c r="AT103" s="145" t="s">
        <v>152</v>
      </c>
      <c r="AU103" s="145" t="s">
        <v>80</v>
      </c>
      <c r="AY103" s="16" t="s">
        <v>150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6" t="s">
        <v>80</v>
      </c>
      <c r="BK103" s="146">
        <f t="shared" si="9"/>
        <v>0</v>
      </c>
      <c r="BL103" s="16" t="s">
        <v>157</v>
      </c>
      <c r="BM103" s="145" t="s">
        <v>1444</v>
      </c>
    </row>
    <row r="104" spans="2:65" s="30" customFormat="1" ht="16.5" customHeight="1">
      <c r="B104" s="31"/>
      <c r="C104" s="134" t="s">
        <v>190</v>
      </c>
      <c r="D104" s="134" t="s">
        <v>152</v>
      </c>
      <c r="E104" s="135" t="s">
        <v>1370</v>
      </c>
      <c r="F104" s="136" t="s">
        <v>1445</v>
      </c>
      <c r="G104" s="137" t="s">
        <v>712</v>
      </c>
      <c r="H104" s="138">
        <v>1</v>
      </c>
      <c r="I104" s="139"/>
      <c r="J104" s="140">
        <f t="shared" si="0"/>
        <v>0</v>
      </c>
      <c r="K104" s="136"/>
      <c r="L104" s="31"/>
      <c r="M104" s="141"/>
      <c r="N104" s="142" t="s">
        <v>43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157</v>
      </c>
      <c r="AT104" s="145" t="s">
        <v>152</v>
      </c>
      <c r="AU104" s="145" t="s">
        <v>80</v>
      </c>
      <c r="AY104" s="16" t="s">
        <v>150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6" t="s">
        <v>80</v>
      </c>
      <c r="BK104" s="146">
        <f t="shared" si="9"/>
        <v>0</v>
      </c>
      <c r="BL104" s="16" t="s">
        <v>157</v>
      </c>
      <c r="BM104" s="145" t="s">
        <v>1446</v>
      </c>
    </row>
    <row r="105" spans="2:65" s="30" customFormat="1" ht="16.5" customHeight="1">
      <c r="B105" s="31"/>
      <c r="C105" s="134" t="s">
        <v>197</v>
      </c>
      <c r="D105" s="134" t="s">
        <v>152</v>
      </c>
      <c r="E105" s="135" t="s">
        <v>1374</v>
      </c>
      <c r="F105" s="136" t="s">
        <v>1447</v>
      </c>
      <c r="G105" s="137" t="s">
        <v>200</v>
      </c>
      <c r="H105" s="138">
        <v>5</v>
      </c>
      <c r="I105" s="139"/>
      <c r="J105" s="140">
        <f t="shared" si="0"/>
        <v>0</v>
      </c>
      <c r="K105" s="136"/>
      <c r="L105" s="31"/>
      <c r="M105" s="141"/>
      <c r="N105" s="142" t="s">
        <v>43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157</v>
      </c>
      <c r="AT105" s="145" t="s">
        <v>152</v>
      </c>
      <c r="AU105" s="145" t="s">
        <v>80</v>
      </c>
      <c r="AY105" s="16" t="s">
        <v>150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6" t="s">
        <v>80</v>
      </c>
      <c r="BK105" s="146">
        <f t="shared" si="9"/>
        <v>0</v>
      </c>
      <c r="BL105" s="16" t="s">
        <v>157</v>
      </c>
      <c r="BM105" s="145" t="s">
        <v>1448</v>
      </c>
    </row>
    <row r="106" spans="2:65" s="30" customFormat="1" ht="24.15" customHeight="1">
      <c r="B106" s="31"/>
      <c r="C106" s="134" t="s">
        <v>169</v>
      </c>
      <c r="D106" s="134" t="s">
        <v>152</v>
      </c>
      <c r="E106" s="135" t="s">
        <v>1160</v>
      </c>
      <c r="F106" s="136" t="s">
        <v>1449</v>
      </c>
      <c r="G106" s="137" t="s">
        <v>989</v>
      </c>
      <c r="H106" s="138">
        <v>1</v>
      </c>
      <c r="I106" s="139"/>
      <c r="J106" s="140">
        <f t="shared" si="0"/>
        <v>0</v>
      </c>
      <c r="K106" s="136"/>
      <c r="L106" s="31"/>
      <c r="M106" s="141"/>
      <c r="N106" s="142" t="s">
        <v>43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157</v>
      </c>
      <c r="AT106" s="145" t="s">
        <v>152</v>
      </c>
      <c r="AU106" s="145" t="s">
        <v>80</v>
      </c>
      <c r="AY106" s="16" t="s">
        <v>150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6" t="s">
        <v>80</v>
      </c>
      <c r="BK106" s="146">
        <f t="shared" si="9"/>
        <v>0</v>
      </c>
      <c r="BL106" s="16" t="s">
        <v>157</v>
      </c>
      <c r="BM106" s="145" t="s">
        <v>1450</v>
      </c>
    </row>
    <row r="107" spans="2:65" s="30" customFormat="1" ht="24.15" customHeight="1">
      <c r="B107" s="31"/>
      <c r="C107" s="134" t="s">
        <v>213</v>
      </c>
      <c r="D107" s="134" t="s">
        <v>152</v>
      </c>
      <c r="E107" s="135" t="s">
        <v>1163</v>
      </c>
      <c r="F107" s="136" t="s">
        <v>1451</v>
      </c>
      <c r="G107" s="137" t="s">
        <v>989</v>
      </c>
      <c r="H107" s="138">
        <v>1</v>
      </c>
      <c r="I107" s="139"/>
      <c r="J107" s="140">
        <f t="shared" si="0"/>
        <v>0</v>
      </c>
      <c r="K107" s="136"/>
      <c r="L107" s="31"/>
      <c r="M107" s="141"/>
      <c r="N107" s="142" t="s">
        <v>43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157</v>
      </c>
      <c r="AT107" s="145" t="s">
        <v>152</v>
      </c>
      <c r="AU107" s="145" t="s">
        <v>80</v>
      </c>
      <c r="AY107" s="16" t="s">
        <v>150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6" t="s">
        <v>80</v>
      </c>
      <c r="BK107" s="146">
        <f t="shared" si="9"/>
        <v>0</v>
      </c>
      <c r="BL107" s="16" t="s">
        <v>157</v>
      </c>
      <c r="BM107" s="145" t="s">
        <v>1452</v>
      </c>
    </row>
    <row r="108" spans="2:65" s="30" customFormat="1" ht="16.5" customHeight="1">
      <c r="B108" s="31"/>
      <c r="C108" s="134" t="s">
        <v>107</v>
      </c>
      <c r="D108" s="134" t="s">
        <v>152</v>
      </c>
      <c r="E108" s="135" t="s">
        <v>1166</v>
      </c>
      <c r="F108" s="136" t="s">
        <v>1453</v>
      </c>
      <c r="G108" s="137" t="s">
        <v>989</v>
      </c>
      <c r="H108" s="138">
        <v>1</v>
      </c>
      <c r="I108" s="139"/>
      <c r="J108" s="140">
        <f t="shared" si="0"/>
        <v>0</v>
      </c>
      <c r="K108" s="136"/>
      <c r="L108" s="31"/>
      <c r="M108" s="141"/>
      <c r="N108" s="142" t="s">
        <v>43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157</v>
      </c>
      <c r="AT108" s="145" t="s">
        <v>152</v>
      </c>
      <c r="AU108" s="145" t="s">
        <v>80</v>
      </c>
      <c r="AY108" s="16" t="s">
        <v>150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6" t="s">
        <v>80</v>
      </c>
      <c r="BK108" s="146">
        <f t="shared" si="9"/>
        <v>0</v>
      </c>
      <c r="BL108" s="16" t="s">
        <v>157</v>
      </c>
      <c r="BM108" s="145" t="s">
        <v>1454</v>
      </c>
    </row>
    <row r="109" spans="2:65" s="30" customFormat="1" ht="16.5" customHeight="1">
      <c r="B109" s="31"/>
      <c r="C109" s="134" t="s">
        <v>226</v>
      </c>
      <c r="D109" s="134" t="s">
        <v>152</v>
      </c>
      <c r="E109" s="135" t="s">
        <v>1169</v>
      </c>
      <c r="F109" s="136" t="s">
        <v>1455</v>
      </c>
      <c r="G109" s="137" t="s">
        <v>989</v>
      </c>
      <c r="H109" s="138">
        <v>1</v>
      </c>
      <c r="I109" s="139"/>
      <c r="J109" s="140">
        <f t="shared" si="0"/>
        <v>0</v>
      </c>
      <c r="K109" s="136"/>
      <c r="L109" s="31"/>
      <c r="M109" s="141"/>
      <c r="N109" s="142" t="s">
        <v>43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157</v>
      </c>
      <c r="AT109" s="145" t="s">
        <v>152</v>
      </c>
      <c r="AU109" s="145" t="s">
        <v>80</v>
      </c>
      <c r="AY109" s="16" t="s">
        <v>150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6" t="s">
        <v>80</v>
      </c>
      <c r="BK109" s="146">
        <f t="shared" si="9"/>
        <v>0</v>
      </c>
      <c r="BL109" s="16" t="s">
        <v>157</v>
      </c>
      <c r="BM109" s="145" t="s">
        <v>1456</v>
      </c>
    </row>
    <row r="110" spans="2:65" s="30" customFormat="1" ht="16.5" customHeight="1">
      <c r="B110" s="31"/>
      <c r="C110" s="134" t="s">
        <v>8</v>
      </c>
      <c r="D110" s="134" t="s">
        <v>152</v>
      </c>
      <c r="E110" s="135" t="s">
        <v>1172</v>
      </c>
      <c r="F110" s="136" t="s">
        <v>1457</v>
      </c>
      <c r="G110" s="137" t="s">
        <v>989</v>
      </c>
      <c r="H110" s="138">
        <v>1</v>
      </c>
      <c r="I110" s="139"/>
      <c r="J110" s="140">
        <f t="shared" si="0"/>
        <v>0</v>
      </c>
      <c r="K110" s="136"/>
      <c r="L110" s="31"/>
      <c r="M110" s="141"/>
      <c r="N110" s="142" t="s">
        <v>43</v>
      </c>
      <c r="P110" s="143">
        <f t="shared" si="1"/>
        <v>0</v>
      </c>
      <c r="Q110" s="143">
        <v>0</v>
      </c>
      <c r="R110" s="143">
        <f t="shared" si="2"/>
        <v>0</v>
      </c>
      <c r="S110" s="143">
        <v>0</v>
      </c>
      <c r="T110" s="144">
        <f t="shared" si="3"/>
        <v>0</v>
      </c>
      <c r="AR110" s="145" t="s">
        <v>157</v>
      </c>
      <c r="AT110" s="145" t="s">
        <v>152</v>
      </c>
      <c r="AU110" s="145" t="s">
        <v>80</v>
      </c>
      <c r="AY110" s="16" t="s">
        <v>150</v>
      </c>
      <c r="BE110" s="146">
        <f t="shared" si="4"/>
        <v>0</v>
      </c>
      <c r="BF110" s="146">
        <f t="shared" si="5"/>
        <v>0</v>
      </c>
      <c r="BG110" s="146">
        <f t="shared" si="6"/>
        <v>0</v>
      </c>
      <c r="BH110" s="146">
        <f t="shared" si="7"/>
        <v>0</v>
      </c>
      <c r="BI110" s="146">
        <f t="shared" si="8"/>
        <v>0</v>
      </c>
      <c r="BJ110" s="16" t="s">
        <v>80</v>
      </c>
      <c r="BK110" s="146">
        <f t="shared" si="9"/>
        <v>0</v>
      </c>
      <c r="BL110" s="16" t="s">
        <v>157</v>
      </c>
      <c r="BM110" s="145" t="s">
        <v>1458</v>
      </c>
    </row>
    <row r="111" spans="2:65" s="30" customFormat="1" ht="16.5" customHeight="1">
      <c r="B111" s="31"/>
      <c r="C111" s="134" t="s">
        <v>237</v>
      </c>
      <c r="D111" s="134" t="s">
        <v>152</v>
      </c>
      <c r="E111" s="135" t="s">
        <v>1224</v>
      </c>
      <c r="F111" s="136" t="s">
        <v>1459</v>
      </c>
      <c r="G111" s="137" t="s">
        <v>989</v>
      </c>
      <c r="H111" s="138">
        <v>1</v>
      </c>
      <c r="I111" s="139"/>
      <c r="J111" s="140">
        <f t="shared" si="0"/>
        <v>0</v>
      </c>
      <c r="K111" s="136"/>
      <c r="L111" s="31"/>
      <c r="M111" s="141"/>
      <c r="N111" s="142" t="s">
        <v>43</v>
      </c>
      <c r="P111" s="143">
        <f t="shared" si="1"/>
        <v>0</v>
      </c>
      <c r="Q111" s="143">
        <v>0</v>
      </c>
      <c r="R111" s="143">
        <f t="shared" si="2"/>
        <v>0</v>
      </c>
      <c r="S111" s="143">
        <v>0</v>
      </c>
      <c r="T111" s="144">
        <f t="shared" si="3"/>
        <v>0</v>
      </c>
      <c r="AR111" s="145" t="s">
        <v>157</v>
      </c>
      <c r="AT111" s="145" t="s">
        <v>152</v>
      </c>
      <c r="AU111" s="145" t="s">
        <v>80</v>
      </c>
      <c r="AY111" s="16" t="s">
        <v>150</v>
      </c>
      <c r="BE111" s="146">
        <f t="shared" si="4"/>
        <v>0</v>
      </c>
      <c r="BF111" s="146">
        <f t="shared" si="5"/>
        <v>0</v>
      </c>
      <c r="BG111" s="146">
        <f t="shared" si="6"/>
        <v>0</v>
      </c>
      <c r="BH111" s="146">
        <f t="shared" si="7"/>
        <v>0</v>
      </c>
      <c r="BI111" s="146">
        <f t="shared" si="8"/>
        <v>0</v>
      </c>
      <c r="BJ111" s="16" t="s">
        <v>80</v>
      </c>
      <c r="BK111" s="146">
        <f t="shared" si="9"/>
        <v>0</v>
      </c>
      <c r="BL111" s="16" t="s">
        <v>157</v>
      </c>
      <c r="BM111" s="145" t="s">
        <v>1460</v>
      </c>
    </row>
    <row r="112" spans="2:65" s="30" customFormat="1" ht="16.5" customHeight="1">
      <c r="B112" s="31"/>
      <c r="C112" s="134" t="s">
        <v>246</v>
      </c>
      <c r="D112" s="134" t="s">
        <v>152</v>
      </c>
      <c r="E112" s="135" t="s">
        <v>1257</v>
      </c>
      <c r="F112" s="136" t="s">
        <v>1461</v>
      </c>
      <c r="G112" s="137" t="s">
        <v>989</v>
      </c>
      <c r="H112" s="138">
        <v>1</v>
      </c>
      <c r="I112" s="139"/>
      <c r="J112" s="140">
        <f t="shared" si="0"/>
        <v>0</v>
      </c>
      <c r="K112" s="136"/>
      <c r="L112" s="31"/>
      <c r="M112" s="141"/>
      <c r="N112" s="142" t="s">
        <v>43</v>
      </c>
      <c r="P112" s="143">
        <f t="shared" si="1"/>
        <v>0</v>
      </c>
      <c r="Q112" s="143">
        <v>0</v>
      </c>
      <c r="R112" s="143">
        <f t="shared" si="2"/>
        <v>0</v>
      </c>
      <c r="S112" s="143">
        <v>0</v>
      </c>
      <c r="T112" s="144">
        <f t="shared" si="3"/>
        <v>0</v>
      </c>
      <c r="AR112" s="145" t="s">
        <v>157</v>
      </c>
      <c r="AT112" s="145" t="s">
        <v>152</v>
      </c>
      <c r="AU112" s="145" t="s">
        <v>80</v>
      </c>
      <c r="AY112" s="16" t="s">
        <v>150</v>
      </c>
      <c r="BE112" s="146">
        <f t="shared" si="4"/>
        <v>0</v>
      </c>
      <c r="BF112" s="146">
        <f t="shared" si="5"/>
        <v>0</v>
      </c>
      <c r="BG112" s="146">
        <f t="shared" si="6"/>
        <v>0</v>
      </c>
      <c r="BH112" s="146">
        <f t="shared" si="7"/>
        <v>0</v>
      </c>
      <c r="BI112" s="146">
        <f t="shared" si="8"/>
        <v>0</v>
      </c>
      <c r="BJ112" s="16" t="s">
        <v>80</v>
      </c>
      <c r="BK112" s="146">
        <f t="shared" si="9"/>
        <v>0</v>
      </c>
      <c r="BL112" s="16" t="s">
        <v>157</v>
      </c>
      <c r="BM112" s="145" t="s">
        <v>1462</v>
      </c>
    </row>
    <row r="113" spans="2:65" s="30" customFormat="1" ht="16.5" customHeight="1">
      <c r="B113" s="31"/>
      <c r="C113" s="134" t="s">
        <v>255</v>
      </c>
      <c r="D113" s="134" t="s">
        <v>152</v>
      </c>
      <c r="E113" s="135" t="s">
        <v>1332</v>
      </c>
      <c r="F113" s="136" t="s">
        <v>1463</v>
      </c>
      <c r="G113" s="137" t="s">
        <v>989</v>
      </c>
      <c r="H113" s="138">
        <v>1</v>
      </c>
      <c r="I113" s="139"/>
      <c r="J113" s="140">
        <f t="shared" si="0"/>
        <v>0</v>
      </c>
      <c r="K113" s="136"/>
      <c r="L113" s="31"/>
      <c r="M113" s="141"/>
      <c r="N113" s="142" t="s">
        <v>43</v>
      </c>
      <c r="P113" s="143">
        <f t="shared" si="1"/>
        <v>0</v>
      </c>
      <c r="Q113" s="143">
        <v>0</v>
      </c>
      <c r="R113" s="143">
        <f t="shared" si="2"/>
        <v>0</v>
      </c>
      <c r="S113" s="143">
        <v>0</v>
      </c>
      <c r="T113" s="144">
        <f t="shared" si="3"/>
        <v>0</v>
      </c>
      <c r="AR113" s="145" t="s">
        <v>157</v>
      </c>
      <c r="AT113" s="145" t="s">
        <v>152</v>
      </c>
      <c r="AU113" s="145" t="s">
        <v>80</v>
      </c>
      <c r="AY113" s="16" t="s">
        <v>150</v>
      </c>
      <c r="BE113" s="146">
        <f t="shared" si="4"/>
        <v>0</v>
      </c>
      <c r="BF113" s="146">
        <f t="shared" si="5"/>
        <v>0</v>
      </c>
      <c r="BG113" s="146">
        <f t="shared" si="6"/>
        <v>0</v>
      </c>
      <c r="BH113" s="146">
        <f t="shared" si="7"/>
        <v>0</v>
      </c>
      <c r="BI113" s="146">
        <f t="shared" si="8"/>
        <v>0</v>
      </c>
      <c r="BJ113" s="16" t="s">
        <v>80</v>
      </c>
      <c r="BK113" s="146">
        <f t="shared" si="9"/>
        <v>0</v>
      </c>
      <c r="BL113" s="16" t="s">
        <v>157</v>
      </c>
      <c r="BM113" s="145" t="s">
        <v>1464</v>
      </c>
    </row>
    <row r="114" spans="2:65" s="121" customFormat="1" ht="25.95" customHeight="1">
      <c r="B114" s="122"/>
      <c r="D114" s="123" t="s">
        <v>71</v>
      </c>
      <c r="E114" s="124" t="s">
        <v>1465</v>
      </c>
      <c r="F114" s="124" t="s">
        <v>1466</v>
      </c>
      <c r="I114" s="125"/>
      <c r="J114" s="126">
        <f>BK114</f>
        <v>0</v>
      </c>
      <c r="L114" s="122"/>
      <c r="M114" s="127"/>
      <c r="P114" s="128">
        <f>SUM(P115:P129)</f>
        <v>0</v>
      </c>
      <c r="R114" s="128">
        <f>SUM(R115:R129)</f>
        <v>0</v>
      </c>
      <c r="T114" s="129">
        <f>SUM(T115:T129)</f>
        <v>0</v>
      </c>
      <c r="AR114" s="123" t="s">
        <v>80</v>
      </c>
      <c r="AT114" s="130" t="s">
        <v>71</v>
      </c>
      <c r="AU114" s="130" t="s">
        <v>72</v>
      </c>
      <c r="AY114" s="123" t="s">
        <v>150</v>
      </c>
      <c r="BK114" s="131">
        <f>SUM(BK115:BK129)</f>
        <v>0</v>
      </c>
    </row>
    <row r="115" spans="2:65" s="30" customFormat="1" ht="24.15" customHeight="1">
      <c r="B115" s="31"/>
      <c r="C115" s="134" t="s">
        <v>260</v>
      </c>
      <c r="D115" s="134" t="s">
        <v>152</v>
      </c>
      <c r="E115" s="135" t="s">
        <v>1157</v>
      </c>
      <c r="F115" s="136" t="s">
        <v>1435</v>
      </c>
      <c r="G115" s="137" t="s">
        <v>200</v>
      </c>
      <c r="H115" s="138">
        <v>32.595999999999997</v>
      </c>
      <c r="I115" s="139"/>
      <c r="J115" s="140">
        <f t="shared" ref="J115:J129" si="10">ROUND(I115*H115,2)</f>
        <v>0</v>
      </c>
      <c r="K115" s="136"/>
      <c r="L115" s="31"/>
      <c r="M115" s="141"/>
      <c r="N115" s="142" t="s">
        <v>43</v>
      </c>
      <c r="P115" s="143">
        <f t="shared" ref="P115:P129" si="11">O115*H115</f>
        <v>0</v>
      </c>
      <c r="Q115" s="143">
        <v>0</v>
      </c>
      <c r="R115" s="143">
        <f t="shared" ref="R115:R129" si="12">Q115*H115</f>
        <v>0</v>
      </c>
      <c r="S115" s="143">
        <v>0</v>
      </c>
      <c r="T115" s="144">
        <f t="shared" ref="T115:T129" si="13">S115*H115</f>
        <v>0</v>
      </c>
      <c r="AR115" s="145" t="s">
        <v>157</v>
      </c>
      <c r="AT115" s="145" t="s">
        <v>152</v>
      </c>
      <c r="AU115" s="145" t="s">
        <v>80</v>
      </c>
      <c r="AY115" s="16" t="s">
        <v>150</v>
      </c>
      <c r="BE115" s="146">
        <f t="shared" ref="BE115:BE129" si="14">IF(N115="základní",J115,0)</f>
        <v>0</v>
      </c>
      <c r="BF115" s="146">
        <f t="shared" ref="BF115:BF129" si="15">IF(N115="snížená",J115,0)</f>
        <v>0</v>
      </c>
      <c r="BG115" s="146">
        <f t="shared" ref="BG115:BG129" si="16">IF(N115="zákl. přenesená",J115,0)</f>
        <v>0</v>
      </c>
      <c r="BH115" s="146">
        <f t="shared" ref="BH115:BH129" si="17">IF(N115="sníž. přenesená",J115,0)</f>
        <v>0</v>
      </c>
      <c r="BI115" s="146">
        <f t="shared" ref="BI115:BI129" si="18">IF(N115="nulová",J115,0)</f>
        <v>0</v>
      </c>
      <c r="BJ115" s="16" t="s">
        <v>80</v>
      </c>
      <c r="BK115" s="146">
        <f t="shared" ref="BK115:BK129" si="19">ROUND(I115*H115,2)</f>
        <v>0</v>
      </c>
      <c r="BL115" s="16" t="s">
        <v>157</v>
      </c>
      <c r="BM115" s="145" t="s">
        <v>1467</v>
      </c>
    </row>
    <row r="116" spans="2:65" s="30" customFormat="1" ht="16.5" customHeight="1">
      <c r="B116" s="31"/>
      <c r="C116" s="134" t="s">
        <v>266</v>
      </c>
      <c r="D116" s="134" t="s">
        <v>152</v>
      </c>
      <c r="E116" s="135" t="s">
        <v>1346</v>
      </c>
      <c r="F116" s="136" t="s">
        <v>1437</v>
      </c>
      <c r="G116" s="137" t="s">
        <v>989</v>
      </c>
      <c r="H116" s="138">
        <v>1</v>
      </c>
      <c r="I116" s="139"/>
      <c r="J116" s="140">
        <f t="shared" si="10"/>
        <v>0</v>
      </c>
      <c r="K116" s="136"/>
      <c r="L116" s="31"/>
      <c r="M116" s="141"/>
      <c r="N116" s="142" t="s">
        <v>43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157</v>
      </c>
      <c r="AT116" s="145" t="s">
        <v>152</v>
      </c>
      <c r="AU116" s="145" t="s">
        <v>80</v>
      </c>
      <c r="AY116" s="16" t="s">
        <v>150</v>
      </c>
      <c r="BE116" s="146">
        <f t="shared" si="14"/>
        <v>0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6" t="s">
        <v>80</v>
      </c>
      <c r="BK116" s="146">
        <f t="shared" si="19"/>
        <v>0</v>
      </c>
      <c r="BL116" s="16" t="s">
        <v>157</v>
      </c>
      <c r="BM116" s="145" t="s">
        <v>1468</v>
      </c>
    </row>
    <row r="117" spans="2:65" s="30" customFormat="1" ht="16.5" customHeight="1">
      <c r="B117" s="31"/>
      <c r="C117" s="134" t="s">
        <v>271</v>
      </c>
      <c r="D117" s="134" t="s">
        <v>152</v>
      </c>
      <c r="E117" s="135" t="s">
        <v>1354</v>
      </c>
      <c r="F117" s="136" t="s">
        <v>1439</v>
      </c>
      <c r="G117" s="137" t="s">
        <v>989</v>
      </c>
      <c r="H117" s="138">
        <v>1</v>
      </c>
      <c r="I117" s="139"/>
      <c r="J117" s="140">
        <f t="shared" si="10"/>
        <v>0</v>
      </c>
      <c r="K117" s="136"/>
      <c r="L117" s="31"/>
      <c r="M117" s="141"/>
      <c r="N117" s="142" t="s">
        <v>43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157</v>
      </c>
      <c r="AT117" s="145" t="s">
        <v>152</v>
      </c>
      <c r="AU117" s="145" t="s">
        <v>80</v>
      </c>
      <c r="AY117" s="16" t="s">
        <v>150</v>
      </c>
      <c r="BE117" s="146">
        <f t="shared" si="14"/>
        <v>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6" t="s">
        <v>80</v>
      </c>
      <c r="BK117" s="146">
        <f t="shared" si="19"/>
        <v>0</v>
      </c>
      <c r="BL117" s="16" t="s">
        <v>157</v>
      </c>
      <c r="BM117" s="145" t="s">
        <v>1469</v>
      </c>
    </row>
    <row r="118" spans="2:65" s="30" customFormat="1" ht="16.5" customHeight="1">
      <c r="B118" s="31"/>
      <c r="C118" s="134" t="s">
        <v>277</v>
      </c>
      <c r="D118" s="134" t="s">
        <v>152</v>
      </c>
      <c r="E118" s="135" t="s">
        <v>1362</v>
      </c>
      <c r="F118" s="136" t="s">
        <v>1441</v>
      </c>
      <c r="G118" s="137" t="s">
        <v>989</v>
      </c>
      <c r="H118" s="138">
        <v>1</v>
      </c>
      <c r="I118" s="139"/>
      <c r="J118" s="140">
        <f t="shared" si="10"/>
        <v>0</v>
      </c>
      <c r="K118" s="136"/>
      <c r="L118" s="31"/>
      <c r="M118" s="141"/>
      <c r="N118" s="142" t="s">
        <v>43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157</v>
      </c>
      <c r="AT118" s="145" t="s">
        <v>152</v>
      </c>
      <c r="AU118" s="145" t="s">
        <v>80</v>
      </c>
      <c r="AY118" s="16" t="s">
        <v>150</v>
      </c>
      <c r="BE118" s="146">
        <f t="shared" si="14"/>
        <v>0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6" t="s">
        <v>80</v>
      </c>
      <c r="BK118" s="146">
        <f t="shared" si="19"/>
        <v>0</v>
      </c>
      <c r="BL118" s="16" t="s">
        <v>157</v>
      </c>
      <c r="BM118" s="145" t="s">
        <v>1470</v>
      </c>
    </row>
    <row r="119" spans="2:65" s="30" customFormat="1" ht="16.5" customHeight="1">
      <c r="B119" s="31"/>
      <c r="C119" s="134" t="s">
        <v>281</v>
      </c>
      <c r="D119" s="134" t="s">
        <v>152</v>
      </c>
      <c r="E119" s="135" t="s">
        <v>1366</v>
      </c>
      <c r="F119" s="136" t="s">
        <v>1443</v>
      </c>
      <c r="G119" s="137" t="s">
        <v>648</v>
      </c>
      <c r="H119" s="138">
        <v>3</v>
      </c>
      <c r="I119" s="139"/>
      <c r="J119" s="140">
        <f t="shared" si="10"/>
        <v>0</v>
      </c>
      <c r="K119" s="136"/>
      <c r="L119" s="31"/>
      <c r="M119" s="141"/>
      <c r="N119" s="142" t="s">
        <v>43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157</v>
      </c>
      <c r="AT119" s="145" t="s">
        <v>152</v>
      </c>
      <c r="AU119" s="145" t="s">
        <v>80</v>
      </c>
      <c r="AY119" s="16" t="s">
        <v>150</v>
      </c>
      <c r="BE119" s="146">
        <f t="shared" si="14"/>
        <v>0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6" t="s">
        <v>80</v>
      </c>
      <c r="BK119" s="146">
        <f t="shared" si="19"/>
        <v>0</v>
      </c>
      <c r="BL119" s="16" t="s">
        <v>157</v>
      </c>
      <c r="BM119" s="145" t="s">
        <v>1471</v>
      </c>
    </row>
    <row r="120" spans="2:65" s="30" customFormat="1" ht="16.5" customHeight="1">
      <c r="B120" s="31"/>
      <c r="C120" s="134" t="s">
        <v>7</v>
      </c>
      <c r="D120" s="134" t="s">
        <v>152</v>
      </c>
      <c r="E120" s="135" t="s">
        <v>1370</v>
      </c>
      <c r="F120" s="136" t="s">
        <v>1445</v>
      </c>
      <c r="G120" s="137" t="s">
        <v>712</v>
      </c>
      <c r="H120" s="138">
        <v>1</v>
      </c>
      <c r="I120" s="139"/>
      <c r="J120" s="140">
        <f t="shared" si="10"/>
        <v>0</v>
      </c>
      <c r="K120" s="136"/>
      <c r="L120" s="31"/>
      <c r="M120" s="141"/>
      <c r="N120" s="142" t="s">
        <v>43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157</v>
      </c>
      <c r="AT120" s="145" t="s">
        <v>152</v>
      </c>
      <c r="AU120" s="145" t="s">
        <v>80</v>
      </c>
      <c r="AY120" s="16" t="s">
        <v>150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6" t="s">
        <v>80</v>
      </c>
      <c r="BK120" s="146">
        <f t="shared" si="19"/>
        <v>0</v>
      </c>
      <c r="BL120" s="16" t="s">
        <v>157</v>
      </c>
      <c r="BM120" s="145" t="s">
        <v>1472</v>
      </c>
    </row>
    <row r="121" spans="2:65" s="30" customFormat="1" ht="16.5" customHeight="1">
      <c r="B121" s="31"/>
      <c r="C121" s="134" t="s">
        <v>288</v>
      </c>
      <c r="D121" s="134" t="s">
        <v>152</v>
      </c>
      <c r="E121" s="135" t="s">
        <v>1382</v>
      </c>
      <c r="F121" s="136" t="s">
        <v>1447</v>
      </c>
      <c r="G121" s="137" t="s">
        <v>209</v>
      </c>
      <c r="H121" s="138">
        <v>5</v>
      </c>
      <c r="I121" s="139"/>
      <c r="J121" s="140">
        <f t="shared" si="10"/>
        <v>0</v>
      </c>
      <c r="K121" s="136"/>
      <c r="L121" s="31"/>
      <c r="M121" s="141"/>
      <c r="N121" s="142" t="s">
        <v>43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157</v>
      </c>
      <c r="AT121" s="145" t="s">
        <v>152</v>
      </c>
      <c r="AU121" s="145" t="s">
        <v>80</v>
      </c>
      <c r="AY121" s="16" t="s">
        <v>150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6" t="s">
        <v>80</v>
      </c>
      <c r="BK121" s="146">
        <f t="shared" si="19"/>
        <v>0</v>
      </c>
      <c r="BL121" s="16" t="s">
        <v>157</v>
      </c>
      <c r="BM121" s="145" t="s">
        <v>1473</v>
      </c>
    </row>
    <row r="122" spans="2:65" s="30" customFormat="1" ht="24.15" customHeight="1">
      <c r="B122" s="31"/>
      <c r="C122" s="134" t="s">
        <v>292</v>
      </c>
      <c r="D122" s="134" t="s">
        <v>152</v>
      </c>
      <c r="E122" s="135" t="s">
        <v>1386</v>
      </c>
      <c r="F122" s="136" t="s">
        <v>1474</v>
      </c>
      <c r="G122" s="137" t="s">
        <v>989</v>
      </c>
      <c r="H122" s="138">
        <v>1</v>
      </c>
      <c r="I122" s="139"/>
      <c r="J122" s="140">
        <f t="shared" si="10"/>
        <v>0</v>
      </c>
      <c r="K122" s="136"/>
      <c r="L122" s="31"/>
      <c r="M122" s="141"/>
      <c r="N122" s="142" t="s">
        <v>43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157</v>
      </c>
      <c r="AT122" s="145" t="s">
        <v>152</v>
      </c>
      <c r="AU122" s="145" t="s">
        <v>80</v>
      </c>
      <c r="AY122" s="16" t="s">
        <v>150</v>
      </c>
      <c r="BE122" s="146">
        <f t="shared" si="14"/>
        <v>0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6" t="s">
        <v>80</v>
      </c>
      <c r="BK122" s="146">
        <f t="shared" si="19"/>
        <v>0</v>
      </c>
      <c r="BL122" s="16" t="s">
        <v>157</v>
      </c>
      <c r="BM122" s="145" t="s">
        <v>1475</v>
      </c>
    </row>
    <row r="123" spans="2:65" s="30" customFormat="1" ht="24.15" customHeight="1">
      <c r="B123" s="31"/>
      <c r="C123" s="134" t="s">
        <v>297</v>
      </c>
      <c r="D123" s="134" t="s">
        <v>152</v>
      </c>
      <c r="E123" s="135" t="s">
        <v>1163</v>
      </c>
      <c r="F123" s="136" t="s">
        <v>1451</v>
      </c>
      <c r="G123" s="137" t="s">
        <v>989</v>
      </c>
      <c r="H123" s="138">
        <v>1</v>
      </c>
      <c r="I123" s="139"/>
      <c r="J123" s="140">
        <f t="shared" si="10"/>
        <v>0</v>
      </c>
      <c r="K123" s="136"/>
      <c r="L123" s="31"/>
      <c r="M123" s="141"/>
      <c r="N123" s="142" t="s">
        <v>43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157</v>
      </c>
      <c r="AT123" s="145" t="s">
        <v>152</v>
      </c>
      <c r="AU123" s="145" t="s">
        <v>80</v>
      </c>
      <c r="AY123" s="16" t="s">
        <v>150</v>
      </c>
      <c r="BE123" s="146">
        <f t="shared" si="14"/>
        <v>0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6" t="s">
        <v>80</v>
      </c>
      <c r="BK123" s="146">
        <f t="shared" si="19"/>
        <v>0</v>
      </c>
      <c r="BL123" s="16" t="s">
        <v>157</v>
      </c>
      <c r="BM123" s="145" t="s">
        <v>1476</v>
      </c>
    </row>
    <row r="124" spans="2:65" s="30" customFormat="1" ht="16.5" customHeight="1">
      <c r="B124" s="31"/>
      <c r="C124" s="134" t="s">
        <v>302</v>
      </c>
      <c r="D124" s="134" t="s">
        <v>152</v>
      </c>
      <c r="E124" s="135" t="s">
        <v>1166</v>
      </c>
      <c r="F124" s="136" t="s">
        <v>1453</v>
      </c>
      <c r="G124" s="137" t="s">
        <v>989</v>
      </c>
      <c r="H124" s="138">
        <v>1</v>
      </c>
      <c r="I124" s="139"/>
      <c r="J124" s="140">
        <f t="shared" si="10"/>
        <v>0</v>
      </c>
      <c r="K124" s="136"/>
      <c r="L124" s="31"/>
      <c r="M124" s="141"/>
      <c r="N124" s="142" t="s">
        <v>43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157</v>
      </c>
      <c r="AT124" s="145" t="s">
        <v>152</v>
      </c>
      <c r="AU124" s="145" t="s">
        <v>80</v>
      </c>
      <c r="AY124" s="16" t="s">
        <v>150</v>
      </c>
      <c r="BE124" s="146">
        <f t="shared" si="14"/>
        <v>0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6" t="s">
        <v>80</v>
      </c>
      <c r="BK124" s="146">
        <f t="shared" si="19"/>
        <v>0</v>
      </c>
      <c r="BL124" s="16" t="s">
        <v>157</v>
      </c>
      <c r="BM124" s="145" t="s">
        <v>1477</v>
      </c>
    </row>
    <row r="125" spans="2:65" s="30" customFormat="1" ht="16.5" customHeight="1">
      <c r="B125" s="31"/>
      <c r="C125" s="134" t="s">
        <v>308</v>
      </c>
      <c r="D125" s="134" t="s">
        <v>152</v>
      </c>
      <c r="E125" s="135" t="s">
        <v>1169</v>
      </c>
      <c r="F125" s="136" t="s">
        <v>1455</v>
      </c>
      <c r="G125" s="137" t="s">
        <v>989</v>
      </c>
      <c r="H125" s="138">
        <v>1</v>
      </c>
      <c r="I125" s="139"/>
      <c r="J125" s="140">
        <f t="shared" si="10"/>
        <v>0</v>
      </c>
      <c r="K125" s="136"/>
      <c r="L125" s="31"/>
      <c r="M125" s="141"/>
      <c r="N125" s="142" t="s">
        <v>43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157</v>
      </c>
      <c r="AT125" s="145" t="s">
        <v>152</v>
      </c>
      <c r="AU125" s="145" t="s">
        <v>80</v>
      </c>
      <c r="AY125" s="16" t="s">
        <v>150</v>
      </c>
      <c r="BE125" s="146">
        <f t="shared" si="14"/>
        <v>0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6" t="s">
        <v>80</v>
      </c>
      <c r="BK125" s="146">
        <f t="shared" si="19"/>
        <v>0</v>
      </c>
      <c r="BL125" s="16" t="s">
        <v>157</v>
      </c>
      <c r="BM125" s="145" t="s">
        <v>1478</v>
      </c>
    </row>
    <row r="126" spans="2:65" s="30" customFormat="1" ht="16.5" customHeight="1">
      <c r="B126" s="31"/>
      <c r="C126" s="134" t="s">
        <v>315</v>
      </c>
      <c r="D126" s="134" t="s">
        <v>152</v>
      </c>
      <c r="E126" s="135" t="s">
        <v>1172</v>
      </c>
      <c r="F126" s="136" t="s">
        <v>1457</v>
      </c>
      <c r="G126" s="137" t="s">
        <v>989</v>
      </c>
      <c r="H126" s="138">
        <v>1</v>
      </c>
      <c r="I126" s="139"/>
      <c r="J126" s="140">
        <f t="shared" si="10"/>
        <v>0</v>
      </c>
      <c r="K126" s="136"/>
      <c r="L126" s="31"/>
      <c r="M126" s="141"/>
      <c r="N126" s="142" t="s">
        <v>43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157</v>
      </c>
      <c r="AT126" s="145" t="s">
        <v>152</v>
      </c>
      <c r="AU126" s="145" t="s">
        <v>80</v>
      </c>
      <c r="AY126" s="16" t="s">
        <v>150</v>
      </c>
      <c r="BE126" s="146">
        <f t="shared" si="14"/>
        <v>0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6" t="s">
        <v>80</v>
      </c>
      <c r="BK126" s="146">
        <f t="shared" si="19"/>
        <v>0</v>
      </c>
      <c r="BL126" s="16" t="s">
        <v>157</v>
      </c>
      <c r="BM126" s="145" t="s">
        <v>1479</v>
      </c>
    </row>
    <row r="127" spans="2:65" s="30" customFormat="1" ht="16.5" customHeight="1">
      <c r="B127" s="31"/>
      <c r="C127" s="134" t="s">
        <v>321</v>
      </c>
      <c r="D127" s="134" t="s">
        <v>152</v>
      </c>
      <c r="E127" s="135" t="s">
        <v>1224</v>
      </c>
      <c r="F127" s="136" t="s">
        <v>1459</v>
      </c>
      <c r="G127" s="137" t="s">
        <v>989</v>
      </c>
      <c r="H127" s="138">
        <v>1</v>
      </c>
      <c r="I127" s="139"/>
      <c r="J127" s="140">
        <f t="shared" si="10"/>
        <v>0</v>
      </c>
      <c r="K127" s="136"/>
      <c r="L127" s="31"/>
      <c r="M127" s="141"/>
      <c r="N127" s="142" t="s">
        <v>43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157</v>
      </c>
      <c r="AT127" s="145" t="s">
        <v>152</v>
      </c>
      <c r="AU127" s="145" t="s">
        <v>80</v>
      </c>
      <c r="AY127" s="16" t="s">
        <v>150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6" t="s">
        <v>80</v>
      </c>
      <c r="BK127" s="146">
        <f t="shared" si="19"/>
        <v>0</v>
      </c>
      <c r="BL127" s="16" t="s">
        <v>157</v>
      </c>
      <c r="BM127" s="145" t="s">
        <v>1480</v>
      </c>
    </row>
    <row r="128" spans="2:65" s="30" customFormat="1" ht="16.5" customHeight="1">
      <c r="B128" s="31"/>
      <c r="C128" s="134" t="s">
        <v>327</v>
      </c>
      <c r="D128" s="134" t="s">
        <v>152</v>
      </c>
      <c r="E128" s="135" t="s">
        <v>1257</v>
      </c>
      <c r="F128" s="136" t="s">
        <v>1461</v>
      </c>
      <c r="G128" s="137" t="s">
        <v>989</v>
      </c>
      <c r="H128" s="138">
        <v>1</v>
      </c>
      <c r="I128" s="139"/>
      <c r="J128" s="140">
        <f t="shared" si="10"/>
        <v>0</v>
      </c>
      <c r="K128" s="136"/>
      <c r="L128" s="31"/>
      <c r="M128" s="141"/>
      <c r="N128" s="142" t="s">
        <v>43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157</v>
      </c>
      <c r="AT128" s="145" t="s">
        <v>152</v>
      </c>
      <c r="AU128" s="145" t="s">
        <v>80</v>
      </c>
      <c r="AY128" s="16" t="s">
        <v>150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6" t="s">
        <v>80</v>
      </c>
      <c r="BK128" s="146">
        <f t="shared" si="19"/>
        <v>0</v>
      </c>
      <c r="BL128" s="16" t="s">
        <v>157</v>
      </c>
      <c r="BM128" s="145" t="s">
        <v>1481</v>
      </c>
    </row>
    <row r="129" spans="2:65" s="30" customFormat="1" ht="16.5" customHeight="1">
      <c r="B129" s="31"/>
      <c r="C129" s="134" t="s">
        <v>332</v>
      </c>
      <c r="D129" s="134" t="s">
        <v>152</v>
      </c>
      <c r="E129" s="135" t="s">
        <v>1332</v>
      </c>
      <c r="F129" s="136" t="s">
        <v>1463</v>
      </c>
      <c r="G129" s="137" t="s">
        <v>989</v>
      </c>
      <c r="H129" s="138">
        <v>1</v>
      </c>
      <c r="I129" s="139"/>
      <c r="J129" s="140">
        <f t="shared" si="10"/>
        <v>0</v>
      </c>
      <c r="K129" s="136"/>
      <c r="L129" s="31"/>
      <c r="M129" s="141"/>
      <c r="N129" s="142" t="s">
        <v>43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157</v>
      </c>
      <c r="AT129" s="145" t="s">
        <v>152</v>
      </c>
      <c r="AU129" s="145" t="s">
        <v>80</v>
      </c>
      <c r="AY129" s="16" t="s">
        <v>150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6" t="s">
        <v>80</v>
      </c>
      <c r="BK129" s="146">
        <f t="shared" si="19"/>
        <v>0</v>
      </c>
      <c r="BL129" s="16" t="s">
        <v>157</v>
      </c>
      <c r="BM129" s="145" t="s">
        <v>1482</v>
      </c>
    </row>
    <row r="130" spans="2:65" s="121" customFormat="1" ht="25.95" customHeight="1">
      <c r="B130" s="122"/>
      <c r="D130" s="123" t="s">
        <v>71</v>
      </c>
      <c r="E130" s="124" t="s">
        <v>1483</v>
      </c>
      <c r="F130" s="124" t="s">
        <v>1484</v>
      </c>
      <c r="I130" s="125"/>
      <c r="J130" s="126">
        <f>BK130</f>
        <v>0</v>
      </c>
      <c r="L130" s="122"/>
      <c r="M130" s="127"/>
      <c r="P130" s="128">
        <f>SUM(P131:P145)</f>
        <v>0</v>
      </c>
      <c r="R130" s="128">
        <f>SUM(R131:R145)</f>
        <v>0</v>
      </c>
      <c r="T130" s="129">
        <f>SUM(T131:T145)</f>
        <v>0</v>
      </c>
      <c r="AR130" s="123" t="s">
        <v>80</v>
      </c>
      <c r="AT130" s="130" t="s">
        <v>71</v>
      </c>
      <c r="AU130" s="130" t="s">
        <v>72</v>
      </c>
      <c r="AY130" s="123" t="s">
        <v>150</v>
      </c>
      <c r="BK130" s="131">
        <f>SUM(BK131:BK145)</f>
        <v>0</v>
      </c>
    </row>
    <row r="131" spans="2:65" s="30" customFormat="1" ht="24.15" customHeight="1">
      <c r="B131" s="31"/>
      <c r="C131" s="134" t="s">
        <v>340</v>
      </c>
      <c r="D131" s="134" t="s">
        <v>152</v>
      </c>
      <c r="E131" s="135" t="s">
        <v>1157</v>
      </c>
      <c r="F131" s="136" t="s">
        <v>1435</v>
      </c>
      <c r="G131" s="137" t="s">
        <v>200</v>
      </c>
      <c r="H131" s="138">
        <v>39.768999999999998</v>
      </c>
      <c r="I131" s="139"/>
      <c r="J131" s="140">
        <f t="shared" ref="J131:J145" si="20">ROUND(I131*H131,2)</f>
        <v>0</v>
      </c>
      <c r="K131" s="136"/>
      <c r="L131" s="31"/>
      <c r="M131" s="141"/>
      <c r="N131" s="142" t="s">
        <v>43</v>
      </c>
      <c r="P131" s="143">
        <f t="shared" ref="P131:P145" si="21">O131*H131</f>
        <v>0</v>
      </c>
      <c r="Q131" s="143">
        <v>0</v>
      </c>
      <c r="R131" s="143">
        <f t="shared" ref="R131:R145" si="22">Q131*H131</f>
        <v>0</v>
      </c>
      <c r="S131" s="143">
        <v>0</v>
      </c>
      <c r="T131" s="144">
        <f t="shared" ref="T131:T145" si="23">S131*H131</f>
        <v>0</v>
      </c>
      <c r="AR131" s="145" t="s">
        <v>157</v>
      </c>
      <c r="AT131" s="145" t="s">
        <v>152</v>
      </c>
      <c r="AU131" s="145" t="s">
        <v>80</v>
      </c>
      <c r="AY131" s="16" t="s">
        <v>150</v>
      </c>
      <c r="BE131" s="146">
        <f t="shared" ref="BE131:BE145" si="24">IF(N131="základní",J131,0)</f>
        <v>0</v>
      </c>
      <c r="BF131" s="146">
        <f t="shared" ref="BF131:BF145" si="25">IF(N131="snížená",J131,0)</f>
        <v>0</v>
      </c>
      <c r="BG131" s="146">
        <f t="shared" ref="BG131:BG145" si="26">IF(N131="zákl. přenesená",J131,0)</f>
        <v>0</v>
      </c>
      <c r="BH131" s="146">
        <f t="shared" ref="BH131:BH145" si="27">IF(N131="sníž. přenesená",J131,0)</f>
        <v>0</v>
      </c>
      <c r="BI131" s="146">
        <f t="shared" ref="BI131:BI145" si="28">IF(N131="nulová",J131,0)</f>
        <v>0</v>
      </c>
      <c r="BJ131" s="16" t="s">
        <v>80</v>
      </c>
      <c r="BK131" s="146">
        <f t="shared" ref="BK131:BK145" si="29">ROUND(I131*H131,2)</f>
        <v>0</v>
      </c>
      <c r="BL131" s="16" t="s">
        <v>157</v>
      </c>
      <c r="BM131" s="145" t="s">
        <v>1485</v>
      </c>
    </row>
    <row r="132" spans="2:65" s="30" customFormat="1" ht="16.5" customHeight="1">
      <c r="B132" s="31"/>
      <c r="C132" s="134" t="s">
        <v>345</v>
      </c>
      <c r="D132" s="134" t="s">
        <v>152</v>
      </c>
      <c r="E132" s="135" t="s">
        <v>1346</v>
      </c>
      <c r="F132" s="136" t="s">
        <v>1437</v>
      </c>
      <c r="G132" s="137" t="s">
        <v>989</v>
      </c>
      <c r="H132" s="138">
        <v>1</v>
      </c>
      <c r="I132" s="139"/>
      <c r="J132" s="140">
        <f t="shared" si="20"/>
        <v>0</v>
      </c>
      <c r="K132" s="136"/>
      <c r="L132" s="31"/>
      <c r="M132" s="141"/>
      <c r="N132" s="142" t="s">
        <v>43</v>
      </c>
      <c r="P132" s="143">
        <f t="shared" si="21"/>
        <v>0</v>
      </c>
      <c r="Q132" s="143">
        <v>0</v>
      </c>
      <c r="R132" s="143">
        <f t="shared" si="22"/>
        <v>0</v>
      </c>
      <c r="S132" s="143">
        <v>0</v>
      </c>
      <c r="T132" s="144">
        <f t="shared" si="23"/>
        <v>0</v>
      </c>
      <c r="AR132" s="145" t="s">
        <v>157</v>
      </c>
      <c r="AT132" s="145" t="s">
        <v>152</v>
      </c>
      <c r="AU132" s="145" t="s">
        <v>80</v>
      </c>
      <c r="AY132" s="16" t="s">
        <v>150</v>
      </c>
      <c r="BE132" s="146">
        <f t="shared" si="24"/>
        <v>0</v>
      </c>
      <c r="BF132" s="146">
        <f t="shared" si="25"/>
        <v>0</v>
      </c>
      <c r="BG132" s="146">
        <f t="shared" si="26"/>
        <v>0</v>
      </c>
      <c r="BH132" s="146">
        <f t="shared" si="27"/>
        <v>0</v>
      </c>
      <c r="BI132" s="146">
        <f t="shared" si="28"/>
        <v>0</v>
      </c>
      <c r="BJ132" s="16" t="s">
        <v>80</v>
      </c>
      <c r="BK132" s="146">
        <f t="shared" si="29"/>
        <v>0</v>
      </c>
      <c r="BL132" s="16" t="s">
        <v>157</v>
      </c>
      <c r="BM132" s="145" t="s">
        <v>1486</v>
      </c>
    </row>
    <row r="133" spans="2:65" s="30" customFormat="1" ht="16.5" customHeight="1">
      <c r="B133" s="31"/>
      <c r="C133" s="134" t="s">
        <v>351</v>
      </c>
      <c r="D133" s="134" t="s">
        <v>152</v>
      </c>
      <c r="E133" s="135" t="s">
        <v>1354</v>
      </c>
      <c r="F133" s="136" t="s">
        <v>1439</v>
      </c>
      <c r="G133" s="137" t="s">
        <v>989</v>
      </c>
      <c r="H133" s="138">
        <v>1</v>
      </c>
      <c r="I133" s="139"/>
      <c r="J133" s="140">
        <f t="shared" si="20"/>
        <v>0</v>
      </c>
      <c r="K133" s="136"/>
      <c r="L133" s="31"/>
      <c r="M133" s="141"/>
      <c r="N133" s="142" t="s">
        <v>43</v>
      </c>
      <c r="P133" s="143">
        <f t="shared" si="21"/>
        <v>0</v>
      </c>
      <c r="Q133" s="143">
        <v>0</v>
      </c>
      <c r="R133" s="143">
        <f t="shared" si="22"/>
        <v>0</v>
      </c>
      <c r="S133" s="143">
        <v>0</v>
      </c>
      <c r="T133" s="144">
        <f t="shared" si="23"/>
        <v>0</v>
      </c>
      <c r="AR133" s="145" t="s">
        <v>157</v>
      </c>
      <c r="AT133" s="145" t="s">
        <v>152</v>
      </c>
      <c r="AU133" s="145" t="s">
        <v>80</v>
      </c>
      <c r="AY133" s="16" t="s">
        <v>150</v>
      </c>
      <c r="BE133" s="146">
        <f t="shared" si="24"/>
        <v>0</v>
      </c>
      <c r="BF133" s="146">
        <f t="shared" si="25"/>
        <v>0</v>
      </c>
      <c r="BG133" s="146">
        <f t="shared" si="26"/>
        <v>0</v>
      </c>
      <c r="BH133" s="146">
        <f t="shared" si="27"/>
        <v>0</v>
      </c>
      <c r="BI133" s="146">
        <f t="shared" si="28"/>
        <v>0</v>
      </c>
      <c r="BJ133" s="16" t="s">
        <v>80</v>
      </c>
      <c r="BK133" s="146">
        <f t="shared" si="29"/>
        <v>0</v>
      </c>
      <c r="BL133" s="16" t="s">
        <v>157</v>
      </c>
      <c r="BM133" s="145" t="s">
        <v>1487</v>
      </c>
    </row>
    <row r="134" spans="2:65" s="30" customFormat="1" ht="16.5" customHeight="1">
      <c r="B134" s="31"/>
      <c r="C134" s="134" t="s">
        <v>357</v>
      </c>
      <c r="D134" s="134" t="s">
        <v>152</v>
      </c>
      <c r="E134" s="135" t="s">
        <v>1362</v>
      </c>
      <c r="F134" s="136" t="s">
        <v>1441</v>
      </c>
      <c r="G134" s="137" t="s">
        <v>989</v>
      </c>
      <c r="H134" s="138">
        <v>1</v>
      </c>
      <c r="I134" s="139"/>
      <c r="J134" s="140">
        <f t="shared" si="20"/>
        <v>0</v>
      </c>
      <c r="K134" s="136"/>
      <c r="L134" s="31"/>
      <c r="M134" s="141"/>
      <c r="N134" s="142" t="s">
        <v>43</v>
      </c>
      <c r="P134" s="143">
        <f t="shared" si="21"/>
        <v>0</v>
      </c>
      <c r="Q134" s="143">
        <v>0</v>
      </c>
      <c r="R134" s="143">
        <f t="shared" si="22"/>
        <v>0</v>
      </c>
      <c r="S134" s="143">
        <v>0</v>
      </c>
      <c r="T134" s="144">
        <f t="shared" si="23"/>
        <v>0</v>
      </c>
      <c r="AR134" s="145" t="s">
        <v>157</v>
      </c>
      <c r="AT134" s="145" t="s">
        <v>152</v>
      </c>
      <c r="AU134" s="145" t="s">
        <v>80</v>
      </c>
      <c r="AY134" s="16" t="s">
        <v>150</v>
      </c>
      <c r="BE134" s="146">
        <f t="shared" si="24"/>
        <v>0</v>
      </c>
      <c r="BF134" s="146">
        <f t="shared" si="25"/>
        <v>0</v>
      </c>
      <c r="BG134" s="146">
        <f t="shared" si="26"/>
        <v>0</v>
      </c>
      <c r="BH134" s="146">
        <f t="shared" si="27"/>
        <v>0</v>
      </c>
      <c r="BI134" s="146">
        <f t="shared" si="28"/>
        <v>0</v>
      </c>
      <c r="BJ134" s="16" t="s">
        <v>80</v>
      </c>
      <c r="BK134" s="146">
        <f t="shared" si="29"/>
        <v>0</v>
      </c>
      <c r="BL134" s="16" t="s">
        <v>157</v>
      </c>
      <c r="BM134" s="145" t="s">
        <v>1488</v>
      </c>
    </row>
    <row r="135" spans="2:65" s="30" customFormat="1" ht="16.5" customHeight="1">
      <c r="B135" s="31"/>
      <c r="C135" s="134" t="s">
        <v>363</v>
      </c>
      <c r="D135" s="134" t="s">
        <v>152</v>
      </c>
      <c r="E135" s="135" t="s">
        <v>1366</v>
      </c>
      <c r="F135" s="136" t="s">
        <v>1443</v>
      </c>
      <c r="G135" s="137" t="s">
        <v>648</v>
      </c>
      <c r="H135" s="138">
        <v>3</v>
      </c>
      <c r="I135" s="139"/>
      <c r="J135" s="140">
        <f t="shared" si="20"/>
        <v>0</v>
      </c>
      <c r="K135" s="136"/>
      <c r="L135" s="31"/>
      <c r="M135" s="141"/>
      <c r="N135" s="142" t="s">
        <v>43</v>
      </c>
      <c r="P135" s="143">
        <f t="shared" si="21"/>
        <v>0</v>
      </c>
      <c r="Q135" s="143">
        <v>0</v>
      </c>
      <c r="R135" s="143">
        <f t="shared" si="22"/>
        <v>0</v>
      </c>
      <c r="S135" s="143">
        <v>0</v>
      </c>
      <c r="T135" s="144">
        <f t="shared" si="23"/>
        <v>0</v>
      </c>
      <c r="AR135" s="145" t="s">
        <v>157</v>
      </c>
      <c r="AT135" s="145" t="s">
        <v>152</v>
      </c>
      <c r="AU135" s="145" t="s">
        <v>80</v>
      </c>
      <c r="AY135" s="16" t="s">
        <v>150</v>
      </c>
      <c r="BE135" s="146">
        <f t="shared" si="24"/>
        <v>0</v>
      </c>
      <c r="BF135" s="146">
        <f t="shared" si="25"/>
        <v>0</v>
      </c>
      <c r="BG135" s="146">
        <f t="shared" si="26"/>
        <v>0</v>
      </c>
      <c r="BH135" s="146">
        <f t="shared" si="27"/>
        <v>0</v>
      </c>
      <c r="BI135" s="146">
        <f t="shared" si="28"/>
        <v>0</v>
      </c>
      <c r="BJ135" s="16" t="s">
        <v>80</v>
      </c>
      <c r="BK135" s="146">
        <f t="shared" si="29"/>
        <v>0</v>
      </c>
      <c r="BL135" s="16" t="s">
        <v>157</v>
      </c>
      <c r="BM135" s="145" t="s">
        <v>1489</v>
      </c>
    </row>
    <row r="136" spans="2:65" s="30" customFormat="1" ht="16.5" customHeight="1">
      <c r="B136" s="31"/>
      <c r="C136" s="134" t="s">
        <v>374</v>
      </c>
      <c r="D136" s="134" t="s">
        <v>152</v>
      </c>
      <c r="E136" s="135" t="s">
        <v>1370</v>
      </c>
      <c r="F136" s="136" t="s">
        <v>1445</v>
      </c>
      <c r="G136" s="137" t="s">
        <v>712</v>
      </c>
      <c r="H136" s="138">
        <v>1</v>
      </c>
      <c r="I136" s="139"/>
      <c r="J136" s="140">
        <f t="shared" si="20"/>
        <v>0</v>
      </c>
      <c r="K136" s="136"/>
      <c r="L136" s="31"/>
      <c r="M136" s="141"/>
      <c r="N136" s="142" t="s">
        <v>43</v>
      </c>
      <c r="P136" s="143">
        <f t="shared" si="21"/>
        <v>0</v>
      </c>
      <c r="Q136" s="143">
        <v>0</v>
      </c>
      <c r="R136" s="143">
        <f t="shared" si="22"/>
        <v>0</v>
      </c>
      <c r="S136" s="143">
        <v>0</v>
      </c>
      <c r="T136" s="144">
        <f t="shared" si="23"/>
        <v>0</v>
      </c>
      <c r="AR136" s="145" t="s">
        <v>157</v>
      </c>
      <c r="AT136" s="145" t="s">
        <v>152</v>
      </c>
      <c r="AU136" s="145" t="s">
        <v>80</v>
      </c>
      <c r="AY136" s="16" t="s">
        <v>150</v>
      </c>
      <c r="BE136" s="146">
        <f t="shared" si="24"/>
        <v>0</v>
      </c>
      <c r="BF136" s="146">
        <f t="shared" si="25"/>
        <v>0</v>
      </c>
      <c r="BG136" s="146">
        <f t="shared" si="26"/>
        <v>0</v>
      </c>
      <c r="BH136" s="146">
        <f t="shared" si="27"/>
        <v>0</v>
      </c>
      <c r="BI136" s="146">
        <f t="shared" si="28"/>
        <v>0</v>
      </c>
      <c r="BJ136" s="16" t="s">
        <v>80</v>
      </c>
      <c r="BK136" s="146">
        <f t="shared" si="29"/>
        <v>0</v>
      </c>
      <c r="BL136" s="16" t="s">
        <v>157</v>
      </c>
      <c r="BM136" s="145" t="s">
        <v>1490</v>
      </c>
    </row>
    <row r="137" spans="2:65" s="30" customFormat="1" ht="16.5" customHeight="1">
      <c r="B137" s="31"/>
      <c r="C137" s="134" t="s">
        <v>379</v>
      </c>
      <c r="D137" s="134" t="s">
        <v>152</v>
      </c>
      <c r="E137" s="135" t="s">
        <v>1382</v>
      </c>
      <c r="F137" s="136" t="s">
        <v>1447</v>
      </c>
      <c r="G137" s="137" t="s">
        <v>209</v>
      </c>
      <c r="H137" s="138">
        <v>5</v>
      </c>
      <c r="I137" s="139"/>
      <c r="J137" s="140">
        <f t="shared" si="20"/>
        <v>0</v>
      </c>
      <c r="K137" s="136"/>
      <c r="L137" s="31"/>
      <c r="M137" s="141"/>
      <c r="N137" s="142" t="s">
        <v>43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157</v>
      </c>
      <c r="AT137" s="145" t="s">
        <v>152</v>
      </c>
      <c r="AU137" s="145" t="s">
        <v>80</v>
      </c>
      <c r="AY137" s="16" t="s">
        <v>150</v>
      </c>
      <c r="BE137" s="146">
        <f t="shared" si="24"/>
        <v>0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6" t="s">
        <v>80</v>
      </c>
      <c r="BK137" s="146">
        <f t="shared" si="29"/>
        <v>0</v>
      </c>
      <c r="BL137" s="16" t="s">
        <v>157</v>
      </c>
      <c r="BM137" s="145" t="s">
        <v>1491</v>
      </c>
    </row>
    <row r="138" spans="2:65" s="30" customFormat="1" ht="24.15" customHeight="1">
      <c r="B138" s="31"/>
      <c r="C138" s="134" t="s">
        <v>384</v>
      </c>
      <c r="D138" s="134" t="s">
        <v>152</v>
      </c>
      <c r="E138" s="135" t="s">
        <v>1163</v>
      </c>
      <c r="F138" s="136" t="s">
        <v>1451</v>
      </c>
      <c r="G138" s="137" t="s">
        <v>989</v>
      </c>
      <c r="H138" s="138">
        <v>1</v>
      </c>
      <c r="I138" s="139"/>
      <c r="J138" s="140">
        <f t="shared" si="20"/>
        <v>0</v>
      </c>
      <c r="K138" s="136"/>
      <c r="L138" s="31"/>
      <c r="M138" s="141"/>
      <c r="N138" s="142" t="s">
        <v>43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157</v>
      </c>
      <c r="AT138" s="145" t="s">
        <v>152</v>
      </c>
      <c r="AU138" s="145" t="s">
        <v>80</v>
      </c>
      <c r="AY138" s="16" t="s">
        <v>150</v>
      </c>
      <c r="BE138" s="146">
        <f t="shared" si="24"/>
        <v>0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6" t="s">
        <v>80</v>
      </c>
      <c r="BK138" s="146">
        <f t="shared" si="29"/>
        <v>0</v>
      </c>
      <c r="BL138" s="16" t="s">
        <v>157</v>
      </c>
      <c r="BM138" s="145" t="s">
        <v>1492</v>
      </c>
    </row>
    <row r="139" spans="2:65" s="30" customFormat="1" ht="24.15" customHeight="1">
      <c r="B139" s="31"/>
      <c r="C139" s="134" t="s">
        <v>390</v>
      </c>
      <c r="D139" s="134" t="s">
        <v>152</v>
      </c>
      <c r="E139" s="135" t="s">
        <v>1493</v>
      </c>
      <c r="F139" s="136" t="s">
        <v>1449</v>
      </c>
      <c r="G139" s="137" t="s">
        <v>989</v>
      </c>
      <c r="H139" s="138">
        <v>1</v>
      </c>
      <c r="I139" s="139"/>
      <c r="J139" s="140">
        <f t="shared" si="20"/>
        <v>0</v>
      </c>
      <c r="K139" s="136"/>
      <c r="L139" s="31"/>
      <c r="M139" s="141"/>
      <c r="N139" s="142" t="s">
        <v>43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157</v>
      </c>
      <c r="AT139" s="145" t="s">
        <v>152</v>
      </c>
      <c r="AU139" s="145" t="s">
        <v>80</v>
      </c>
      <c r="AY139" s="16" t="s">
        <v>150</v>
      </c>
      <c r="BE139" s="146">
        <f t="shared" si="24"/>
        <v>0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6" t="s">
        <v>80</v>
      </c>
      <c r="BK139" s="146">
        <f t="shared" si="29"/>
        <v>0</v>
      </c>
      <c r="BL139" s="16" t="s">
        <v>157</v>
      </c>
      <c r="BM139" s="145" t="s">
        <v>1494</v>
      </c>
    </row>
    <row r="140" spans="2:65" s="30" customFormat="1" ht="16.5" customHeight="1">
      <c r="B140" s="31"/>
      <c r="C140" s="134" t="s">
        <v>394</v>
      </c>
      <c r="D140" s="134" t="s">
        <v>152</v>
      </c>
      <c r="E140" s="135" t="s">
        <v>1166</v>
      </c>
      <c r="F140" s="136" t="s">
        <v>1453</v>
      </c>
      <c r="G140" s="137" t="s">
        <v>989</v>
      </c>
      <c r="H140" s="138">
        <v>1</v>
      </c>
      <c r="I140" s="139"/>
      <c r="J140" s="140">
        <f t="shared" si="20"/>
        <v>0</v>
      </c>
      <c r="K140" s="136"/>
      <c r="L140" s="31"/>
      <c r="M140" s="141"/>
      <c r="N140" s="142" t="s">
        <v>43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157</v>
      </c>
      <c r="AT140" s="145" t="s">
        <v>152</v>
      </c>
      <c r="AU140" s="145" t="s">
        <v>80</v>
      </c>
      <c r="AY140" s="16" t="s">
        <v>150</v>
      </c>
      <c r="BE140" s="146">
        <f t="shared" si="24"/>
        <v>0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6" t="s">
        <v>80</v>
      </c>
      <c r="BK140" s="146">
        <f t="shared" si="29"/>
        <v>0</v>
      </c>
      <c r="BL140" s="16" t="s">
        <v>157</v>
      </c>
      <c r="BM140" s="145" t="s">
        <v>1495</v>
      </c>
    </row>
    <row r="141" spans="2:65" s="30" customFormat="1" ht="16.5" customHeight="1">
      <c r="B141" s="31"/>
      <c r="C141" s="134" t="s">
        <v>400</v>
      </c>
      <c r="D141" s="134" t="s">
        <v>152</v>
      </c>
      <c r="E141" s="135" t="s">
        <v>1169</v>
      </c>
      <c r="F141" s="136" t="s">
        <v>1455</v>
      </c>
      <c r="G141" s="137" t="s">
        <v>989</v>
      </c>
      <c r="H141" s="138">
        <v>1</v>
      </c>
      <c r="I141" s="139"/>
      <c r="J141" s="140">
        <f t="shared" si="20"/>
        <v>0</v>
      </c>
      <c r="K141" s="136"/>
      <c r="L141" s="31"/>
      <c r="M141" s="141"/>
      <c r="N141" s="142" t="s">
        <v>43</v>
      </c>
      <c r="P141" s="143">
        <f t="shared" si="21"/>
        <v>0</v>
      </c>
      <c r="Q141" s="143">
        <v>0</v>
      </c>
      <c r="R141" s="143">
        <f t="shared" si="22"/>
        <v>0</v>
      </c>
      <c r="S141" s="143">
        <v>0</v>
      </c>
      <c r="T141" s="144">
        <f t="shared" si="23"/>
        <v>0</v>
      </c>
      <c r="AR141" s="145" t="s">
        <v>157</v>
      </c>
      <c r="AT141" s="145" t="s">
        <v>152</v>
      </c>
      <c r="AU141" s="145" t="s">
        <v>80</v>
      </c>
      <c r="AY141" s="16" t="s">
        <v>150</v>
      </c>
      <c r="BE141" s="146">
        <f t="shared" si="24"/>
        <v>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6" t="s">
        <v>80</v>
      </c>
      <c r="BK141" s="146">
        <f t="shared" si="29"/>
        <v>0</v>
      </c>
      <c r="BL141" s="16" t="s">
        <v>157</v>
      </c>
      <c r="BM141" s="145" t="s">
        <v>1496</v>
      </c>
    </row>
    <row r="142" spans="2:65" s="30" customFormat="1" ht="16.5" customHeight="1">
      <c r="B142" s="31"/>
      <c r="C142" s="134" t="s">
        <v>408</v>
      </c>
      <c r="D142" s="134" t="s">
        <v>152</v>
      </c>
      <c r="E142" s="135" t="s">
        <v>1172</v>
      </c>
      <c r="F142" s="136" t="s">
        <v>1457</v>
      </c>
      <c r="G142" s="137" t="s">
        <v>989</v>
      </c>
      <c r="H142" s="138">
        <v>1</v>
      </c>
      <c r="I142" s="139"/>
      <c r="J142" s="140">
        <f t="shared" si="20"/>
        <v>0</v>
      </c>
      <c r="K142" s="136"/>
      <c r="L142" s="31"/>
      <c r="M142" s="141"/>
      <c r="N142" s="142" t="s">
        <v>43</v>
      </c>
      <c r="P142" s="143">
        <f t="shared" si="21"/>
        <v>0</v>
      </c>
      <c r="Q142" s="143">
        <v>0</v>
      </c>
      <c r="R142" s="143">
        <f t="shared" si="22"/>
        <v>0</v>
      </c>
      <c r="S142" s="143">
        <v>0</v>
      </c>
      <c r="T142" s="144">
        <f t="shared" si="23"/>
        <v>0</v>
      </c>
      <c r="AR142" s="145" t="s">
        <v>157</v>
      </c>
      <c r="AT142" s="145" t="s">
        <v>152</v>
      </c>
      <c r="AU142" s="145" t="s">
        <v>80</v>
      </c>
      <c r="AY142" s="16" t="s">
        <v>150</v>
      </c>
      <c r="BE142" s="146">
        <f t="shared" si="24"/>
        <v>0</v>
      </c>
      <c r="BF142" s="146">
        <f t="shared" si="25"/>
        <v>0</v>
      </c>
      <c r="BG142" s="146">
        <f t="shared" si="26"/>
        <v>0</v>
      </c>
      <c r="BH142" s="146">
        <f t="shared" si="27"/>
        <v>0</v>
      </c>
      <c r="BI142" s="146">
        <f t="shared" si="28"/>
        <v>0</v>
      </c>
      <c r="BJ142" s="16" t="s">
        <v>80</v>
      </c>
      <c r="BK142" s="146">
        <f t="shared" si="29"/>
        <v>0</v>
      </c>
      <c r="BL142" s="16" t="s">
        <v>157</v>
      </c>
      <c r="BM142" s="145" t="s">
        <v>1497</v>
      </c>
    </row>
    <row r="143" spans="2:65" s="30" customFormat="1" ht="16.5" customHeight="1">
      <c r="B143" s="31"/>
      <c r="C143" s="134" t="s">
        <v>417</v>
      </c>
      <c r="D143" s="134" t="s">
        <v>152</v>
      </c>
      <c r="E143" s="135" t="s">
        <v>1224</v>
      </c>
      <c r="F143" s="136" t="s">
        <v>1459</v>
      </c>
      <c r="G143" s="137" t="s">
        <v>989</v>
      </c>
      <c r="H143" s="138">
        <v>1</v>
      </c>
      <c r="I143" s="139"/>
      <c r="J143" s="140">
        <f t="shared" si="20"/>
        <v>0</v>
      </c>
      <c r="K143" s="136"/>
      <c r="L143" s="31"/>
      <c r="M143" s="141"/>
      <c r="N143" s="142" t="s">
        <v>43</v>
      </c>
      <c r="P143" s="143">
        <f t="shared" si="21"/>
        <v>0</v>
      </c>
      <c r="Q143" s="143">
        <v>0</v>
      </c>
      <c r="R143" s="143">
        <f t="shared" si="22"/>
        <v>0</v>
      </c>
      <c r="S143" s="143">
        <v>0</v>
      </c>
      <c r="T143" s="144">
        <f t="shared" si="23"/>
        <v>0</v>
      </c>
      <c r="AR143" s="145" t="s">
        <v>157</v>
      </c>
      <c r="AT143" s="145" t="s">
        <v>152</v>
      </c>
      <c r="AU143" s="145" t="s">
        <v>80</v>
      </c>
      <c r="AY143" s="16" t="s">
        <v>150</v>
      </c>
      <c r="BE143" s="146">
        <f t="shared" si="24"/>
        <v>0</v>
      </c>
      <c r="BF143" s="146">
        <f t="shared" si="25"/>
        <v>0</v>
      </c>
      <c r="BG143" s="146">
        <f t="shared" si="26"/>
        <v>0</v>
      </c>
      <c r="BH143" s="146">
        <f t="shared" si="27"/>
        <v>0</v>
      </c>
      <c r="BI143" s="146">
        <f t="shared" si="28"/>
        <v>0</v>
      </c>
      <c r="BJ143" s="16" t="s">
        <v>80</v>
      </c>
      <c r="BK143" s="146">
        <f t="shared" si="29"/>
        <v>0</v>
      </c>
      <c r="BL143" s="16" t="s">
        <v>157</v>
      </c>
      <c r="BM143" s="145" t="s">
        <v>1498</v>
      </c>
    </row>
    <row r="144" spans="2:65" s="30" customFormat="1" ht="16.5" customHeight="1">
      <c r="B144" s="31"/>
      <c r="C144" s="134" t="s">
        <v>424</v>
      </c>
      <c r="D144" s="134" t="s">
        <v>152</v>
      </c>
      <c r="E144" s="135" t="s">
        <v>1257</v>
      </c>
      <c r="F144" s="136" t="s">
        <v>1461</v>
      </c>
      <c r="G144" s="137" t="s">
        <v>989</v>
      </c>
      <c r="H144" s="138">
        <v>1</v>
      </c>
      <c r="I144" s="139"/>
      <c r="J144" s="140">
        <f t="shared" si="20"/>
        <v>0</v>
      </c>
      <c r="K144" s="136"/>
      <c r="L144" s="31"/>
      <c r="M144" s="141"/>
      <c r="N144" s="142" t="s">
        <v>43</v>
      </c>
      <c r="P144" s="143">
        <f t="shared" si="21"/>
        <v>0</v>
      </c>
      <c r="Q144" s="143">
        <v>0</v>
      </c>
      <c r="R144" s="143">
        <f t="shared" si="22"/>
        <v>0</v>
      </c>
      <c r="S144" s="143">
        <v>0</v>
      </c>
      <c r="T144" s="144">
        <f t="shared" si="23"/>
        <v>0</v>
      </c>
      <c r="AR144" s="145" t="s">
        <v>157</v>
      </c>
      <c r="AT144" s="145" t="s">
        <v>152</v>
      </c>
      <c r="AU144" s="145" t="s">
        <v>80</v>
      </c>
      <c r="AY144" s="16" t="s">
        <v>150</v>
      </c>
      <c r="BE144" s="146">
        <f t="shared" si="24"/>
        <v>0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6" t="s">
        <v>80</v>
      </c>
      <c r="BK144" s="146">
        <f t="shared" si="29"/>
        <v>0</v>
      </c>
      <c r="BL144" s="16" t="s">
        <v>157</v>
      </c>
      <c r="BM144" s="145" t="s">
        <v>1499</v>
      </c>
    </row>
    <row r="145" spans="2:65" s="30" customFormat="1" ht="16.5" customHeight="1">
      <c r="B145" s="31"/>
      <c r="C145" s="134" t="s">
        <v>430</v>
      </c>
      <c r="D145" s="134" t="s">
        <v>152</v>
      </c>
      <c r="E145" s="135" t="s">
        <v>1332</v>
      </c>
      <c r="F145" s="136" t="s">
        <v>1463</v>
      </c>
      <c r="G145" s="137" t="s">
        <v>989</v>
      </c>
      <c r="H145" s="138">
        <v>1</v>
      </c>
      <c r="I145" s="139"/>
      <c r="J145" s="140">
        <f t="shared" si="20"/>
        <v>0</v>
      </c>
      <c r="K145" s="136"/>
      <c r="L145" s="31"/>
      <c r="M145" s="141"/>
      <c r="N145" s="142" t="s">
        <v>43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157</v>
      </c>
      <c r="AT145" s="145" t="s">
        <v>152</v>
      </c>
      <c r="AU145" s="145" t="s">
        <v>80</v>
      </c>
      <c r="AY145" s="16" t="s">
        <v>150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6" t="s">
        <v>80</v>
      </c>
      <c r="BK145" s="146">
        <f t="shared" si="29"/>
        <v>0</v>
      </c>
      <c r="BL145" s="16" t="s">
        <v>157</v>
      </c>
      <c r="BM145" s="145" t="s">
        <v>1500</v>
      </c>
    </row>
    <row r="146" spans="2:65" s="121" customFormat="1" ht="25.95" customHeight="1">
      <c r="B146" s="122"/>
      <c r="D146" s="123" t="s">
        <v>71</v>
      </c>
      <c r="E146" s="124" t="s">
        <v>1501</v>
      </c>
      <c r="F146" s="124" t="s">
        <v>1502</v>
      </c>
      <c r="I146" s="125"/>
      <c r="J146" s="126">
        <f>BK146</f>
        <v>0</v>
      </c>
      <c r="L146" s="122"/>
      <c r="M146" s="127"/>
      <c r="P146" s="128">
        <f>SUM(P147:P159)</f>
        <v>0</v>
      </c>
      <c r="R146" s="128">
        <f>SUM(R147:R159)</f>
        <v>0</v>
      </c>
      <c r="T146" s="129">
        <f>SUM(T147:T159)</f>
        <v>0</v>
      </c>
      <c r="AR146" s="123" t="s">
        <v>80</v>
      </c>
      <c r="AT146" s="130" t="s">
        <v>71</v>
      </c>
      <c r="AU146" s="130" t="s">
        <v>72</v>
      </c>
      <c r="AY146" s="123" t="s">
        <v>150</v>
      </c>
      <c r="BK146" s="131">
        <f>SUM(BK147:BK159)</f>
        <v>0</v>
      </c>
    </row>
    <row r="147" spans="2:65" s="30" customFormat="1" ht="16.5" customHeight="1">
      <c r="B147" s="31"/>
      <c r="C147" s="134" t="s">
        <v>435</v>
      </c>
      <c r="D147" s="134" t="s">
        <v>152</v>
      </c>
      <c r="E147" s="135" t="s">
        <v>1366</v>
      </c>
      <c r="F147" s="136" t="s">
        <v>1443</v>
      </c>
      <c r="G147" s="137" t="s">
        <v>648</v>
      </c>
      <c r="H147" s="138">
        <v>3</v>
      </c>
      <c r="I147" s="139"/>
      <c r="J147" s="140">
        <f t="shared" ref="J147:J159" si="30">ROUND(I147*H147,2)</f>
        <v>0</v>
      </c>
      <c r="K147" s="136"/>
      <c r="L147" s="31"/>
      <c r="M147" s="141"/>
      <c r="N147" s="142" t="s">
        <v>43</v>
      </c>
      <c r="P147" s="143">
        <f t="shared" ref="P147:P159" si="31">O147*H147</f>
        <v>0</v>
      </c>
      <c r="Q147" s="143">
        <v>0</v>
      </c>
      <c r="R147" s="143">
        <f t="shared" ref="R147:R159" si="32">Q147*H147</f>
        <v>0</v>
      </c>
      <c r="S147" s="143">
        <v>0</v>
      </c>
      <c r="T147" s="144">
        <f t="shared" ref="T147:T159" si="33">S147*H147</f>
        <v>0</v>
      </c>
      <c r="AR147" s="145" t="s">
        <v>157</v>
      </c>
      <c r="AT147" s="145" t="s">
        <v>152</v>
      </c>
      <c r="AU147" s="145" t="s">
        <v>80</v>
      </c>
      <c r="AY147" s="16" t="s">
        <v>150</v>
      </c>
      <c r="BE147" s="146">
        <f t="shared" ref="BE147:BE159" si="34">IF(N147="základní",J147,0)</f>
        <v>0</v>
      </c>
      <c r="BF147" s="146">
        <f t="shared" ref="BF147:BF159" si="35">IF(N147="snížená",J147,0)</f>
        <v>0</v>
      </c>
      <c r="BG147" s="146">
        <f t="shared" ref="BG147:BG159" si="36">IF(N147="zákl. přenesená",J147,0)</f>
        <v>0</v>
      </c>
      <c r="BH147" s="146">
        <f t="shared" ref="BH147:BH159" si="37">IF(N147="sníž. přenesená",J147,0)</f>
        <v>0</v>
      </c>
      <c r="BI147" s="146">
        <f t="shared" ref="BI147:BI159" si="38">IF(N147="nulová",J147,0)</f>
        <v>0</v>
      </c>
      <c r="BJ147" s="16" t="s">
        <v>80</v>
      </c>
      <c r="BK147" s="146">
        <f t="shared" ref="BK147:BK159" si="39">ROUND(I147*H147,2)</f>
        <v>0</v>
      </c>
      <c r="BL147" s="16" t="s">
        <v>157</v>
      </c>
      <c r="BM147" s="145" t="s">
        <v>1503</v>
      </c>
    </row>
    <row r="148" spans="2:65" s="30" customFormat="1" ht="16.5" customHeight="1">
      <c r="B148" s="31"/>
      <c r="C148" s="134" t="s">
        <v>440</v>
      </c>
      <c r="D148" s="134" t="s">
        <v>152</v>
      </c>
      <c r="E148" s="135" t="s">
        <v>1370</v>
      </c>
      <c r="F148" s="136" t="s">
        <v>1445</v>
      </c>
      <c r="G148" s="137" t="s">
        <v>712</v>
      </c>
      <c r="H148" s="138">
        <v>1</v>
      </c>
      <c r="I148" s="139"/>
      <c r="J148" s="140">
        <f t="shared" si="30"/>
        <v>0</v>
      </c>
      <c r="K148" s="136"/>
      <c r="L148" s="31"/>
      <c r="M148" s="141"/>
      <c r="N148" s="142" t="s">
        <v>43</v>
      </c>
      <c r="P148" s="143">
        <f t="shared" si="31"/>
        <v>0</v>
      </c>
      <c r="Q148" s="143">
        <v>0</v>
      </c>
      <c r="R148" s="143">
        <f t="shared" si="32"/>
        <v>0</v>
      </c>
      <c r="S148" s="143">
        <v>0</v>
      </c>
      <c r="T148" s="144">
        <f t="shared" si="33"/>
        <v>0</v>
      </c>
      <c r="AR148" s="145" t="s">
        <v>157</v>
      </c>
      <c r="AT148" s="145" t="s">
        <v>152</v>
      </c>
      <c r="AU148" s="145" t="s">
        <v>80</v>
      </c>
      <c r="AY148" s="16" t="s">
        <v>150</v>
      </c>
      <c r="BE148" s="146">
        <f t="shared" si="34"/>
        <v>0</v>
      </c>
      <c r="BF148" s="146">
        <f t="shared" si="35"/>
        <v>0</v>
      </c>
      <c r="BG148" s="146">
        <f t="shared" si="36"/>
        <v>0</v>
      </c>
      <c r="BH148" s="146">
        <f t="shared" si="37"/>
        <v>0</v>
      </c>
      <c r="BI148" s="146">
        <f t="shared" si="38"/>
        <v>0</v>
      </c>
      <c r="BJ148" s="16" t="s">
        <v>80</v>
      </c>
      <c r="BK148" s="146">
        <f t="shared" si="39"/>
        <v>0</v>
      </c>
      <c r="BL148" s="16" t="s">
        <v>157</v>
      </c>
      <c r="BM148" s="145" t="s">
        <v>1504</v>
      </c>
    </row>
    <row r="149" spans="2:65" s="30" customFormat="1" ht="16.5" customHeight="1">
      <c r="B149" s="31"/>
      <c r="C149" s="134" t="s">
        <v>447</v>
      </c>
      <c r="D149" s="134" t="s">
        <v>152</v>
      </c>
      <c r="E149" s="135" t="s">
        <v>1382</v>
      </c>
      <c r="F149" s="136" t="s">
        <v>1447</v>
      </c>
      <c r="G149" s="137" t="s">
        <v>209</v>
      </c>
      <c r="H149" s="138">
        <v>5</v>
      </c>
      <c r="I149" s="139"/>
      <c r="J149" s="140">
        <f t="shared" si="30"/>
        <v>0</v>
      </c>
      <c r="K149" s="136"/>
      <c r="L149" s="31"/>
      <c r="M149" s="141"/>
      <c r="N149" s="142" t="s">
        <v>43</v>
      </c>
      <c r="P149" s="143">
        <f t="shared" si="31"/>
        <v>0</v>
      </c>
      <c r="Q149" s="143">
        <v>0</v>
      </c>
      <c r="R149" s="143">
        <f t="shared" si="32"/>
        <v>0</v>
      </c>
      <c r="S149" s="143">
        <v>0</v>
      </c>
      <c r="T149" s="144">
        <f t="shared" si="33"/>
        <v>0</v>
      </c>
      <c r="AR149" s="145" t="s">
        <v>157</v>
      </c>
      <c r="AT149" s="145" t="s">
        <v>152</v>
      </c>
      <c r="AU149" s="145" t="s">
        <v>80</v>
      </c>
      <c r="AY149" s="16" t="s">
        <v>150</v>
      </c>
      <c r="BE149" s="146">
        <f t="shared" si="34"/>
        <v>0</v>
      </c>
      <c r="BF149" s="146">
        <f t="shared" si="35"/>
        <v>0</v>
      </c>
      <c r="BG149" s="146">
        <f t="shared" si="36"/>
        <v>0</v>
      </c>
      <c r="BH149" s="146">
        <f t="shared" si="37"/>
        <v>0</v>
      </c>
      <c r="BI149" s="146">
        <f t="shared" si="38"/>
        <v>0</v>
      </c>
      <c r="BJ149" s="16" t="s">
        <v>80</v>
      </c>
      <c r="BK149" s="146">
        <f t="shared" si="39"/>
        <v>0</v>
      </c>
      <c r="BL149" s="16" t="s">
        <v>157</v>
      </c>
      <c r="BM149" s="145" t="s">
        <v>1505</v>
      </c>
    </row>
    <row r="150" spans="2:65" s="30" customFormat="1" ht="16.5" customHeight="1">
      <c r="B150" s="31"/>
      <c r="C150" s="134" t="s">
        <v>453</v>
      </c>
      <c r="D150" s="134" t="s">
        <v>152</v>
      </c>
      <c r="E150" s="135" t="s">
        <v>1506</v>
      </c>
      <c r="F150" s="136" t="s">
        <v>1507</v>
      </c>
      <c r="G150" s="137" t="s">
        <v>989</v>
      </c>
      <c r="H150" s="138">
        <v>1</v>
      </c>
      <c r="I150" s="139"/>
      <c r="J150" s="140">
        <f t="shared" si="30"/>
        <v>0</v>
      </c>
      <c r="K150" s="136"/>
      <c r="L150" s="31"/>
      <c r="M150" s="141"/>
      <c r="N150" s="142" t="s">
        <v>43</v>
      </c>
      <c r="P150" s="143">
        <f t="shared" si="31"/>
        <v>0</v>
      </c>
      <c r="Q150" s="143">
        <v>0</v>
      </c>
      <c r="R150" s="143">
        <f t="shared" si="32"/>
        <v>0</v>
      </c>
      <c r="S150" s="143">
        <v>0</v>
      </c>
      <c r="T150" s="144">
        <f t="shared" si="33"/>
        <v>0</v>
      </c>
      <c r="AR150" s="145" t="s">
        <v>157</v>
      </c>
      <c r="AT150" s="145" t="s">
        <v>152</v>
      </c>
      <c r="AU150" s="145" t="s">
        <v>80</v>
      </c>
      <c r="AY150" s="16" t="s">
        <v>150</v>
      </c>
      <c r="BE150" s="146">
        <f t="shared" si="34"/>
        <v>0</v>
      </c>
      <c r="BF150" s="146">
        <f t="shared" si="35"/>
        <v>0</v>
      </c>
      <c r="BG150" s="146">
        <f t="shared" si="36"/>
        <v>0</v>
      </c>
      <c r="BH150" s="146">
        <f t="shared" si="37"/>
        <v>0</v>
      </c>
      <c r="BI150" s="146">
        <f t="shared" si="38"/>
        <v>0</v>
      </c>
      <c r="BJ150" s="16" t="s">
        <v>80</v>
      </c>
      <c r="BK150" s="146">
        <f t="shared" si="39"/>
        <v>0</v>
      </c>
      <c r="BL150" s="16" t="s">
        <v>157</v>
      </c>
      <c r="BM150" s="145" t="s">
        <v>1508</v>
      </c>
    </row>
    <row r="151" spans="2:65" s="30" customFormat="1" ht="24.15" customHeight="1">
      <c r="B151" s="31"/>
      <c r="C151" s="134" t="s">
        <v>458</v>
      </c>
      <c r="D151" s="134" t="s">
        <v>152</v>
      </c>
      <c r="E151" s="135" t="s">
        <v>1509</v>
      </c>
      <c r="F151" s="136" t="s">
        <v>1510</v>
      </c>
      <c r="G151" s="137" t="s">
        <v>989</v>
      </c>
      <c r="H151" s="138">
        <v>1</v>
      </c>
      <c r="I151" s="139"/>
      <c r="J151" s="140">
        <f t="shared" si="30"/>
        <v>0</v>
      </c>
      <c r="K151" s="136"/>
      <c r="L151" s="31"/>
      <c r="M151" s="141"/>
      <c r="N151" s="142" t="s">
        <v>43</v>
      </c>
      <c r="P151" s="143">
        <f t="shared" si="31"/>
        <v>0</v>
      </c>
      <c r="Q151" s="143">
        <v>0</v>
      </c>
      <c r="R151" s="143">
        <f t="shared" si="32"/>
        <v>0</v>
      </c>
      <c r="S151" s="143">
        <v>0</v>
      </c>
      <c r="T151" s="144">
        <f t="shared" si="33"/>
        <v>0</v>
      </c>
      <c r="AR151" s="145" t="s">
        <v>157</v>
      </c>
      <c r="AT151" s="145" t="s">
        <v>152</v>
      </c>
      <c r="AU151" s="145" t="s">
        <v>80</v>
      </c>
      <c r="AY151" s="16" t="s">
        <v>150</v>
      </c>
      <c r="BE151" s="146">
        <f t="shared" si="34"/>
        <v>0</v>
      </c>
      <c r="BF151" s="146">
        <f t="shared" si="35"/>
        <v>0</v>
      </c>
      <c r="BG151" s="146">
        <f t="shared" si="36"/>
        <v>0</v>
      </c>
      <c r="BH151" s="146">
        <f t="shared" si="37"/>
        <v>0</v>
      </c>
      <c r="BI151" s="146">
        <f t="shared" si="38"/>
        <v>0</v>
      </c>
      <c r="BJ151" s="16" t="s">
        <v>80</v>
      </c>
      <c r="BK151" s="146">
        <f t="shared" si="39"/>
        <v>0</v>
      </c>
      <c r="BL151" s="16" t="s">
        <v>157</v>
      </c>
      <c r="BM151" s="145" t="s">
        <v>1511</v>
      </c>
    </row>
    <row r="152" spans="2:65" s="30" customFormat="1" ht="16.5" customHeight="1">
      <c r="B152" s="31"/>
      <c r="C152" s="134" t="s">
        <v>465</v>
      </c>
      <c r="D152" s="134" t="s">
        <v>152</v>
      </c>
      <c r="E152" s="135" t="s">
        <v>1512</v>
      </c>
      <c r="F152" s="136" t="s">
        <v>1513</v>
      </c>
      <c r="G152" s="137" t="s">
        <v>989</v>
      </c>
      <c r="H152" s="138">
        <v>1</v>
      </c>
      <c r="I152" s="139"/>
      <c r="J152" s="140">
        <f t="shared" si="30"/>
        <v>0</v>
      </c>
      <c r="K152" s="136"/>
      <c r="L152" s="31"/>
      <c r="M152" s="141"/>
      <c r="N152" s="142" t="s">
        <v>43</v>
      </c>
      <c r="P152" s="143">
        <f t="shared" si="31"/>
        <v>0</v>
      </c>
      <c r="Q152" s="143">
        <v>0</v>
      </c>
      <c r="R152" s="143">
        <f t="shared" si="32"/>
        <v>0</v>
      </c>
      <c r="S152" s="143">
        <v>0</v>
      </c>
      <c r="T152" s="144">
        <f t="shared" si="33"/>
        <v>0</v>
      </c>
      <c r="AR152" s="145" t="s">
        <v>157</v>
      </c>
      <c r="AT152" s="145" t="s">
        <v>152</v>
      </c>
      <c r="AU152" s="145" t="s">
        <v>80</v>
      </c>
      <c r="AY152" s="16" t="s">
        <v>150</v>
      </c>
      <c r="BE152" s="146">
        <f t="shared" si="34"/>
        <v>0</v>
      </c>
      <c r="BF152" s="146">
        <f t="shared" si="35"/>
        <v>0</v>
      </c>
      <c r="BG152" s="146">
        <f t="shared" si="36"/>
        <v>0</v>
      </c>
      <c r="BH152" s="146">
        <f t="shared" si="37"/>
        <v>0</v>
      </c>
      <c r="BI152" s="146">
        <f t="shared" si="38"/>
        <v>0</v>
      </c>
      <c r="BJ152" s="16" t="s">
        <v>80</v>
      </c>
      <c r="BK152" s="146">
        <f t="shared" si="39"/>
        <v>0</v>
      </c>
      <c r="BL152" s="16" t="s">
        <v>157</v>
      </c>
      <c r="BM152" s="145" t="s">
        <v>1514</v>
      </c>
    </row>
    <row r="153" spans="2:65" s="30" customFormat="1" ht="16.5" customHeight="1">
      <c r="B153" s="31"/>
      <c r="C153" s="134" t="s">
        <v>471</v>
      </c>
      <c r="D153" s="134" t="s">
        <v>152</v>
      </c>
      <c r="E153" s="135" t="s">
        <v>1515</v>
      </c>
      <c r="F153" s="136" t="s">
        <v>1516</v>
      </c>
      <c r="G153" s="137" t="s">
        <v>989</v>
      </c>
      <c r="H153" s="138">
        <v>1</v>
      </c>
      <c r="I153" s="139"/>
      <c r="J153" s="140">
        <f t="shared" si="30"/>
        <v>0</v>
      </c>
      <c r="K153" s="136"/>
      <c r="L153" s="31"/>
      <c r="M153" s="141"/>
      <c r="N153" s="142" t="s">
        <v>43</v>
      </c>
      <c r="P153" s="143">
        <f t="shared" si="31"/>
        <v>0</v>
      </c>
      <c r="Q153" s="143">
        <v>0</v>
      </c>
      <c r="R153" s="143">
        <f t="shared" si="32"/>
        <v>0</v>
      </c>
      <c r="S153" s="143">
        <v>0</v>
      </c>
      <c r="T153" s="144">
        <f t="shared" si="33"/>
        <v>0</v>
      </c>
      <c r="AR153" s="145" t="s">
        <v>157</v>
      </c>
      <c r="AT153" s="145" t="s">
        <v>152</v>
      </c>
      <c r="AU153" s="145" t="s">
        <v>80</v>
      </c>
      <c r="AY153" s="16" t="s">
        <v>150</v>
      </c>
      <c r="BE153" s="146">
        <f t="shared" si="34"/>
        <v>0</v>
      </c>
      <c r="BF153" s="146">
        <f t="shared" si="35"/>
        <v>0</v>
      </c>
      <c r="BG153" s="146">
        <f t="shared" si="36"/>
        <v>0</v>
      </c>
      <c r="BH153" s="146">
        <f t="shared" si="37"/>
        <v>0</v>
      </c>
      <c r="BI153" s="146">
        <f t="shared" si="38"/>
        <v>0</v>
      </c>
      <c r="BJ153" s="16" t="s">
        <v>80</v>
      </c>
      <c r="BK153" s="146">
        <f t="shared" si="39"/>
        <v>0</v>
      </c>
      <c r="BL153" s="16" t="s">
        <v>157</v>
      </c>
      <c r="BM153" s="145" t="s">
        <v>1517</v>
      </c>
    </row>
    <row r="154" spans="2:65" s="30" customFormat="1" ht="16.5" customHeight="1">
      <c r="B154" s="31"/>
      <c r="C154" s="134" t="s">
        <v>477</v>
      </c>
      <c r="D154" s="134" t="s">
        <v>152</v>
      </c>
      <c r="E154" s="135" t="s">
        <v>1518</v>
      </c>
      <c r="F154" s="136" t="s">
        <v>1519</v>
      </c>
      <c r="G154" s="137" t="s">
        <v>989</v>
      </c>
      <c r="H154" s="138">
        <v>1</v>
      </c>
      <c r="I154" s="139"/>
      <c r="J154" s="140">
        <f t="shared" si="30"/>
        <v>0</v>
      </c>
      <c r="K154" s="136"/>
      <c r="L154" s="31"/>
      <c r="M154" s="141"/>
      <c r="N154" s="142" t="s">
        <v>43</v>
      </c>
      <c r="P154" s="143">
        <f t="shared" si="31"/>
        <v>0</v>
      </c>
      <c r="Q154" s="143">
        <v>0</v>
      </c>
      <c r="R154" s="143">
        <f t="shared" si="32"/>
        <v>0</v>
      </c>
      <c r="S154" s="143">
        <v>0</v>
      </c>
      <c r="T154" s="144">
        <f t="shared" si="33"/>
        <v>0</v>
      </c>
      <c r="AR154" s="145" t="s">
        <v>157</v>
      </c>
      <c r="AT154" s="145" t="s">
        <v>152</v>
      </c>
      <c r="AU154" s="145" t="s">
        <v>80</v>
      </c>
      <c r="AY154" s="16" t="s">
        <v>150</v>
      </c>
      <c r="BE154" s="146">
        <f t="shared" si="34"/>
        <v>0</v>
      </c>
      <c r="BF154" s="146">
        <f t="shared" si="35"/>
        <v>0</v>
      </c>
      <c r="BG154" s="146">
        <f t="shared" si="36"/>
        <v>0</v>
      </c>
      <c r="BH154" s="146">
        <f t="shared" si="37"/>
        <v>0</v>
      </c>
      <c r="BI154" s="146">
        <f t="shared" si="38"/>
        <v>0</v>
      </c>
      <c r="BJ154" s="16" t="s">
        <v>80</v>
      </c>
      <c r="BK154" s="146">
        <f t="shared" si="39"/>
        <v>0</v>
      </c>
      <c r="BL154" s="16" t="s">
        <v>157</v>
      </c>
      <c r="BM154" s="145" t="s">
        <v>1520</v>
      </c>
    </row>
    <row r="155" spans="2:65" s="30" customFormat="1" ht="16.5" customHeight="1">
      <c r="B155" s="31"/>
      <c r="C155" s="134" t="s">
        <v>483</v>
      </c>
      <c r="D155" s="134" t="s">
        <v>152</v>
      </c>
      <c r="E155" s="135" t="s">
        <v>1521</v>
      </c>
      <c r="F155" s="136" t="s">
        <v>1522</v>
      </c>
      <c r="G155" s="137" t="s">
        <v>989</v>
      </c>
      <c r="H155" s="138">
        <v>1</v>
      </c>
      <c r="I155" s="139"/>
      <c r="J155" s="140">
        <f t="shared" si="30"/>
        <v>0</v>
      </c>
      <c r="K155" s="136"/>
      <c r="L155" s="31"/>
      <c r="M155" s="141"/>
      <c r="N155" s="142" t="s">
        <v>43</v>
      </c>
      <c r="P155" s="143">
        <f t="shared" si="31"/>
        <v>0</v>
      </c>
      <c r="Q155" s="143">
        <v>0</v>
      </c>
      <c r="R155" s="143">
        <f t="shared" si="32"/>
        <v>0</v>
      </c>
      <c r="S155" s="143">
        <v>0</v>
      </c>
      <c r="T155" s="144">
        <f t="shared" si="33"/>
        <v>0</v>
      </c>
      <c r="AR155" s="145" t="s">
        <v>157</v>
      </c>
      <c r="AT155" s="145" t="s">
        <v>152</v>
      </c>
      <c r="AU155" s="145" t="s">
        <v>80</v>
      </c>
      <c r="AY155" s="16" t="s">
        <v>150</v>
      </c>
      <c r="BE155" s="146">
        <f t="shared" si="34"/>
        <v>0</v>
      </c>
      <c r="BF155" s="146">
        <f t="shared" si="35"/>
        <v>0</v>
      </c>
      <c r="BG155" s="146">
        <f t="shared" si="36"/>
        <v>0</v>
      </c>
      <c r="BH155" s="146">
        <f t="shared" si="37"/>
        <v>0</v>
      </c>
      <c r="BI155" s="146">
        <f t="shared" si="38"/>
        <v>0</v>
      </c>
      <c r="BJ155" s="16" t="s">
        <v>80</v>
      </c>
      <c r="BK155" s="146">
        <f t="shared" si="39"/>
        <v>0</v>
      </c>
      <c r="BL155" s="16" t="s">
        <v>157</v>
      </c>
      <c r="BM155" s="145" t="s">
        <v>1523</v>
      </c>
    </row>
    <row r="156" spans="2:65" s="30" customFormat="1" ht="16.5" customHeight="1">
      <c r="B156" s="31"/>
      <c r="C156" s="134" t="s">
        <v>488</v>
      </c>
      <c r="D156" s="134" t="s">
        <v>152</v>
      </c>
      <c r="E156" s="135" t="s">
        <v>1524</v>
      </c>
      <c r="F156" s="136" t="s">
        <v>1525</v>
      </c>
      <c r="G156" s="137" t="s">
        <v>989</v>
      </c>
      <c r="H156" s="138">
        <v>1</v>
      </c>
      <c r="I156" s="139"/>
      <c r="J156" s="140">
        <f t="shared" si="30"/>
        <v>0</v>
      </c>
      <c r="K156" s="136"/>
      <c r="L156" s="31"/>
      <c r="M156" s="141"/>
      <c r="N156" s="142" t="s">
        <v>43</v>
      </c>
      <c r="P156" s="143">
        <f t="shared" si="31"/>
        <v>0</v>
      </c>
      <c r="Q156" s="143">
        <v>0</v>
      </c>
      <c r="R156" s="143">
        <f t="shared" si="32"/>
        <v>0</v>
      </c>
      <c r="S156" s="143">
        <v>0</v>
      </c>
      <c r="T156" s="144">
        <f t="shared" si="33"/>
        <v>0</v>
      </c>
      <c r="AR156" s="145" t="s">
        <v>157</v>
      </c>
      <c r="AT156" s="145" t="s">
        <v>152</v>
      </c>
      <c r="AU156" s="145" t="s">
        <v>80</v>
      </c>
      <c r="AY156" s="16" t="s">
        <v>150</v>
      </c>
      <c r="BE156" s="146">
        <f t="shared" si="34"/>
        <v>0</v>
      </c>
      <c r="BF156" s="146">
        <f t="shared" si="35"/>
        <v>0</v>
      </c>
      <c r="BG156" s="146">
        <f t="shared" si="36"/>
        <v>0</v>
      </c>
      <c r="BH156" s="146">
        <f t="shared" si="37"/>
        <v>0</v>
      </c>
      <c r="BI156" s="146">
        <f t="shared" si="38"/>
        <v>0</v>
      </c>
      <c r="BJ156" s="16" t="s">
        <v>80</v>
      </c>
      <c r="BK156" s="146">
        <f t="shared" si="39"/>
        <v>0</v>
      </c>
      <c r="BL156" s="16" t="s">
        <v>157</v>
      </c>
      <c r="BM156" s="145" t="s">
        <v>1526</v>
      </c>
    </row>
    <row r="157" spans="2:65" s="30" customFormat="1" ht="16.5" customHeight="1">
      <c r="B157" s="31"/>
      <c r="C157" s="134" t="s">
        <v>495</v>
      </c>
      <c r="D157" s="134" t="s">
        <v>152</v>
      </c>
      <c r="E157" s="135" t="s">
        <v>1527</v>
      </c>
      <c r="F157" s="136" t="s">
        <v>1528</v>
      </c>
      <c r="G157" s="137" t="s">
        <v>989</v>
      </c>
      <c r="H157" s="138">
        <v>1</v>
      </c>
      <c r="I157" s="139"/>
      <c r="J157" s="140">
        <f t="shared" si="30"/>
        <v>0</v>
      </c>
      <c r="K157" s="136"/>
      <c r="L157" s="31"/>
      <c r="M157" s="141"/>
      <c r="N157" s="142" t="s">
        <v>43</v>
      </c>
      <c r="P157" s="143">
        <f t="shared" si="31"/>
        <v>0</v>
      </c>
      <c r="Q157" s="143">
        <v>0</v>
      </c>
      <c r="R157" s="143">
        <f t="shared" si="32"/>
        <v>0</v>
      </c>
      <c r="S157" s="143">
        <v>0</v>
      </c>
      <c r="T157" s="144">
        <f t="shared" si="33"/>
        <v>0</v>
      </c>
      <c r="AR157" s="145" t="s">
        <v>157</v>
      </c>
      <c r="AT157" s="145" t="s">
        <v>152</v>
      </c>
      <c r="AU157" s="145" t="s">
        <v>80</v>
      </c>
      <c r="AY157" s="16" t="s">
        <v>150</v>
      </c>
      <c r="BE157" s="146">
        <f t="shared" si="34"/>
        <v>0</v>
      </c>
      <c r="BF157" s="146">
        <f t="shared" si="35"/>
        <v>0</v>
      </c>
      <c r="BG157" s="146">
        <f t="shared" si="36"/>
        <v>0</v>
      </c>
      <c r="BH157" s="146">
        <f t="shared" si="37"/>
        <v>0</v>
      </c>
      <c r="BI157" s="146">
        <f t="shared" si="38"/>
        <v>0</v>
      </c>
      <c r="BJ157" s="16" t="s">
        <v>80</v>
      </c>
      <c r="BK157" s="146">
        <f t="shared" si="39"/>
        <v>0</v>
      </c>
      <c r="BL157" s="16" t="s">
        <v>157</v>
      </c>
      <c r="BM157" s="145" t="s">
        <v>1529</v>
      </c>
    </row>
    <row r="158" spans="2:65" s="30" customFormat="1" ht="16.5" customHeight="1">
      <c r="B158" s="31"/>
      <c r="C158" s="134" t="s">
        <v>500</v>
      </c>
      <c r="D158" s="134" t="s">
        <v>152</v>
      </c>
      <c r="E158" s="135" t="s">
        <v>1169</v>
      </c>
      <c r="F158" s="136" t="s">
        <v>1455</v>
      </c>
      <c r="G158" s="137" t="s">
        <v>989</v>
      </c>
      <c r="H158" s="138">
        <v>1</v>
      </c>
      <c r="I158" s="139"/>
      <c r="J158" s="140">
        <f t="shared" si="30"/>
        <v>0</v>
      </c>
      <c r="K158" s="136"/>
      <c r="L158" s="31"/>
      <c r="M158" s="141"/>
      <c r="N158" s="142" t="s">
        <v>43</v>
      </c>
      <c r="P158" s="143">
        <f t="shared" si="31"/>
        <v>0</v>
      </c>
      <c r="Q158" s="143">
        <v>0</v>
      </c>
      <c r="R158" s="143">
        <f t="shared" si="32"/>
        <v>0</v>
      </c>
      <c r="S158" s="143">
        <v>0</v>
      </c>
      <c r="T158" s="144">
        <f t="shared" si="33"/>
        <v>0</v>
      </c>
      <c r="AR158" s="145" t="s">
        <v>157</v>
      </c>
      <c r="AT158" s="145" t="s">
        <v>152</v>
      </c>
      <c r="AU158" s="145" t="s">
        <v>80</v>
      </c>
      <c r="AY158" s="16" t="s">
        <v>150</v>
      </c>
      <c r="BE158" s="146">
        <f t="shared" si="34"/>
        <v>0</v>
      </c>
      <c r="BF158" s="146">
        <f t="shared" si="35"/>
        <v>0</v>
      </c>
      <c r="BG158" s="146">
        <f t="shared" si="36"/>
        <v>0</v>
      </c>
      <c r="BH158" s="146">
        <f t="shared" si="37"/>
        <v>0</v>
      </c>
      <c r="BI158" s="146">
        <f t="shared" si="38"/>
        <v>0</v>
      </c>
      <c r="BJ158" s="16" t="s">
        <v>80</v>
      </c>
      <c r="BK158" s="146">
        <f t="shared" si="39"/>
        <v>0</v>
      </c>
      <c r="BL158" s="16" t="s">
        <v>157</v>
      </c>
      <c r="BM158" s="145" t="s">
        <v>1530</v>
      </c>
    </row>
    <row r="159" spans="2:65" s="30" customFormat="1" ht="16.5" customHeight="1">
      <c r="B159" s="31"/>
      <c r="C159" s="134" t="s">
        <v>505</v>
      </c>
      <c r="D159" s="134" t="s">
        <v>152</v>
      </c>
      <c r="E159" s="135" t="s">
        <v>1172</v>
      </c>
      <c r="F159" s="136" t="s">
        <v>1457</v>
      </c>
      <c r="G159" s="137" t="s">
        <v>989</v>
      </c>
      <c r="H159" s="138">
        <v>1</v>
      </c>
      <c r="I159" s="139"/>
      <c r="J159" s="140">
        <f t="shared" si="30"/>
        <v>0</v>
      </c>
      <c r="K159" s="136"/>
      <c r="L159" s="31"/>
      <c r="M159" s="141"/>
      <c r="N159" s="142" t="s">
        <v>43</v>
      </c>
      <c r="P159" s="143">
        <f t="shared" si="31"/>
        <v>0</v>
      </c>
      <c r="Q159" s="143">
        <v>0</v>
      </c>
      <c r="R159" s="143">
        <f t="shared" si="32"/>
        <v>0</v>
      </c>
      <c r="S159" s="143">
        <v>0</v>
      </c>
      <c r="T159" s="144">
        <f t="shared" si="33"/>
        <v>0</v>
      </c>
      <c r="AR159" s="145" t="s">
        <v>157</v>
      </c>
      <c r="AT159" s="145" t="s">
        <v>152</v>
      </c>
      <c r="AU159" s="145" t="s">
        <v>80</v>
      </c>
      <c r="AY159" s="16" t="s">
        <v>150</v>
      </c>
      <c r="BE159" s="146">
        <f t="shared" si="34"/>
        <v>0</v>
      </c>
      <c r="BF159" s="146">
        <f t="shared" si="35"/>
        <v>0</v>
      </c>
      <c r="BG159" s="146">
        <f t="shared" si="36"/>
        <v>0</v>
      </c>
      <c r="BH159" s="146">
        <f t="shared" si="37"/>
        <v>0</v>
      </c>
      <c r="BI159" s="146">
        <f t="shared" si="38"/>
        <v>0</v>
      </c>
      <c r="BJ159" s="16" t="s">
        <v>80</v>
      </c>
      <c r="BK159" s="146">
        <f t="shared" si="39"/>
        <v>0</v>
      </c>
      <c r="BL159" s="16" t="s">
        <v>157</v>
      </c>
      <c r="BM159" s="145" t="s">
        <v>1531</v>
      </c>
    </row>
    <row r="160" spans="2:65" s="121" customFormat="1" ht="25.95" customHeight="1">
      <c r="B160" s="122"/>
      <c r="D160" s="123" t="s">
        <v>71</v>
      </c>
      <c r="E160" s="124" t="s">
        <v>1532</v>
      </c>
      <c r="F160" s="124" t="s">
        <v>1533</v>
      </c>
      <c r="I160" s="125"/>
      <c r="J160" s="126">
        <f>BK160</f>
        <v>0</v>
      </c>
      <c r="L160" s="122"/>
      <c r="M160" s="127"/>
      <c r="P160" s="128">
        <f>SUM(P161:P173)</f>
        <v>0</v>
      </c>
      <c r="R160" s="128">
        <f>SUM(R161:R173)</f>
        <v>0</v>
      </c>
      <c r="T160" s="129">
        <f>SUM(T161:T173)</f>
        <v>0</v>
      </c>
      <c r="AR160" s="123" t="s">
        <v>80</v>
      </c>
      <c r="AT160" s="130" t="s">
        <v>71</v>
      </c>
      <c r="AU160" s="130" t="s">
        <v>72</v>
      </c>
      <c r="AY160" s="123" t="s">
        <v>150</v>
      </c>
      <c r="BK160" s="131">
        <f>SUM(BK161:BK173)</f>
        <v>0</v>
      </c>
    </row>
    <row r="161" spans="2:65" s="30" customFormat="1" ht="16.5" customHeight="1">
      <c r="B161" s="31"/>
      <c r="C161" s="134" t="s">
        <v>512</v>
      </c>
      <c r="D161" s="134" t="s">
        <v>152</v>
      </c>
      <c r="E161" s="135" t="s">
        <v>1366</v>
      </c>
      <c r="F161" s="136" t="s">
        <v>1443</v>
      </c>
      <c r="G161" s="137" t="s">
        <v>648</v>
      </c>
      <c r="H161" s="138">
        <v>3</v>
      </c>
      <c r="I161" s="139"/>
      <c r="J161" s="140">
        <f t="shared" ref="J161:J173" si="40">ROUND(I161*H161,2)</f>
        <v>0</v>
      </c>
      <c r="K161" s="136"/>
      <c r="L161" s="31"/>
      <c r="M161" s="141"/>
      <c r="N161" s="142" t="s">
        <v>43</v>
      </c>
      <c r="P161" s="143">
        <f t="shared" ref="P161:P173" si="41">O161*H161</f>
        <v>0</v>
      </c>
      <c r="Q161" s="143">
        <v>0</v>
      </c>
      <c r="R161" s="143">
        <f t="shared" ref="R161:R173" si="42">Q161*H161</f>
        <v>0</v>
      </c>
      <c r="S161" s="143">
        <v>0</v>
      </c>
      <c r="T161" s="144">
        <f t="shared" ref="T161:T173" si="43">S161*H161</f>
        <v>0</v>
      </c>
      <c r="AR161" s="145" t="s">
        <v>157</v>
      </c>
      <c r="AT161" s="145" t="s">
        <v>152</v>
      </c>
      <c r="AU161" s="145" t="s">
        <v>80</v>
      </c>
      <c r="AY161" s="16" t="s">
        <v>150</v>
      </c>
      <c r="BE161" s="146">
        <f t="shared" ref="BE161:BE173" si="44">IF(N161="základní",J161,0)</f>
        <v>0</v>
      </c>
      <c r="BF161" s="146">
        <f t="shared" ref="BF161:BF173" si="45">IF(N161="snížená",J161,0)</f>
        <v>0</v>
      </c>
      <c r="BG161" s="146">
        <f t="shared" ref="BG161:BG173" si="46">IF(N161="zákl. přenesená",J161,0)</f>
        <v>0</v>
      </c>
      <c r="BH161" s="146">
        <f t="shared" ref="BH161:BH173" si="47">IF(N161="sníž. přenesená",J161,0)</f>
        <v>0</v>
      </c>
      <c r="BI161" s="146">
        <f t="shared" ref="BI161:BI173" si="48">IF(N161="nulová",J161,0)</f>
        <v>0</v>
      </c>
      <c r="BJ161" s="16" t="s">
        <v>80</v>
      </c>
      <c r="BK161" s="146">
        <f t="shared" ref="BK161:BK173" si="49">ROUND(I161*H161,2)</f>
        <v>0</v>
      </c>
      <c r="BL161" s="16" t="s">
        <v>157</v>
      </c>
      <c r="BM161" s="145" t="s">
        <v>1534</v>
      </c>
    </row>
    <row r="162" spans="2:65" s="30" customFormat="1" ht="16.5" customHeight="1">
      <c r="B162" s="31"/>
      <c r="C162" s="134" t="s">
        <v>518</v>
      </c>
      <c r="D162" s="134" t="s">
        <v>152</v>
      </c>
      <c r="E162" s="135" t="s">
        <v>1370</v>
      </c>
      <c r="F162" s="136" t="s">
        <v>1445</v>
      </c>
      <c r="G162" s="137" t="s">
        <v>712</v>
      </c>
      <c r="H162" s="138">
        <v>1</v>
      </c>
      <c r="I162" s="139"/>
      <c r="J162" s="140">
        <f t="shared" si="40"/>
        <v>0</v>
      </c>
      <c r="K162" s="136"/>
      <c r="L162" s="31"/>
      <c r="M162" s="141"/>
      <c r="N162" s="142" t="s">
        <v>43</v>
      </c>
      <c r="P162" s="143">
        <f t="shared" si="41"/>
        <v>0</v>
      </c>
      <c r="Q162" s="143">
        <v>0</v>
      </c>
      <c r="R162" s="143">
        <f t="shared" si="42"/>
        <v>0</v>
      </c>
      <c r="S162" s="143">
        <v>0</v>
      </c>
      <c r="T162" s="144">
        <f t="shared" si="43"/>
        <v>0</v>
      </c>
      <c r="AR162" s="145" t="s">
        <v>157</v>
      </c>
      <c r="AT162" s="145" t="s">
        <v>152</v>
      </c>
      <c r="AU162" s="145" t="s">
        <v>80</v>
      </c>
      <c r="AY162" s="16" t="s">
        <v>150</v>
      </c>
      <c r="BE162" s="146">
        <f t="shared" si="44"/>
        <v>0</v>
      </c>
      <c r="BF162" s="146">
        <f t="shared" si="45"/>
        <v>0</v>
      </c>
      <c r="BG162" s="146">
        <f t="shared" si="46"/>
        <v>0</v>
      </c>
      <c r="BH162" s="146">
        <f t="shared" si="47"/>
        <v>0</v>
      </c>
      <c r="BI162" s="146">
        <f t="shared" si="48"/>
        <v>0</v>
      </c>
      <c r="BJ162" s="16" t="s">
        <v>80</v>
      </c>
      <c r="BK162" s="146">
        <f t="shared" si="49"/>
        <v>0</v>
      </c>
      <c r="BL162" s="16" t="s">
        <v>157</v>
      </c>
      <c r="BM162" s="145" t="s">
        <v>1535</v>
      </c>
    </row>
    <row r="163" spans="2:65" s="30" customFormat="1" ht="16.5" customHeight="1">
      <c r="B163" s="31"/>
      <c r="C163" s="134" t="s">
        <v>522</v>
      </c>
      <c r="D163" s="134" t="s">
        <v>152</v>
      </c>
      <c r="E163" s="135" t="s">
        <v>1382</v>
      </c>
      <c r="F163" s="136" t="s">
        <v>1447</v>
      </c>
      <c r="G163" s="137" t="s">
        <v>209</v>
      </c>
      <c r="H163" s="138">
        <v>5</v>
      </c>
      <c r="I163" s="139"/>
      <c r="J163" s="140">
        <f t="shared" si="40"/>
        <v>0</v>
      </c>
      <c r="K163" s="136"/>
      <c r="L163" s="31"/>
      <c r="M163" s="141"/>
      <c r="N163" s="142" t="s">
        <v>43</v>
      </c>
      <c r="P163" s="143">
        <f t="shared" si="41"/>
        <v>0</v>
      </c>
      <c r="Q163" s="143">
        <v>0</v>
      </c>
      <c r="R163" s="143">
        <f t="shared" si="42"/>
        <v>0</v>
      </c>
      <c r="S163" s="143">
        <v>0</v>
      </c>
      <c r="T163" s="144">
        <f t="shared" si="43"/>
        <v>0</v>
      </c>
      <c r="AR163" s="145" t="s">
        <v>157</v>
      </c>
      <c r="AT163" s="145" t="s">
        <v>152</v>
      </c>
      <c r="AU163" s="145" t="s">
        <v>80</v>
      </c>
      <c r="AY163" s="16" t="s">
        <v>150</v>
      </c>
      <c r="BE163" s="146">
        <f t="shared" si="44"/>
        <v>0</v>
      </c>
      <c r="BF163" s="146">
        <f t="shared" si="45"/>
        <v>0</v>
      </c>
      <c r="BG163" s="146">
        <f t="shared" si="46"/>
        <v>0</v>
      </c>
      <c r="BH163" s="146">
        <f t="shared" si="47"/>
        <v>0</v>
      </c>
      <c r="BI163" s="146">
        <f t="shared" si="48"/>
        <v>0</v>
      </c>
      <c r="BJ163" s="16" t="s">
        <v>80</v>
      </c>
      <c r="BK163" s="146">
        <f t="shared" si="49"/>
        <v>0</v>
      </c>
      <c r="BL163" s="16" t="s">
        <v>157</v>
      </c>
      <c r="BM163" s="145" t="s">
        <v>1536</v>
      </c>
    </row>
    <row r="164" spans="2:65" s="30" customFormat="1" ht="16.5" customHeight="1">
      <c r="B164" s="31"/>
      <c r="C164" s="134" t="s">
        <v>527</v>
      </c>
      <c r="D164" s="134" t="s">
        <v>152</v>
      </c>
      <c r="E164" s="135" t="s">
        <v>1506</v>
      </c>
      <c r="F164" s="136" t="s">
        <v>1507</v>
      </c>
      <c r="G164" s="137" t="s">
        <v>989</v>
      </c>
      <c r="H164" s="138">
        <v>1</v>
      </c>
      <c r="I164" s="139"/>
      <c r="J164" s="140">
        <f t="shared" si="40"/>
        <v>0</v>
      </c>
      <c r="K164" s="136"/>
      <c r="L164" s="31"/>
      <c r="M164" s="141"/>
      <c r="N164" s="142" t="s">
        <v>43</v>
      </c>
      <c r="P164" s="143">
        <f t="shared" si="41"/>
        <v>0</v>
      </c>
      <c r="Q164" s="143">
        <v>0</v>
      </c>
      <c r="R164" s="143">
        <f t="shared" si="42"/>
        <v>0</v>
      </c>
      <c r="S164" s="143">
        <v>0</v>
      </c>
      <c r="T164" s="144">
        <f t="shared" si="43"/>
        <v>0</v>
      </c>
      <c r="AR164" s="145" t="s">
        <v>157</v>
      </c>
      <c r="AT164" s="145" t="s">
        <v>152</v>
      </c>
      <c r="AU164" s="145" t="s">
        <v>80</v>
      </c>
      <c r="AY164" s="16" t="s">
        <v>150</v>
      </c>
      <c r="BE164" s="146">
        <f t="shared" si="44"/>
        <v>0</v>
      </c>
      <c r="BF164" s="146">
        <f t="shared" si="45"/>
        <v>0</v>
      </c>
      <c r="BG164" s="146">
        <f t="shared" si="46"/>
        <v>0</v>
      </c>
      <c r="BH164" s="146">
        <f t="shared" si="47"/>
        <v>0</v>
      </c>
      <c r="BI164" s="146">
        <f t="shared" si="48"/>
        <v>0</v>
      </c>
      <c r="BJ164" s="16" t="s">
        <v>80</v>
      </c>
      <c r="BK164" s="146">
        <f t="shared" si="49"/>
        <v>0</v>
      </c>
      <c r="BL164" s="16" t="s">
        <v>157</v>
      </c>
      <c r="BM164" s="145" t="s">
        <v>1537</v>
      </c>
    </row>
    <row r="165" spans="2:65" s="30" customFormat="1" ht="24.15" customHeight="1">
      <c r="B165" s="31"/>
      <c r="C165" s="134" t="s">
        <v>532</v>
      </c>
      <c r="D165" s="134" t="s">
        <v>152</v>
      </c>
      <c r="E165" s="135" t="s">
        <v>1509</v>
      </c>
      <c r="F165" s="136" t="s">
        <v>1510</v>
      </c>
      <c r="G165" s="137" t="s">
        <v>989</v>
      </c>
      <c r="H165" s="138">
        <v>1</v>
      </c>
      <c r="I165" s="139"/>
      <c r="J165" s="140">
        <f t="shared" si="40"/>
        <v>0</v>
      </c>
      <c r="K165" s="136"/>
      <c r="L165" s="31"/>
      <c r="M165" s="141"/>
      <c r="N165" s="142" t="s">
        <v>43</v>
      </c>
      <c r="P165" s="143">
        <f t="shared" si="41"/>
        <v>0</v>
      </c>
      <c r="Q165" s="143">
        <v>0</v>
      </c>
      <c r="R165" s="143">
        <f t="shared" si="42"/>
        <v>0</v>
      </c>
      <c r="S165" s="143">
        <v>0</v>
      </c>
      <c r="T165" s="144">
        <f t="shared" si="43"/>
        <v>0</v>
      </c>
      <c r="AR165" s="145" t="s">
        <v>157</v>
      </c>
      <c r="AT165" s="145" t="s">
        <v>152</v>
      </c>
      <c r="AU165" s="145" t="s">
        <v>80</v>
      </c>
      <c r="AY165" s="16" t="s">
        <v>150</v>
      </c>
      <c r="BE165" s="146">
        <f t="shared" si="44"/>
        <v>0</v>
      </c>
      <c r="BF165" s="146">
        <f t="shared" si="45"/>
        <v>0</v>
      </c>
      <c r="BG165" s="146">
        <f t="shared" si="46"/>
        <v>0</v>
      </c>
      <c r="BH165" s="146">
        <f t="shared" si="47"/>
        <v>0</v>
      </c>
      <c r="BI165" s="146">
        <f t="shared" si="48"/>
        <v>0</v>
      </c>
      <c r="BJ165" s="16" t="s">
        <v>80</v>
      </c>
      <c r="BK165" s="146">
        <f t="shared" si="49"/>
        <v>0</v>
      </c>
      <c r="BL165" s="16" t="s">
        <v>157</v>
      </c>
      <c r="BM165" s="145" t="s">
        <v>1538</v>
      </c>
    </row>
    <row r="166" spans="2:65" s="30" customFormat="1" ht="16.5" customHeight="1">
      <c r="B166" s="31"/>
      <c r="C166" s="134" t="s">
        <v>537</v>
      </c>
      <c r="D166" s="134" t="s">
        <v>152</v>
      </c>
      <c r="E166" s="135" t="s">
        <v>1512</v>
      </c>
      <c r="F166" s="136" t="s">
        <v>1513</v>
      </c>
      <c r="G166" s="137" t="s">
        <v>989</v>
      </c>
      <c r="H166" s="138">
        <v>1</v>
      </c>
      <c r="I166" s="139"/>
      <c r="J166" s="140">
        <f t="shared" si="40"/>
        <v>0</v>
      </c>
      <c r="K166" s="136"/>
      <c r="L166" s="31"/>
      <c r="M166" s="141"/>
      <c r="N166" s="142" t="s">
        <v>43</v>
      </c>
      <c r="P166" s="143">
        <f t="shared" si="41"/>
        <v>0</v>
      </c>
      <c r="Q166" s="143">
        <v>0</v>
      </c>
      <c r="R166" s="143">
        <f t="shared" si="42"/>
        <v>0</v>
      </c>
      <c r="S166" s="143">
        <v>0</v>
      </c>
      <c r="T166" s="144">
        <f t="shared" si="43"/>
        <v>0</v>
      </c>
      <c r="AR166" s="145" t="s">
        <v>157</v>
      </c>
      <c r="AT166" s="145" t="s">
        <v>152</v>
      </c>
      <c r="AU166" s="145" t="s">
        <v>80</v>
      </c>
      <c r="AY166" s="16" t="s">
        <v>150</v>
      </c>
      <c r="BE166" s="146">
        <f t="shared" si="44"/>
        <v>0</v>
      </c>
      <c r="BF166" s="146">
        <f t="shared" si="45"/>
        <v>0</v>
      </c>
      <c r="BG166" s="146">
        <f t="shared" si="46"/>
        <v>0</v>
      </c>
      <c r="BH166" s="146">
        <f t="shared" si="47"/>
        <v>0</v>
      </c>
      <c r="BI166" s="146">
        <f t="shared" si="48"/>
        <v>0</v>
      </c>
      <c r="BJ166" s="16" t="s">
        <v>80</v>
      </c>
      <c r="BK166" s="146">
        <f t="shared" si="49"/>
        <v>0</v>
      </c>
      <c r="BL166" s="16" t="s">
        <v>157</v>
      </c>
      <c r="BM166" s="145" t="s">
        <v>1539</v>
      </c>
    </row>
    <row r="167" spans="2:65" s="30" customFormat="1" ht="16.5" customHeight="1">
      <c r="B167" s="31"/>
      <c r="C167" s="134" t="s">
        <v>542</v>
      </c>
      <c r="D167" s="134" t="s">
        <v>152</v>
      </c>
      <c r="E167" s="135" t="s">
        <v>1515</v>
      </c>
      <c r="F167" s="136" t="s">
        <v>1516</v>
      </c>
      <c r="G167" s="137" t="s">
        <v>989</v>
      </c>
      <c r="H167" s="138">
        <v>1</v>
      </c>
      <c r="I167" s="139"/>
      <c r="J167" s="140">
        <f t="shared" si="40"/>
        <v>0</v>
      </c>
      <c r="K167" s="136"/>
      <c r="L167" s="31"/>
      <c r="M167" s="141"/>
      <c r="N167" s="142" t="s">
        <v>43</v>
      </c>
      <c r="P167" s="143">
        <f t="shared" si="41"/>
        <v>0</v>
      </c>
      <c r="Q167" s="143">
        <v>0</v>
      </c>
      <c r="R167" s="143">
        <f t="shared" si="42"/>
        <v>0</v>
      </c>
      <c r="S167" s="143">
        <v>0</v>
      </c>
      <c r="T167" s="144">
        <f t="shared" si="43"/>
        <v>0</v>
      </c>
      <c r="AR167" s="145" t="s">
        <v>157</v>
      </c>
      <c r="AT167" s="145" t="s">
        <v>152</v>
      </c>
      <c r="AU167" s="145" t="s">
        <v>80</v>
      </c>
      <c r="AY167" s="16" t="s">
        <v>150</v>
      </c>
      <c r="BE167" s="146">
        <f t="shared" si="44"/>
        <v>0</v>
      </c>
      <c r="BF167" s="146">
        <f t="shared" si="45"/>
        <v>0</v>
      </c>
      <c r="BG167" s="146">
        <f t="shared" si="46"/>
        <v>0</v>
      </c>
      <c r="BH167" s="146">
        <f t="shared" si="47"/>
        <v>0</v>
      </c>
      <c r="BI167" s="146">
        <f t="shared" si="48"/>
        <v>0</v>
      </c>
      <c r="BJ167" s="16" t="s">
        <v>80</v>
      </c>
      <c r="BK167" s="146">
        <f t="shared" si="49"/>
        <v>0</v>
      </c>
      <c r="BL167" s="16" t="s">
        <v>157</v>
      </c>
      <c r="BM167" s="145" t="s">
        <v>1540</v>
      </c>
    </row>
    <row r="168" spans="2:65" s="30" customFormat="1" ht="16.5" customHeight="1">
      <c r="B168" s="31"/>
      <c r="C168" s="134" t="s">
        <v>547</v>
      </c>
      <c r="D168" s="134" t="s">
        <v>152</v>
      </c>
      <c r="E168" s="135" t="s">
        <v>1518</v>
      </c>
      <c r="F168" s="136" t="s">
        <v>1519</v>
      </c>
      <c r="G168" s="137" t="s">
        <v>989</v>
      </c>
      <c r="H168" s="138">
        <v>1</v>
      </c>
      <c r="I168" s="139"/>
      <c r="J168" s="140">
        <f t="shared" si="40"/>
        <v>0</v>
      </c>
      <c r="K168" s="136"/>
      <c r="L168" s="31"/>
      <c r="M168" s="141"/>
      <c r="N168" s="142" t="s">
        <v>43</v>
      </c>
      <c r="P168" s="143">
        <f t="shared" si="41"/>
        <v>0</v>
      </c>
      <c r="Q168" s="143">
        <v>0</v>
      </c>
      <c r="R168" s="143">
        <f t="shared" si="42"/>
        <v>0</v>
      </c>
      <c r="S168" s="143">
        <v>0</v>
      </c>
      <c r="T168" s="144">
        <f t="shared" si="43"/>
        <v>0</v>
      </c>
      <c r="AR168" s="145" t="s">
        <v>157</v>
      </c>
      <c r="AT168" s="145" t="s">
        <v>152</v>
      </c>
      <c r="AU168" s="145" t="s">
        <v>80</v>
      </c>
      <c r="AY168" s="16" t="s">
        <v>150</v>
      </c>
      <c r="BE168" s="146">
        <f t="shared" si="44"/>
        <v>0</v>
      </c>
      <c r="BF168" s="146">
        <f t="shared" si="45"/>
        <v>0</v>
      </c>
      <c r="BG168" s="146">
        <f t="shared" si="46"/>
        <v>0</v>
      </c>
      <c r="BH168" s="146">
        <f t="shared" si="47"/>
        <v>0</v>
      </c>
      <c r="BI168" s="146">
        <f t="shared" si="48"/>
        <v>0</v>
      </c>
      <c r="BJ168" s="16" t="s">
        <v>80</v>
      </c>
      <c r="BK168" s="146">
        <f t="shared" si="49"/>
        <v>0</v>
      </c>
      <c r="BL168" s="16" t="s">
        <v>157</v>
      </c>
      <c r="BM168" s="145" t="s">
        <v>1541</v>
      </c>
    </row>
    <row r="169" spans="2:65" s="30" customFormat="1" ht="16.5" customHeight="1">
      <c r="B169" s="31"/>
      <c r="C169" s="134" t="s">
        <v>551</v>
      </c>
      <c r="D169" s="134" t="s">
        <v>152</v>
      </c>
      <c r="E169" s="135" t="s">
        <v>1521</v>
      </c>
      <c r="F169" s="136" t="s">
        <v>1522</v>
      </c>
      <c r="G169" s="137" t="s">
        <v>989</v>
      </c>
      <c r="H169" s="138">
        <v>1</v>
      </c>
      <c r="I169" s="139"/>
      <c r="J169" s="140">
        <f t="shared" si="40"/>
        <v>0</v>
      </c>
      <c r="K169" s="136"/>
      <c r="L169" s="31"/>
      <c r="M169" s="141"/>
      <c r="N169" s="142" t="s">
        <v>43</v>
      </c>
      <c r="P169" s="143">
        <f t="shared" si="41"/>
        <v>0</v>
      </c>
      <c r="Q169" s="143">
        <v>0</v>
      </c>
      <c r="R169" s="143">
        <f t="shared" si="42"/>
        <v>0</v>
      </c>
      <c r="S169" s="143">
        <v>0</v>
      </c>
      <c r="T169" s="144">
        <f t="shared" si="43"/>
        <v>0</v>
      </c>
      <c r="AR169" s="145" t="s">
        <v>157</v>
      </c>
      <c r="AT169" s="145" t="s">
        <v>152</v>
      </c>
      <c r="AU169" s="145" t="s">
        <v>80</v>
      </c>
      <c r="AY169" s="16" t="s">
        <v>150</v>
      </c>
      <c r="BE169" s="146">
        <f t="shared" si="44"/>
        <v>0</v>
      </c>
      <c r="BF169" s="146">
        <f t="shared" si="45"/>
        <v>0</v>
      </c>
      <c r="BG169" s="146">
        <f t="shared" si="46"/>
        <v>0</v>
      </c>
      <c r="BH169" s="146">
        <f t="shared" si="47"/>
        <v>0</v>
      </c>
      <c r="BI169" s="146">
        <f t="shared" si="48"/>
        <v>0</v>
      </c>
      <c r="BJ169" s="16" t="s">
        <v>80</v>
      </c>
      <c r="BK169" s="146">
        <f t="shared" si="49"/>
        <v>0</v>
      </c>
      <c r="BL169" s="16" t="s">
        <v>157</v>
      </c>
      <c r="BM169" s="145" t="s">
        <v>1542</v>
      </c>
    </row>
    <row r="170" spans="2:65" s="30" customFormat="1" ht="16.5" customHeight="1">
      <c r="B170" s="31"/>
      <c r="C170" s="134" t="s">
        <v>556</v>
      </c>
      <c r="D170" s="134" t="s">
        <v>152</v>
      </c>
      <c r="E170" s="135" t="s">
        <v>1524</v>
      </c>
      <c r="F170" s="136" t="s">
        <v>1525</v>
      </c>
      <c r="G170" s="137" t="s">
        <v>989</v>
      </c>
      <c r="H170" s="138">
        <v>1</v>
      </c>
      <c r="I170" s="139"/>
      <c r="J170" s="140">
        <f t="shared" si="40"/>
        <v>0</v>
      </c>
      <c r="K170" s="136"/>
      <c r="L170" s="31"/>
      <c r="M170" s="141"/>
      <c r="N170" s="142" t="s">
        <v>43</v>
      </c>
      <c r="P170" s="143">
        <f t="shared" si="41"/>
        <v>0</v>
      </c>
      <c r="Q170" s="143">
        <v>0</v>
      </c>
      <c r="R170" s="143">
        <f t="shared" si="42"/>
        <v>0</v>
      </c>
      <c r="S170" s="143">
        <v>0</v>
      </c>
      <c r="T170" s="144">
        <f t="shared" si="43"/>
        <v>0</v>
      </c>
      <c r="AR170" s="145" t="s">
        <v>157</v>
      </c>
      <c r="AT170" s="145" t="s">
        <v>152</v>
      </c>
      <c r="AU170" s="145" t="s">
        <v>80</v>
      </c>
      <c r="AY170" s="16" t="s">
        <v>150</v>
      </c>
      <c r="BE170" s="146">
        <f t="shared" si="44"/>
        <v>0</v>
      </c>
      <c r="BF170" s="146">
        <f t="shared" si="45"/>
        <v>0</v>
      </c>
      <c r="BG170" s="146">
        <f t="shared" si="46"/>
        <v>0</v>
      </c>
      <c r="BH170" s="146">
        <f t="shared" si="47"/>
        <v>0</v>
      </c>
      <c r="BI170" s="146">
        <f t="shared" si="48"/>
        <v>0</v>
      </c>
      <c r="BJ170" s="16" t="s">
        <v>80</v>
      </c>
      <c r="BK170" s="146">
        <f t="shared" si="49"/>
        <v>0</v>
      </c>
      <c r="BL170" s="16" t="s">
        <v>157</v>
      </c>
      <c r="BM170" s="145" t="s">
        <v>1543</v>
      </c>
    </row>
    <row r="171" spans="2:65" s="30" customFormat="1" ht="16.5" customHeight="1">
      <c r="B171" s="31"/>
      <c r="C171" s="134" t="s">
        <v>560</v>
      </c>
      <c r="D171" s="134" t="s">
        <v>152</v>
      </c>
      <c r="E171" s="135" t="s">
        <v>1527</v>
      </c>
      <c r="F171" s="136" t="s">
        <v>1528</v>
      </c>
      <c r="G171" s="137" t="s">
        <v>989</v>
      </c>
      <c r="H171" s="138">
        <v>1</v>
      </c>
      <c r="I171" s="139"/>
      <c r="J171" s="140">
        <f t="shared" si="40"/>
        <v>0</v>
      </c>
      <c r="K171" s="136"/>
      <c r="L171" s="31"/>
      <c r="M171" s="141"/>
      <c r="N171" s="142" t="s">
        <v>43</v>
      </c>
      <c r="P171" s="143">
        <f t="shared" si="41"/>
        <v>0</v>
      </c>
      <c r="Q171" s="143">
        <v>0</v>
      </c>
      <c r="R171" s="143">
        <f t="shared" si="42"/>
        <v>0</v>
      </c>
      <c r="S171" s="143">
        <v>0</v>
      </c>
      <c r="T171" s="144">
        <f t="shared" si="43"/>
        <v>0</v>
      </c>
      <c r="AR171" s="145" t="s">
        <v>157</v>
      </c>
      <c r="AT171" s="145" t="s">
        <v>152</v>
      </c>
      <c r="AU171" s="145" t="s">
        <v>80</v>
      </c>
      <c r="AY171" s="16" t="s">
        <v>150</v>
      </c>
      <c r="BE171" s="146">
        <f t="shared" si="44"/>
        <v>0</v>
      </c>
      <c r="BF171" s="146">
        <f t="shared" si="45"/>
        <v>0</v>
      </c>
      <c r="BG171" s="146">
        <f t="shared" si="46"/>
        <v>0</v>
      </c>
      <c r="BH171" s="146">
        <f t="shared" si="47"/>
        <v>0</v>
      </c>
      <c r="BI171" s="146">
        <f t="shared" si="48"/>
        <v>0</v>
      </c>
      <c r="BJ171" s="16" t="s">
        <v>80</v>
      </c>
      <c r="BK171" s="146">
        <f t="shared" si="49"/>
        <v>0</v>
      </c>
      <c r="BL171" s="16" t="s">
        <v>157</v>
      </c>
      <c r="BM171" s="145" t="s">
        <v>1544</v>
      </c>
    </row>
    <row r="172" spans="2:65" s="30" customFormat="1" ht="16.5" customHeight="1">
      <c r="B172" s="31"/>
      <c r="C172" s="134" t="s">
        <v>564</v>
      </c>
      <c r="D172" s="134" t="s">
        <v>152</v>
      </c>
      <c r="E172" s="135" t="s">
        <v>1169</v>
      </c>
      <c r="F172" s="136" t="s">
        <v>1455</v>
      </c>
      <c r="G172" s="137" t="s">
        <v>989</v>
      </c>
      <c r="H172" s="138">
        <v>1</v>
      </c>
      <c r="I172" s="139"/>
      <c r="J172" s="140">
        <f t="shared" si="40"/>
        <v>0</v>
      </c>
      <c r="K172" s="136"/>
      <c r="L172" s="31"/>
      <c r="M172" s="141"/>
      <c r="N172" s="142" t="s">
        <v>43</v>
      </c>
      <c r="P172" s="143">
        <f t="shared" si="41"/>
        <v>0</v>
      </c>
      <c r="Q172" s="143">
        <v>0</v>
      </c>
      <c r="R172" s="143">
        <f t="shared" si="42"/>
        <v>0</v>
      </c>
      <c r="S172" s="143">
        <v>0</v>
      </c>
      <c r="T172" s="144">
        <f t="shared" si="43"/>
        <v>0</v>
      </c>
      <c r="AR172" s="145" t="s">
        <v>157</v>
      </c>
      <c r="AT172" s="145" t="s">
        <v>152</v>
      </c>
      <c r="AU172" s="145" t="s">
        <v>80</v>
      </c>
      <c r="AY172" s="16" t="s">
        <v>150</v>
      </c>
      <c r="BE172" s="146">
        <f t="shared" si="44"/>
        <v>0</v>
      </c>
      <c r="BF172" s="146">
        <f t="shared" si="45"/>
        <v>0</v>
      </c>
      <c r="BG172" s="146">
        <f t="shared" si="46"/>
        <v>0</v>
      </c>
      <c r="BH172" s="146">
        <f t="shared" si="47"/>
        <v>0</v>
      </c>
      <c r="BI172" s="146">
        <f t="shared" si="48"/>
        <v>0</v>
      </c>
      <c r="BJ172" s="16" t="s">
        <v>80</v>
      </c>
      <c r="BK172" s="146">
        <f t="shared" si="49"/>
        <v>0</v>
      </c>
      <c r="BL172" s="16" t="s">
        <v>157</v>
      </c>
      <c r="BM172" s="145" t="s">
        <v>1545</v>
      </c>
    </row>
    <row r="173" spans="2:65" s="30" customFormat="1" ht="16.5" customHeight="1">
      <c r="B173" s="31"/>
      <c r="C173" s="134" t="s">
        <v>568</v>
      </c>
      <c r="D173" s="134" t="s">
        <v>152</v>
      </c>
      <c r="E173" s="135" t="s">
        <v>1172</v>
      </c>
      <c r="F173" s="136" t="s">
        <v>1457</v>
      </c>
      <c r="G173" s="137" t="s">
        <v>989</v>
      </c>
      <c r="H173" s="138">
        <v>1</v>
      </c>
      <c r="I173" s="139"/>
      <c r="J173" s="140">
        <f t="shared" si="40"/>
        <v>0</v>
      </c>
      <c r="K173" s="136"/>
      <c r="L173" s="31"/>
      <c r="M173" s="141"/>
      <c r="N173" s="142" t="s">
        <v>43</v>
      </c>
      <c r="P173" s="143">
        <f t="shared" si="41"/>
        <v>0</v>
      </c>
      <c r="Q173" s="143">
        <v>0</v>
      </c>
      <c r="R173" s="143">
        <f t="shared" si="42"/>
        <v>0</v>
      </c>
      <c r="S173" s="143">
        <v>0</v>
      </c>
      <c r="T173" s="144">
        <f t="shared" si="43"/>
        <v>0</v>
      </c>
      <c r="AR173" s="145" t="s">
        <v>157</v>
      </c>
      <c r="AT173" s="145" t="s">
        <v>152</v>
      </c>
      <c r="AU173" s="145" t="s">
        <v>80</v>
      </c>
      <c r="AY173" s="16" t="s">
        <v>150</v>
      </c>
      <c r="BE173" s="146">
        <f t="shared" si="44"/>
        <v>0</v>
      </c>
      <c r="BF173" s="146">
        <f t="shared" si="45"/>
        <v>0</v>
      </c>
      <c r="BG173" s="146">
        <f t="shared" si="46"/>
        <v>0</v>
      </c>
      <c r="BH173" s="146">
        <f t="shared" si="47"/>
        <v>0</v>
      </c>
      <c r="BI173" s="146">
        <f t="shared" si="48"/>
        <v>0</v>
      </c>
      <c r="BJ173" s="16" t="s">
        <v>80</v>
      </c>
      <c r="BK173" s="146">
        <f t="shared" si="49"/>
        <v>0</v>
      </c>
      <c r="BL173" s="16" t="s">
        <v>157</v>
      </c>
      <c r="BM173" s="145" t="s">
        <v>1546</v>
      </c>
    </row>
    <row r="174" spans="2:65" s="121" customFormat="1" ht="25.95" customHeight="1">
      <c r="B174" s="122"/>
      <c r="D174" s="123" t="s">
        <v>71</v>
      </c>
      <c r="E174" s="124" t="s">
        <v>1547</v>
      </c>
      <c r="F174" s="124" t="s">
        <v>1548</v>
      </c>
      <c r="I174" s="125"/>
      <c r="J174" s="126">
        <f>BK174</f>
        <v>0</v>
      </c>
      <c r="L174" s="122"/>
      <c r="M174" s="127"/>
      <c r="P174" s="128">
        <f>SUM(P175:P187)</f>
        <v>0</v>
      </c>
      <c r="R174" s="128">
        <f>SUM(R175:R187)</f>
        <v>0</v>
      </c>
      <c r="T174" s="129">
        <f>SUM(T175:T187)</f>
        <v>0</v>
      </c>
      <c r="AR174" s="123" t="s">
        <v>80</v>
      </c>
      <c r="AT174" s="130" t="s">
        <v>71</v>
      </c>
      <c r="AU174" s="130" t="s">
        <v>72</v>
      </c>
      <c r="AY174" s="123" t="s">
        <v>150</v>
      </c>
      <c r="BK174" s="131">
        <f>SUM(BK175:BK187)</f>
        <v>0</v>
      </c>
    </row>
    <row r="175" spans="2:65" s="30" customFormat="1" ht="16.5" customHeight="1">
      <c r="B175" s="31"/>
      <c r="C175" s="134" t="s">
        <v>573</v>
      </c>
      <c r="D175" s="134" t="s">
        <v>152</v>
      </c>
      <c r="E175" s="135" t="s">
        <v>1346</v>
      </c>
      <c r="F175" s="136" t="s">
        <v>1437</v>
      </c>
      <c r="G175" s="137" t="s">
        <v>989</v>
      </c>
      <c r="H175" s="138">
        <v>1</v>
      </c>
      <c r="I175" s="139"/>
      <c r="J175" s="140">
        <f t="shared" ref="J175:J187" si="50">ROUND(I175*H175,2)</f>
        <v>0</v>
      </c>
      <c r="K175" s="136"/>
      <c r="L175" s="31"/>
      <c r="M175" s="141"/>
      <c r="N175" s="142" t="s">
        <v>43</v>
      </c>
      <c r="P175" s="143">
        <f t="shared" ref="P175:P187" si="51">O175*H175</f>
        <v>0</v>
      </c>
      <c r="Q175" s="143">
        <v>0</v>
      </c>
      <c r="R175" s="143">
        <f t="shared" ref="R175:R187" si="52">Q175*H175</f>
        <v>0</v>
      </c>
      <c r="S175" s="143">
        <v>0</v>
      </c>
      <c r="T175" s="144">
        <f t="shared" ref="T175:T187" si="53">S175*H175</f>
        <v>0</v>
      </c>
      <c r="AR175" s="145" t="s">
        <v>157</v>
      </c>
      <c r="AT175" s="145" t="s">
        <v>152</v>
      </c>
      <c r="AU175" s="145" t="s">
        <v>80</v>
      </c>
      <c r="AY175" s="16" t="s">
        <v>150</v>
      </c>
      <c r="BE175" s="146">
        <f t="shared" ref="BE175:BE187" si="54">IF(N175="základní",J175,0)</f>
        <v>0</v>
      </c>
      <c r="BF175" s="146">
        <f t="shared" ref="BF175:BF187" si="55">IF(N175="snížená",J175,0)</f>
        <v>0</v>
      </c>
      <c r="BG175" s="146">
        <f t="shared" ref="BG175:BG187" si="56">IF(N175="zákl. přenesená",J175,0)</f>
        <v>0</v>
      </c>
      <c r="BH175" s="146">
        <f t="shared" ref="BH175:BH187" si="57">IF(N175="sníž. přenesená",J175,0)</f>
        <v>0</v>
      </c>
      <c r="BI175" s="146">
        <f t="shared" ref="BI175:BI187" si="58">IF(N175="nulová",J175,0)</f>
        <v>0</v>
      </c>
      <c r="BJ175" s="16" t="s">
        <v>80</v>
      </c>
      <c r="BK175" s="146">
        <f t="shared" ref="BK175:BK187" si="59">ROUND(I175*H175,2)</f>
        <v>0</v>
      </c>
      <c r="BL175" s="16" t="s">
        <v>157</v>
      </c>
      <c r="BM175" s="145" t="s">
        <v>1549</v>
      </c>
    </row>
    <row r="176" spans="2:65" s="30" customFormat="1" ht="16.5" customHeight="1">
      <c r="B176" s="31"/>
      <c r="C176" s="134" t="s">
        <v>577</v>
      </c>
      <c r="D176" s="134" t="s">
        <v>152</v>
      </c>
      <c r="E176" s="135" t="s">
        <v>1362</v>
      </c>
      <c r="F176" s="136" t="s">
        <v>1441</v>
      </c>
      <c r="G176" s="137" t="s">
        <v>989</v>
      </c>
      <c r="H176" s="138">
        <v>1</v>
      </c>
      <c r="I176" s="139"/>
      <c r="J176" s="140">
        <f t="shared" si="50"/>
        <v>0</v>
      </c>
      <c r="K176" s="136"/>
      <c r="L176" s="31"/>
      <c r="M176" s="141"/>
      <c r="N176" s="142" t="s">
        <v>43</v>
      </c>
      <c r="P176" s="143">
        <f t="shared" si="51"/>
        <v>0</v>
      </c>
      <c r="Q176" s="143">
        <v>0</v>
      </c>
      <c r="R176" s="143">
        <f t="shared" si="52"/>
        <v>0</v>
      </c>
      <c r="S176" s="143">
        <v>0</v>
      </c>
      <c r="T176" s="144">
        <f t="shared" si="53"/>
        <v>0</v>
      </c>
      <c r="AR176" s="145" t="s">
        <v>157</v>
      </c>
      <c r="AT176" s="145" t="s">
        <v>152</v>
      </c>
      <c r="AU176" s="145" t="s">
        <v>80</v>
      </c>
      <c r="AY176" s="16" t="s">
        <v>150</v>
      </c>
      <c r="BE176" s="146">
        <f t="shared" si="54"/>
        <v>0</v>
      </c>
      <c r="BF176" s="146">
        <f t="shared" si="55"/>
        <v>0</v>
      </c>
      <c r="BG176" s="146">
        <f t="shared" si="56"/>
        <v>0</v>
      </c>
      <c r="BH176" s="146">
        <f t="shared" si="57"/>
        <v>0</v>
      </c>
      <c r="BI176" s="146">
        <f t="shared" si="58"/>
        <v>0</v>
      </c>
      <c r="BJ176" s="16" t="s">
        <v>80</v>
      </c>
      <c r="BK176" s="146">
        <f t="shared" si="59"/>
        <v>0</v>
      </c>
      <c r="BL176" s="16" t="s">
        <v>157</v>
      </c>
      <c r="BM176" s="145" t="s">
        <v>1550</v>
      </c>
    </row>
    <row r="177" spans="2:65" s="30" customFormat="1" ht="16.5" customHeight="1">
      <c r="B177" s="31"/>
      <c r="C177" s="134" t="s">
        <v>582</v>
      </c>
      <c r="D177" s="134" t="s">
        <v>152</v>
      </c>
      <c r="E177" s="135" t="s">
        <v>1366</v>
      </c>
      <c r="F177" s="136" t="s">
        <v>1443</v>
      </c>
      <c r="G177" s="137" t="s">
        <v>648</v>
      </c>
      <c r="H177" s="138">
        <v>3</v>
      </c>
      <c r="I177" s="139"/>
      <c r="J177" s="140">
        <f t="shared" si="50"/>
        <v>0</v>
      </c>
      <c r="K177" s="136"/>
      <c r="L177" s="31"/>
      <c r="M177" s="141"/>
      <c r="N177" s="142" t="s">
        <v>43</v>
      </c>
      <c r="P177" s="143">
        <f t="shared" si="51"/>
        <v>0</v>
      </c>
      <c r="Q177" s="143">
        <v>0</v>
      </c>
      <c r="R177" s="143">
        <f t="shared" si="52"/>
        <v>0</v>
      </c>
      <c r="S177" s="143">
        <v>0</v>
      </c>
      <c r="T177" s="144">
        <f t="shared" si="53"/>
        <v>0</v>
      </c>
      <c r="AR177" s="145" t="s">
        <v>157</v>
      </c>
      <c r="AT177" s="145" t="s">
        <v>152</v>
      </c>
      <c r="AU177" s="145" t="s">
        <v>80</v>
      </c>
      <c r="AY177" s="16" t="s">
        <v>150</v>
      </c>
      <c r="BE177" s="146">
        <f t="shared" si="54"/>
        <v>0</v>
      </c>
      <c r="BF177" s="146">
        <f t="shared" si="55"/>
        <v>0</v>
      </c>
      <c r="BG177" s="146">
        <f t="shared" si="56"/>
        <v>0</v>
      </c>
      <c r="BH177" s="146">
        <f t="shared" si="57"/>
        <v>0</v>
      </c>
      <c r="BI177" s="146">
        <f t="shared" si="58"/>
        <v>0</v>
      </c>
      <c r="BJ177" s="16" t="s">
        <v>80</v>
      </c>
      <c r="BK177" s="146">
        <f t="shared" si="59"/>
        <v>0</v>
      </c>
      <c r="BL177" s="16" t="s">
        <v>157</v>
      </c>
      <c r="BM177" s="145" t="s">
        <v>1551</v>
      </c>
    </row>
    <row r="178" spans="2:65" s="30" customFormat="1" ht="16.5" customHeight="1">
      <c r="B178" s="31"/>
      <c r="C178" s="134" t="s">
        <v>586</v>
      </c>
      <c r="D178" s="134" t="s">
        <v>152</v>
      </c>
      <c r="E178" s="135" t="s">
        <v>1370</v>
      </c>
      <c r="F178" s="136" t="s">
        <v>1445</v>
      </c>
      <c r="G178" s="137" t="s">
        <v>712</v>
      </c>
      <c r="H178" s="138">
        <v>1</v>
      </c>
      <c r="I178" s="139"/>
      <c r="J178" s="140">
        <f t="shared" si="50"/>
        <v>0</v>
      </c>
      <c r="K178" s="136"/>
      <c r="L178" s="31"/>
      <c r="M178" s="141"/>
      <c r="N178" s="142" t="s">
        <v>43</v>
      </c>
      <c r="P178" s="143">
        <f t="shared" si="51"/>
        <v>0</v>
      </c>
      <c r="Q178" s="143">
        <v>0</v>
      </c>
      <c r="R178" s="143">
        <f t="shared" si="52"/>
        <v>0</v>
      </c>
      <c r="S178" s="143">
        <v>0</v>
      </c>
      <c r="T178" s="144">
        <f t="shared" si="53"/>
        <v>0</v>
      </c>
      <c r="AR178" s="145" t="s">
        <v>157</v>
      </c>
      <c r="AT178" s="145" t="s">
        <v>152</v>
      </c>
      <c r="AU178" s="145" t="s">
        <v>80</v>
      </c>
      <c r="AY178" s="16" t="s">
        <v>150</v>
      </c>
      <c r="BE178" s="146">
        <f t="shared" si="54"/>
        <v>0</v>
      </c>
      <c r="BF178" s="146">
        <f t="shared" si="55"/>
        <v>0</v>
      </c>
      <c r="BG178" s="146">
        <f t="shared" si="56"/>
        <v>0</v>
      </c>
      <c r="BH178" s="146">
        <f t="shared" si="57"/>
        <v>0</v>
      </c>
      <c r="BI178" s="146">
        <f t="shared" si="58"/>
        <v>0</v>
      </c>
      <c r="BJ178" s="16" t="s">
        <v>80</v>
      </c>
      <c r="BK178" s="146">
        <f t="shared" si="59"/>
        <v>0</v>
      </c>
      <c r="BL178" s="16" t="s">
        <v>157</v>
      </c>
      <c r="BM178" s="145" t="s">
        <v>1552</v>
      </c>
    </row>
    <row r="179" spans="2:65" s="30" customFormat="1" ht="16.5" customHeight="1">
      <c r="B179" s="31"/>
      <c r="C179" s="134" t="s">
        <v>590</v>
      </c>
      <c r="D179" s="134" t="s">
        <v>152</v>
      </c>
      <c r="E179" s="135" t="s">
        <v>1382</v>
      </c>
      <c r="F179" s="136" t="s">
        <v>1447</v>
      </c>
      <c r="G179" s="137" t="s">
        <v>209</v>
      </c>
      <c r="H179" s="138">
        <v>5</v>
      </c>
      <c r="I179" s="139"/>
      <c r="J179" s="140">
        <f t="shared" si="50"/>
        <v>0</v>
      </c>
      <c r="K179" s="136"/>
      <c r="L179" s="31"/>
      <c r="M179" s="141"/>
      <c r="N179" s="142" t="s">
        <v>43</v>
      </c>
      <c r="P179" s="143">
        <f t="shared" si="51"/>
        <v>0</v>
      </c>
      <c r="Q179" s="143">
        <v>0</v>
      </c>
      <c r="R179" s="143">
        <f t="shared" si="52"/>
        <v>0</v>
      </c>
      <c r="S179" s="143">
        <v>0</v>
      </c>
      <c r="T179" s="144">
        <f t="shared" si="53"/>
        <v>0</v>
      </c>
      <c r="AR179" s="145" t="s">
        <v>157</v>
      </c>
      <c r="AT179" s="145" t="s">
        <v>152</v>
      </c>
      <c r="AU179" s="145" t="s">
        <v>80</v>
      </c>
      <c r="AY179" s="16" t="s">
        <v>150</v>
      </c>
      <c r="BE179" s="146">
        <f t="shared" si="54"/>
        <v>0</v>
      </c>
      <c r="BF179" s="146">
        <f t="shared" si="55"/>
        <v>0</v>
      </c>
      <c r="BG179" s="146">
        <f t="shared" si="56"/>
        <v>0</v>
      </c>
      <c r="BH179" s="146">
        <f t="shared" si="57"/>
        <v>0</v>
      </c>
      <c r="BI179" s="146">
        <f t="shared" si="58"/>
        <v>0</v>
      </c>
      <c r="BJ179" s="16" t="s">
        <v>80</v>
      </c>
      <c r="BK179" s="146">
        <f t="shared" si="59"/>
        <v>0</v>
      </c>
      <c r="BL179" s="16" t="s">
        <v>157</v>
      </c>
      <c r="BM179" s="145" t="s">
        <v>1553</v>
      </c>
    </row>
    <row r="180" spans="2:65" s="30" customFormat="1" ht="16.5" customHeight="1">
      <c r="B180" s="31"/>
      <c r="C180" s="134" t="s">
        <v>594</v>
      </c>
      <c r="D180" s="134" t="s">
        <v>152</v>
      </c>
      <c r="E180" s="135" t="s">
        <v>1524</v>
      </c>
      <c r="F180" s="136" t="s">
        <v>1525</v>
      </c>
      <c r="G180" s="137" t="s">
        <v>989</v>
      </c>
      <c r="H180" s="138">
        <v>1</v>
      </c>
      <c r="I180" s="139"/>
      <c r="J180" s="140">
        <f t="shared" si="50"/>
        <v>0</v>
      </c>
      <c r="K180" s="136"/>
      <c r="L180" s="31"/>
      <c r="M180" s="141"/>
      <c r="N180" s="142" t="s">
        <v>43</v>
      </c>
      <c r="P180" s="143">
        <f t="shared" si="51"/>
        <v>0</v>
      </c>
      <c r="Q180" s="143">
        <v>0</v>
      </c>
      <c r="R180" s="143">
        <f t="shared" si="52"/>
        <v>0</v>
      </c>
      <c r="S180" s="143">
        <v>0</v>
      </c>
      <c r="T180" s="144">
        <f t="shared" si="53"/>
        <v>0</v>
      </c>
      <c r="AR180" s="145" t="s">
        <v>157</v>
      </c>
      <c r="AT180" s="145" t="s">
        <v>152</v>
      </c>
      <c r="AU180" s="145" t="s">
        <v>80</v>
      </c>
      <c r="AY180" s="16" t="s">
        <v>150</v>
      </c>
      <c r="BE180" s="146">
        <f t="shared" si="54"/>
        <v>0</v>
      </c>
      <c r="BF180" s="146">
        <f t="shared" si="55"/>
        <v>0</v>
      </c>
      <c r="BG180" s="146">
        <f t="shared" si="56"/>
        <v>0</v>
      </c>
      <c r="BH180" s="146">
        <f t="shared" si="57"/>
        <v>0</v>
      </c>
      <c r="BI180" s="146">
        <f t="shared" si="58"/>
        <v>0</v>
      </c>
      <c r="BJ180" s="16" t="s">
        <v>80</v>
      </c>
      <c r="BK180" s="146">
        <f t="shared" si="59"/>
        <v>0</v>
      </c>
      <c r="BL180" s="16" t="s">
        <v>157</v>
      </c>
      <c r="BM180" s="145" t="s">
        <v>1554</v>
      </c>
    </row>
    <row r="181" spans="2:65" s="30" customFormat="1" ht="24.15" customHeight="1">
      <c r="B181" s="31"/>
      <c r="C181" s="134" t="s">
        <v>598</v>
      </c>
      <c r="D181" s="134" t="s">
        <v>152</v>
      </c>
      <c r="E181" s="135" t="s">
        <v>1555</v>
      </c>
      <c r="F181" s="136" t="s">
        <v>1556</v>
      </c>
      <c r="G181" s="137" t="s">
        <v>989</v>
      </c>
      <c r="H181" s="138">
        <v>1</v>
      </c>
      <c r="I181" s="139"/>
      <c r="J181" s="140">
        <f t="shared" si="50"/>
        <v>0</v>
      </c>
      <c r="K181" s="136"/>
      <c r="L181" s="31"/>
      <c r="M181" s="141"/>
      <c r="N181" s="142" t="s">
        <v>43</v>
      </c>
      <c r="P181" s="143">
        <f t="shared" si="51"/>
        <v>0</v>
      </c>
      <c r="Q181" s="143">
        <v>0</v>
      </c>
      <c r="R181" s="143">
        <f t="shared" si="52"/>
        <v>0</v>
      </c>
      <c r="S181" s="143">
        <v>0</v>
      </c>
      <c r="T181" s="144">
        <f t="shared" si="53"/>
        <v>0</v>
      </c>
      <c r="AR181" s="145" t="s">
        <v>157</v>
      </c>
      <c r="AT181" s="145" t="s">
        <v>152</v>
      </c>
      <c r="AU181" s="145" t="s">
        <v>80</v>
      </c>
      <c r="AY181" s="16" t="s">
        <v>150</v>
      </c>
      <c r="BE181" s="146">
        <f t="shared" si="54"/>
        <v>0</v>
      </c>
      <c r="BF181" s="146">
        <f t="shared" si="55"/>
        <v>0</v>
      </c>
      <c r="BG181" s="146">
        <f t="shared" si="56"/>
        <v>0</v>
      </c>
      <c r="BH181" s="146">
        <f t="shared" si="57"/>
        <v>0</v>
      </c>
      <c r="BI181" s="146">
        <f t="shared" si="58"/>
        <v>0</v>
      </c>
      <c r="BJ181" s="16" t="s">
        <v>80</v>
      </c>
      <c r="BK181" s="146">
        <f t="shared" si="59"/>
        <v>0</v>
      </c>
      <c r="BL181" s="16" t="s">
        <v>157</v>
      </c>
      <c r="BM181" s="145" t="s">
        <v>1557</v>
      </c>
    </row>
    <row r="182" spans="2:65" s="30" customFormat="1" ht="16.5" customHeight="1">
      <c r="B182" s="31"/>
      <c r="C182" s="134" t="s">
        <v>603</v>
      </c>
      <c r="D182" s="134" t="s">
        <v>152</v>
      </c>
      <c r="E182" s="135" t="s">
        <v>1558</v>
      </c>
      <c r="F182" s="136" t="s">
        <v>1559</v>
      </c>
      <c r="G182" s="137" t="s">
        <v>989</v>
      </c>
      <c r="H182" s="138">
        <v>1</v>
      </c>
      <c r="I182" s="139"/>
      <c r="J182" s="140">
        <f t="shared" si="50"/>
        <v>0</v>
      </c>
      <c r="K182" s="136"/>
      <c r="L182" s="31"/>
      <c r="M182" s="141"/>
      <c r="N182" s="142" t="s">
        <v>43</v>
      </c>
      <c r="P182" s="143">
        <f t="shared" si="51"/>
        <v>0</v>
      </c>
      <c r="Q182" s="143">
        <v>0</v>
      </c>
      <c r="R182" s="143">
        <f t="shared" si="52"/>
        <v>0</v>
      </c>
      <c r="S182" s="143">
        <v>0</v>
      </c>
      <c r="T182" s="144">
        <f t="shared" si="53"/>
        <v>0</v>
      </c>
      <c r="AR182" s="145" t="s">
        <v>157</v>
      </c>
      <c r="AT182" s="145" t="s">
        <v>152</v>
      </c>
      <c r="AU182" s="145" t="s">
        <v>80</v>
      </c>
      <c r="AY182" s="16" t="s">
        <v>150</v>
      </c>
      <c r="BE182" s="146">
        <f t="shared" si="54"/>
        <v>0</v>
      </c>
      <c r="BF182" s="146">
        <f t="shared" si="55"/>
        <v>0</v>
      </c>
      <c r="BG182" s="146">
        <f t="shared" si="56"/>
        <v>0</v>
      </c>
      <c r="BH182" s="146">
        <f t="shared" si="57"/>
        <v>0</v>
      </c>
      <c r="BI182" s="146">
        <f t="shared" si="58"/>
        <v>0</v>
      </c>
      <c r="BJ182" s="16" t="s">
        <v>80</v>
      </c>
      <c r="BK182" s="146">
        <f t="shared" si="59"/>
        <v>0</v>
      </c>
      <c r="BL182" s="16" t="s">
        <v>157</v>
      </c>
      <c r="BM182" s="145" t="s">
        <v>1560</v>
      </c>
    </row>
    <row r="183" spans="2:65" s="30" customFormat="1" ht="16.5" customHeight="1">
      <c r="B183" s="31"/>
      <c r="C183" s="134" t="s">
        <v>607</v>
      </c>
      <c r="D183" s="134" t="s">
        <v>152</v>
      </c>
      <c r="E183" s="135" t="s">
        <v>1169</v>
      </c>
      <c r="F183" s="136" t="s">
        <v>1455</v>
      </c>
      <c r="G183" s="137" t="s">
        <v>989</v>
      </c>
      <c r="H183" s="138">
        <v>1</v>
      </c>
      <c r="I183" s="139"/>
      <c r="J183" s="140">
        <f t="shared" si="50"/>
        <v>0</v>
      </c>
      <c r="K183" s="136"/>
      <c r="L183" s="31"/>
      <c r="M183" s="141"/>
      <c r="N183" s="142" t="s">
        <v>43</v>
      </c>
      <c r="P183" s="143">
        <f t="shared" si="51"/>
        <v>0</v>
      </c>
      <c r="Q183" s="143">
        <v>0</v>
      </c>
      <c r="R183" s="143">
        <f t="shared" si="52"/>
        <v>0</v>
      </c>
      <c r="S183" s="143">
        <v>0</v>
      </c>
      <c r="T183" s="144">
        <f t="shared" si="53"/>
        <v>0</v>
      </c>
      <c r="AR183" s="145" t="s">
        <v>157</v>
      </c>
      <c r="AT183" s="145" t="s">
        <v>152</v>
      </c>
      <c r="AU183" s="145" t="s">
        <v>80</v>
      </c>
      <c r="AY183" s="16" t="s">
        <v>150</v>
      </c>
      <c r="BE183" s="146">
        <f t="shared" si="54"/>
        <v>0</v>
      </c>
      <c r="BF183" s="146">
        <f t="shared" si="55"/>
        <v>0</v>
      </c>
      <c r="BG183" s="146">
        <f t="shared" si="56"/>
        <v>0</v>
      </c>
      <c r="BH183" s="146">
        <f t="shared" si="57"/>
        <v>0</v>
      </c>
      <c r="BI183" s="146">
        <f t="shared" si="58"/>
        <v>0</v>
      </c>
      <c r="BJ183" s="16" t="s">
        <v>80</v>
      </c>
      <c r="BK183" s="146">
        <f t="shared" si="59"/>
        <v>0</v>
      </c>
      <c r="BL183" s="16" t="s">
        <v>157</v>
      </c>
      <c r="BM183" s="145" t="s">
        <v>1561</v>
      </c>
    </row>
    <row r="184" spans="2:65" s="30" customFormat="1" ht="16.5" customHeight="1">
      <c r="B184" s="31"/>
      <c r="C184" s="134" t="s">
        <v>612</v>
      </c>
      <c r="D184" s="134" t="s">
        <v>152</v>
      </c>
      <c r="E184" s="135" t="s">
        <v>1172</v>
      </c>
      <c r="F184" s="136" t="s">
        <v>1457</v>
      </c>
      <c r="G184" s="137" t="s">
        <v>989</v>
      </c>
      <c r="H184" s="138">
        <v>1</v>
      </c>
      <c r="I184" s="139"/>
      <c r="J184" s="140">
        <f t="shared" si="50"/>
        <v>0</v>
      </c>
      <c r="K184" s="136"/>
      <c r="L184" s="31"/>
      <c r="M184" s="141"/>
      <c r="N184" s="142" t="s">
        <v>43</v>
      </c>
      <c r="P184" s="143">
        <f t="shared" si="51"/>
        <v>0</v>
      </c>
      <c r="Q184" s="143">
        <v>0</v>
      </c>
      <c r="R184" s="143">
        <f t="shared" si="52"/>
        <v>0</v>
      </c>
      <c r="S184" s="143">
        <v>0</v>
      </c>
      <c r="T184" s="144">
        <f t="shared" si="53"/>
        <v>0</v>
      </c>
      <c r="AR184" s="145" t="s">
        <v>157</v>
      </c>
      <c r="AT184" s="145" t="s">
        <v>152</v>
      </c>
      <c r="AU184" s="145" t="s">
        <v>80</v>
      </c>
      <c r="AY184" s="16" t="s">
        <v>150</v>
      </c>
      <c r="BE184" s="146">
        <f t="shared" si="54"/>
        <v>0</v>
      </c>
      <c r="BF184" s="146">
        <f t="shared" si="55"/>
        <v>0</v>
      </c>
      <c r="BG184" s="146">
        <f t="shared" si="56"/>
        <v>0</v>
      </c>
      <c r="BH184" s="146">
        <f t="shared" si="57"/>
        <v>0</v>
      </c>
      <c r="BI184" s="146">
        <f t="shared" si="58"/>
        <v>0</v>
      </c>
      <c r="BJ184" s="16" t="s">
        <v>80</v>
      </c>
      <c r="BK184" s="146">
        <f t="shared" si="59"/>
        <v>0</v>
      </c>
      <c r="BL184" s="16" t="s">
        <v>157</v>
      </c>
      <c r="BM184" s="145" t="s">
        <v>1562</v>
      </c>
    </row>
    <row r="185" spans="2:65" s="30" customFormat="1" ht="16.5" customHeight="1">
      <c r="B185" s="31"/>
      <c r="C185" s="134" t="s">
        <v>616</v>
      </c>
      <c r="D185" s="134" t="s">
        <v>152</v>
      </c>
      <c r="E185" s="135" t="s">
        <v>1224</v>
      </c>
      <c r="F185" s="136" t="s">
        <v>1459</v>
      </c>
      <c r="G185" s="137" t="s">
        <v>989</v>
      </c>
      <c r="H185" s="138">
        <v>1</v>
      </c>
      <c r="I185" s="139"/>
      <c r="J185" s="140">
        <f t="shared" si="50"/>
        <v>0</v>
      </c>
      <c r="K185" s="136"/>
      <c r="L185" s="31"/>
      <c r="M185" s="141"/>
      <c r="N185" s="142" t="s">
        <v>43</v>
      </c>
      <c r="P185" s="143">
        <f t="shared" si="51"/>
        <v>0</v>
      </c>
      <c r="Q185" s="143">
        <v>0</v>
      </c>
      <c r="R185" s="143">
        <f t="shared" si="52"/>
        <v>0</v>
      </c>
      <c r="S185" s="143">
        <v>0</v>
      </c>
      <c r="T185" s="144">
        <f t="shared" si="53"/>
        <v>0</v>
      </c>
      <c r="AR185" s="145" t="s">
        <v>157</v>
      </c>
      <c r="AT185" s="145" t="s">
        <v>152</v>
      </c>
      <c r="AU185" s="145" t="s">
        <v>80</v>
      </c>
      <c r="AY185" s="16" t="s">
        <v>150</v>
      </c>
      <c r="BE185" s="146">
        <f t="shared" si="54"/>
        <v>0</v>
      </c>
      <c r="BF185" s="146">
        <f t="shared" si="55"/>
        <v>0</v>
      </c>
      <c r="BG185" s="146">
        <f t="shared" si="56"/>
        <v>0</v>
      </c>
      <c r="BH185" s="146">
        <f t="shared" si="57"/>
        <v>0</v>
      </c>
      <c r="BI185" s="146">
        <f t="shared" si="58"/>
        <v>0</v>
      </c>
      <c r="BJ185" s="16" t="s">
        <v>80</v>
      </c>
      <c r="BK185" s="146">
        <f t="shared" si="59"/>
        <v>0</v>
      </c>
      <c r="BL185" s="16" t="s">
        <v>157</v>
      </c>
      <c r="BM185" s="145" t="s">
        <v>1563</v>
      </c>
    </row>
    <row r="186" spans="2:65" s="30" customFormat="1" ht="16.5" customHeight="1">
      <c r="B186" s="31"/>
      <c r="C186" s="134" t="s">
        <v>623</v>
      </c>
      <c r="D186" s="134" t="s">
        <v>152</v>
      </c>
      <c r="E186" s="135" t="s">
        <v>1257</v>
      </c>
      <c r="F186" s="136" t="s">
        <v>1461</v>
      </c>
      <c r="G186" s="137" t="s">
        <v>989</v>
      </c>
      <c r="H186" s="138">
        <v>1</v>
      </c>
      <c r="I186" s="139"/>
      <c r="J186" s="140">
        <f t="shared" si="50"/>
        <v>0</v>
      </c>
      <c r="K186" s="136"/>
      <c r="L186" s="31"/>
      <c r="M186" s="141"/>
      <c r="N186" s="142" t="s">
        <v>43</v>
      </c>
      <c r="P186" s="143">
        <f t="shared" si="51"/>
        <v>0</v>
      </c>
      <c r="Q186" s="143">
        <v>0</v>
      </c>
      <c r="R186" s="143">
        <f t="shared" si="52"/>
        <v>0</v>
      </c>
      <c r="S186" s="143">
        <v>0</v>
      </c>
      <c r="T186" s="144">
        <f t="shared" si="53"/>
        <v>0</v>
      </c>
      <c r="AR186" s="145" t="s">
        <v>157</v>
      </c>
      <c r="AT186" s="145" t="s">
        <v>152</v>
      </c>
      <c r="AU186" s="145" t="s">
        <v>80</v>
      </c>
      <c r="AY186" s="16" t="s">
        <v>150</v>
      </c>
      <c r="BE186" s="146">
        <f t="shared" si="54"/>
        <v>0</v>
      </c>
      <c r="BF186" s="146">
        <f t="shared" si="55"/>
        <v>0</v>
      </c>
      <c r="BG186" s="146">
        <f t="shared" si="56"/>
        <v>0</v>
      </c>
      <c r="BH186" s="146">
        <f t="shared" si="57"/>
        <v>0</v>
      </c>
      <c r="BI186" s="146">
        <f t="shared" si="58"/>
        <v>0</v>
      </c>
      <c r="BJ186" s="16" t="s">
        <v>80</v>
      </c>
      <c r="BK186" s="146">
        <f t="shared" si="59"/>
        <v>0</v>
      </c>
      <c r="BL186" s="16" t="s">
        <v>157</v>
      </c>
      <c r="BM186" s="145" t="s">
        <v>1564</v>
      </c>
    </row>
    <row r="187" spans="2:65" s="30" customFormat="1" ht="16.5" customHeight="1">
      <c r="B187" s="31"/>
      <c r="C187" s="134" t="s">
        <v>629</v>
      </c>
      <c r="D187" s="134" t="s">
        <v>152</v>
      </c>
      <c r="E187" s="135" t="s">
        <v>1332</v>
      </c>
      <c r="F187" s="136" t="s">
        <v>1463</v>
      </c>
      <c r="G187" s="137" t="s">
        <v>989</v>
      </c>
      <c r="H187" s="138">
        <v>1</v>
      </c>
      <c r="I187" s="139"/>
      <c r="J187" s="140">
        <f t="shared" si="50"/>
        <v>0</v>
      </c>
      <c r="K187" s="136"/>
      <c r="L187" s="31"/>
      <c r="M187" s="141"/>
      <c r="N187" s="142" t="s">
        <v>43</v>
      </c>
      <c r="P187" s="143">
        <f t="shared" si="51"/>
        <v>0</v>
      </c>
      <c r="Q187" s="143">
        <v>0</v>
      </c>
      <c r="R187" s="143">
        <f t="shared" si="52"/>
        <v>0</v>
      </c>
      <c r="S187" s="143">
        <v>0</v>
      </c>
      <c r="T187" s="144">
        <f t="shared" si="53"/>
        <v>0</v>
      </c>
      <c r="AR187" s="145" t="s">
        <v>157</v>
      </c>
      <c r="AT187" s="145" t="s">
        <v>152</v>
      </c>
      <c r="AU187" s="145" t="s">
        <v>80</v>
      </c>
      <c r="AY187" s="16" t="s">
        <v>150</v>
      </c>
      <c r="BE187" s="146">
        <f t="shared" si="54"/>
        <v>0</v>
      </c>
      <c r="BF187" s="146">
        <f t="shared" si="55"/>
        <v>0</v>
      </c>
      <c r="BG187" s="146">
        <f t="shared" si="56"/>
        <v>0</v>
      </c>
      <c r="BH187" s="146">
        <f t="shared" si="57"/>
        <v>0</v>
      </c>
      <c r="BI187" s="146">
        <f t="shared" si="58"/>
        <v>0</v>
      </c>
      <c r="BJ187" s="16" t="s">
        <v>80</v>
      </c>
      <c r="BK187" s="146">
        <f t="shared" si="59"/>
        <v>0</v>
      </c>
      <c r="BL187" s="16" t="s">
        <v>157</v>
      </c>
      <c r="BM187" s="145" t="s">
        <v>1565</v>
      </c>
    </row>
    <row r="188" spans="2:65" s="121" customFormat="1" ht="25.95" customHeight="1">
      <c r="B188" s="122"/>
      <c r="D188" s="123" t="s">
        <v>71</v>
      </c>
      <c r="E188" s="124" t="s">
        <v>1566</v>
      </c>
      <c r="F188" s="124" t="s">
        <v>1567</v>
      </c>
      <c r="I188" s="125"/>
      <c r="J188" s="126">
        <f>BK188</f>
        <v>0</v>
      </c>
      <c r="L188" s="122"/>
      <c r="M188" s="127"/>
      <c r="P188" s="128">
        <f>SUM(P189:P192)</f>
        <v>0</v>
      </c>
      <c r="R188" s="128">
        <f>SUM(R189:R192)</f>
        <v>0</v>
      </c>
      <c r="T188" s="129">
        <f>SUM(T189:T192)</f>
        <v>0</v>
      </c>
      <c r="AR188" s="123" t="s">
        <v>80</v>
      </c>
      <c r="AT188" s="130" t="s">
        <v>71</v>
      </c>
      <c r="AU188" s="130" t="s">
        <v>72</v>
      </c>
      <c r="AY188" s="123" t="s">
        <v>150</v>
      </c>
      <c r="BK188" s="131">
        <f>SUM(BK189:BK192)</f>
        <v>0</v>
      </c>
    </row>
    <row r="189" spans="2:65" s="30" customFormat="1" ht="33" customHeight="1">
      <c r="B189" s="31"/>
      <c r="C189" s="134" t="s">
        <v>634</v>
      </c>
      <c r="D189" s="134" t="s">
        <v>152</v>
      </c>
      <c r="E189" s="135" t="s">
        <v>1568</v>
      </c>
      <c r="F189" s="136" t="s">
        <v>1569</v>
      </c>
      <c r="G189" s="137" t="s">
        <v>989</v>
      </c>
      <c r="H189" s="138">
        <v>1</v>
      </c>
      <c r="I189" s="139"/>
      <c r="J189" s="140">
        <f>ROUND(I189*H189,2)</f>
        <v>0</v>
      </c>
      <c r="K189" s="136"/>
      <c r="L189" s="31"/>
      <c r="M189" s="141"/>
      <c r="N189" s="142" t="s">
        <v>43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157</v>
      </c>
      <c r="AT189" s="145" t="s">
        <v>152</v>
      </c>
      <c r="AU189" s="145" t="s">
        <v>80</v>
      </c>
      <c r="AY189" s="16" t="s">
        <v>150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6" t="s">
        <v>80</v>
      </c>
      <c r="BK189" s="146">
        <f>ROUND(I189*H189,2)</f>
        <v>0</v>
      </c>
      <c r="BL189" s="16" t="s">
        <v>157</v>
      </c>
      <c r="BM189" s="145" t="s">
        <v>1570</v>
      </c>
    </row>
    <row r="190" spans="2:65" s="30" customFormat="1" ht="16.5" customHeight="1">
      <c r="B190" s="31"/>
      <c r="C190" s="134" t="s">
        <v>638</v>
      </c>
      <c r="D190" s="134" t="s">
        <v>152</v>
      </c>
      <c r="E190" s="135" t="s">
        <v>1571</v>
      </c>
      <c r="F190" s="136" t="s">
        <v>1572</v>
      </c>
      <c r="G190" s="137" t="s">
        <v>989</v>
      </c>
      <c r="H190" s="138">
        <v>1</v>
      </c>
      <c r="I190" s="139"/>
      <c r="J190" s="140">
        <f>ROUND(I190*H190,2)</f>
        <v>0</v>
      </c>
      <c r="K190" s="136"/>
      <c r="L190" s="31"/>
      <c r="M190" s="141"/>
      <c r="N190" s="142" t="s">
        <v>43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157</v>
      </c>
      <c r="AT190" s="145" t="s">
        <v>152</v>
      </c>
      <c r="AU190" s="145" t="s">
        <v>80</v>
      </c>
      <c r="AY190" s="16" t="s">
        <v>150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6" t="s">
        <v>80</v>
      </c>
      <c r="BK190" s="146">
        <f>ROUND(I190*H190,2)</f>
        <v>0</v>
      </c>
      <c r="BL190" s="16" t="s">
        <v>157</v>
      </c>
      <c r="BM190" s="145" t="s">
        <v>1573</v>
      </c>
    </row>
    <row r="191" spans="2:65" s="30" customFormat="1" ht="24.15" customHeight="1">
      <c r="B191" s="31"/>
      <c r="C191" s="134" t="s">
        <v>645</v>
      </c>
      <c r="D191" s="134" t="s">
        <v>152</v>
      </c>
      <c r="E191" s="135" t="s">
        <v>1574</v>
      </c>
      <c r="F191" s="136" t="s">
        <v>1575</v>
      </c>
      <c r="G191" s="137" t="s">
        <v>989</v>
      </c>
      <c r="H191" s="138">
        <v>2</v>
      </c>
      <c r="I191" s="139"/>
      <c r="J191" s="140">
        <f>ROUND(I191*H191,2)</f>
        <v>0</v>
      </c>
      <c r="K191" s="136"/>
      <c r="L191" s="31"/>
      <c r="M191" s="141"/>
      <c r="N191" s="142" t="s">
        <v>43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157</v>
      </c>
      <c r="AT191" s="145" t="s">
        <v>152</v>
      </c>
      <c r="AU191" s="145" t="s">
        <v>80</v>
      </c>
      <c r="AY191" s="16" t="s">
        <v>150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6" t="s">
        <v>80</v>
      </c>
      <c r="BK191" s="146">
        <f>ROUND(I191*H191,2)</f>
        <v>0</v>
      </c>
      <c r="BL191" s="16" t="s">
        <v>157</v>
      </c>
      <c r="BM191" s="145" t="s">
        <v>1576</v>
      </c>
    </row>
    <row r="192" spans="2:65" s="30" customFormat="1" ht="33" customHeight="1">
      <c r="B192" s="31"/>
      <c r="C192" s="134" t="s">
        <v>662</v>
      </c>
      <c r="D192" s="134" t="s">
        <v>152</v>
      </c>
      <c r="E192" s="135" t="s">
        <v>1577</v>
      </c>
      <c r="F192" s="136" t="s">
        <v>1578</v>
      </c>
      <c r="G192" s="137" t="s">
        <v>989</v>
      </c>
      <c r="H192" s="138">
        <v>2</v>
      </c>
      <c r="I192" s="139"/>
      <c r="J192" s="140">
        <f>ROUND(I192*H192,2)</f>
        <v>0</v>
      </c>
      <c r="K192" s="136"/>
      <c r="L192" s="31"/>
      <c r="M192" s="141"/>
      <c r="N192" s="142" t="s">
        <v>43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157</v>
      </c>
      <c r="AT192" s="145" t="s">
        <v>152</v>
      </c>
      <c r="AU192" s="145" t="s">
        <v>80</v>
      </c>
      <c r="AY192" s="16" t="s">
        <v>150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6" t="s">
        <v>80</v>
      </c>
      <c r="BK192" s="146">
        <f>ROUND(I192*H192,2)</f>
        <v>0</v>
      </c>
      <c r="BL192" s="16" t="s">
        <v>157</v>
      </c>
      <c r="BM192" s="145" t="s">
        <v>1579</v>
      </c>
    </row>
    <row r="193" spans="2:65" s="121" customFormat="1" ht="25.95" customHeight="1">
      <c r="B193" s="122"/>
      <c r="D193" s="123" t="s">
        <v>71</v>
      </c>
      <c r="E193" s="124" t="s">
        <v>1580</v>
      </c>
      <c r="F193" s="124" t="s">
        <v>1581</v>
      </c>
      <c r="I193" s="125"/>
      <c r="J193" s="126">
        <f>BK193</f>
        <v>0</v>
      </c>
      <c r="L193" s="122"/>
      <c r="M193" s="127"/>
      <c r="P193" s="128">
        <f>SUM(P194:P195)</f>
        <v>0</v>
      </c>
      <c r="R193" s="128">
        <f>SUM(R194:R195)</f>
        <v>0</v>
      </c>
      <c r="T193" s="129">
        <f>SUM(T194:T195)</f>
        <v>0</v>
      </c>
      <c r="AR193" s="123" t="s">
        <v>80</v>
      </c>
      <c r="AT193" s="130" t="s">
        <v>71</v>
      </c>
      <c r="AU193" s="130" t="s">
        <v>72</v>
      </c>
      <c r="AY193" s="123" t="s">
        <v>150</v>
      </c>
      <c r="BK193" s="131">
        <f>SUM(BK194:BK195)</f>
        <v>0</v>
      </c>
    </row>
    <row r="194" spans="2:65" s="30" customFormat="1" ht="16.5" customHeight="1">
      <c r="B194" s="31"/>
      <c r="C194" s="134" t="s">
        <v>667</v>
      </c>
      <c r="D194" s="134" t="s">
        <v>152</v>
      </c>
      <c r="E194" s="135" t="s">
        <v>1582</v>
      </c>
      <c r="F194" s="136" t="s">
        <v>1583</v>
      </c>
      <c r="G194" s="137" t="s">
        <v>209</v>
      </c>
      <c r="H194" s="138">
        <v>55</v>
      </c>
      <c r="I194" s="139"/>
      <c r="J194" s="140">
        <f>ROUND(I194*H194,2)</f>
        <v>0</v>
      </c>
      <c r="K194" s="136"/>
      <c r="L194" s="31"/>
      <c r="M194" s="141"/>
      <c r="N194" s="142" t="s">
        <v>43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157</v>
      </c>
      <c r="AT194" s="145" t="s">
        <v>152</v>
      </c>
      <c r="AU194" s="145" t="s">
        <v>80</v>
      </c>
      <c r="AY194" s="16" t="s">
        <v>150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6" t="s">
        <v>80</v>
      </c>
      <c r="BK194" s="146">
        <f>ROUND(I194*H194,2)</f>
        <v>0</v>
      </c>
      <c r="BL194" s="16" t="s">
        <v>157</v>
      </c>
      <c r="BM194" s="145" t="s">
        <v>1584</v>
      </c>
    </row>
    <row r="195" spans="2:65" s="30" customFormat="1" ht="16.5" customHeight="1">
      <c r="B195" s="31"/>
      <c r="C195" s="134" t="s">
        <v>673</v>
      </c>
      <c r="D195" s="134" t="s">
        <v>152</v>
      </c>
      <c r="E195" s="135" t="s">
        <v>1585</v>
      </c>
      <c r="F195" s="136" t="s">
        <v>1586</v>
      </c>
      <c r="G195" s="137" t="s">
        <v>209</v>
      </c>
      <c r="H195" s="138">
        <v>55</v>
      </c>
      <c r="I195" s="139"/>
      <c r="J195" s="140">
        <f>ROUND(I195*H195,2)</f>
        <v>0</v>
      </c>
      <c r="K195" s="136"/>
      <c r="L195" s="31"/>
      <c r="M195" s="141"/>
      <c r="N195" s="142" t="s">
        <v>43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157</v>
      </c>
      <c r="AT195" s="145" t="s">
        <v>152</v>
      </c>
      <c r="AU195" s="145" t="s">
        <v>80</v>
      </c>
      <c r="AY195" s="16" t="s">
        <v>150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6" t="s">
        <v>80</v>
      </c>
      <c r="BK195" s="146">
        <f>ROUND(I195*H195,2)</f>
        <v>0</v>
      </c>
      <c r="BL195" s="16" t="s">
        <v>157</v>
      </c>
      <c r="BM195" s="145" t="s">
        <v>1587</v>
      </c>
    </row>
    <row r="196" spans="2:65" s="121" customFormat="1" ht="25.95" customHeight="1">
      <c r="B196" s="122"/>
      <c r="D196" s="123" t="s">
        <v>71</v>
      </c>
      <c r="E196" s="124" t="s">
        <v>1588</v>
      </c>
      <c r="F196" s="124" t="s">
        <v>93</v>
      </c>
      <c r="I196" s="125"/>
      <c r="J196" s="126">
        <f>BK196</f>
        <v>0</v>
      </c>
      <c r="L196" s="122"/>
      <c r="M196" s="127"/>
      <c r="P196" s="128">
        <f>SUM(P197:P206)</f>
        <v>0</v>
      </c>
      <c r="R196" s="128">
        <f>SUM(R197:R206)</f>
        <v>0</v>
      </c>
      <c r="T196" s="129">
        <f>SUM(T197:T206)</f>
        <v>0</v>
      </c>
      <c r="AR196" s="123" t="s">
        <v>80</v>
      </c>
      <c r="AT196" s="130" t="s">
        <v>71</v>
      </c>
      <c r="AU196" s="130" t="s">
        <v>72</v>
      </c>
      <c r="AY196" s="123" t="s">
        <v>150</v>
      </c>
      <c r="BK196" s="131">
        <f>SUM(BK197:BK206)</f>
        <v>0</v>
      </c>
    </row>
    <row r="197" spans="2:65" s="30" customFormat="1" ht="16.5" customHeight="1">
      <c r="B197" s="31"/>
      <c r="C197" s="134" t="s">
        <v>679</v>
      </c>
      <c r="D197" s="134" t="s">
        <v>152</v>
      </c>
      <c r="E197" s="135" t="s">
        <v>1589</v>
      </c>
      <c r="F197" s="136" t="s">
        <v>1590</v>
      </c>
      <c r="G197" s="137" t="s">
        <v>209</v>
      </c>
      <c r="H197" s="138">
        <v>15</v>
      </c>
      <c r="I197" s="139"/>
      <c r="J197" s="140">
        <f t="shared" ref="J197:J206" si="60">ROUND(I197*H197,2)</f>
        <v>0</v>
      </c>
      <c r="K197" s="136"/>
      <c r="L197" s="31"/>
      <c r="M197" s="141"/>
      <c r="N197" s="142" t="s">
        <v>43</v>
      </c>
      <c r="P197" s="143">
        <f t="shared" ref="P197:P206" si="61">O197*H197</f>
        <v>0</v>
      </c>
      <c r="Q197" s="143">
        <v>0</v>
      </c>
      <c r="R197" s="143">
        <f t="shared" ref="R197:R206" si="62">Q197*H197</f>
        <v>0</v>
      </c>
      <c r="S197" s="143">
        <v>0</v>
      </c>
      <c r="T197" s="144">
        <f t="shared" ref="T197:T206" si="63">S197*H197</f>
        <v>0</v>
      </c>
      <c r="AR197" s="145" t="s">
        <v>157</v>
      </c>
      <c r="AT197" s="145" t="s">
        <v>152</v>
      </c>
      <c r="AU197" s="145" t="s">
        <v>80</v>
      </c>
      <c r="AY197" s="16" t="s">
        <v>150</v>
      </c>
      <c r="BE197" s="146">
        <f t="shared" ref="BE197:BE206" si="64">IF(N197="základní",J197,0)</f>
        <v>0</v>
      </c>
      <c r="BF197" s="146">
        <f t="shared" ref="BF197:BF206" si="65">IF(N197="snížená",J197,0)</f>
        <v>0</v>
      </c>
      <c r="BG197" s="146">
        <f t="shared" ref="BG197:BG206" si="66">IF(N197="zákl. přenesená",J197,0)</f>
        <v>0</v>
      </c>
      <c r="BH197" s="146">
        <f t="shared" ref="BH197:BH206" si="67">IF(N197="sníž. přenesená",J197,0)</f>
        <v>0</v>
      </c>
      <c r="BI197" s="146">
        <f t="shared" ref="BI197:BI206" si="68">IF(N197="nulová",J197,0)</f>
        <v>0</v>
      </c>
      <c r="BJ197" s="16" t="s">
        <v>80</v>
      </c>
      <c r="BK197" s="146">
        <f t="shared" ref="BK197:BK206" si="69">ROUND(I197*H197,2)</f>
        <v>0</v>
      </c>
      <c r="BL197" s="16" t="s">
        <v>157</v>
      </c>
      <c r="BM197" s="145" t="s">
        <v>1591</v>
      </c>
    </row>
    <row r="198" spans="2:65" s="30" customFormat="1" ht="16.5" customHeight="1">
      <c r="B198" s="31"/>
      <c r="C198" s="134" t="s">
        <v>685</v>
      </c>
      <c r="D198" s="134" t="s">
        <v>152</v>
      </c>
      <c r="E198" s="135" t="s">
        <v>1592</v>
      </c>
      <c r="F198" s="136" t="s">
        <v>1593</v>
      </c>
      <c r="G198" s="137" t="s">
        <v>209</v>
      </c>
      <c r="H198" s="138">
        <v>10</v>
      </c>
      <c r="I198" s="139"/>
      <c r="J198" s="140">
        <f t="shared" si="60"/>
        <v>0</v>
      </c>
      <c r="K198" s="136"/>
      <c r="L198" s="31"/>
      <c r="M198" s="141"/>
      <c r="N198" s="142" t="s">
        <v>43</v>
      </c>
      <c r="P198" s="143">
        <f t="shared" si="61"/>
        <v>0</v>
      </c>
      <c r="Q198" s="143">
        <v>0</v>
      </c>
      <c r="R198" s="143">
        <f t="shared" si="62"/>
        <v>0</v>
      </c>
      <c r="S198" s="143">
        <v>0</v>
      </c>
      <c r="T198" s="144">
        <f t="shared" si="63"/>
        <v>0</v>
      </c>
      <c r="AR198" s="145" t="s">
        <v>157</v>
      </c>
      <c r="AT198" s="145" t="s">
        <v>152</v>
      </c>
      <c r="AU198" s="145" t="s">
        <v>80</v>
      </c>
      <c r="AY198" s="16" t="s">
        <v>150</v>
      </c>
      <c r="BE198" s="146">
        <f t="shared" si="64"/>
        <v>0</v>
      </c>
      <c r="BF198" s="146">
        <f t="shared" si="65"/>
        <v>0</v>
      </c>
      <c r="BG198" s="146">
        <f t="shared" si="66"/>
        <v>0</v>
      </c>
      <c r="BH198" s="146">
        <f t="shared" si="67"/>
        <v>0</v>
      </c>
      <c r="BI198" s="146">
        <f t="shared" si="68"/>
        <v>0</v>
      </c>
      <c r="BJ198" s="16" t="s">
        <v>80</v>
      </c>
      <c r="BK198" s="146">
        <f t="shared" si="69"/>
        <v>0</v>
      </c>
      <c r="BL198" s="16" t="s">
        <v>157</v>
      </c>
      <c r="BM198" s="145" t="s">
        <v>1594</v>
      </c>
    </row>
    <row r="199" spans="2:65" s="30" customFormat="1" ht="16.5" customHeight="1">
      <c r="B199" s="31"/>
      <c r="C199" s="134" t="s">
        <v>690</v>
      </c>
      <c r="D199" s="134" t="s">
        <v>152</v>
      </c>
      <c r="E199" s="135" t="s">
        <v>1595</v>
      </c>
      <c r="F199" s="136" t="s">
        <v>1596</v>
      </c>
      <c r="G199" s="137" t="s">
        <v>209</v>
      </c>
      <c r="H199" s="138">
        <v>15</v>
      </c>
      <c r="I199" s="139"/>
      <c r="J199" s="140">
        <f t="shared" si="60"/>
        <v>0</v>
      </c>
      <c r="K199" s="136"/>
      <c r="L199" s="31"/>
      <c r="M199" s="141"/>
      <c r="N199" s="142" t="s">
        <v>43</v>
      </c>
      <c r="P199" s="143">
        <f t="shared" si="61"/>
        <v>0</v>
      </c>
      <c r="Q199" s="143">
        <v>0</v>
      </c>
      <c r="R199" s="143">
        <f t="shared" si="62"/>
        <v>0</v>
      </c>
      <c r="S199" s="143">
        <v>0</v>
      </c>
      <c r="T199" s="144">
        <f t="shared" si="63"/>
        <v>0</v>
      </c>
      <c r="AR199" s="145" t="s">
        <v>157</v>
      </c>
      <c r="AT199" s="145" t="s">
        <v>152</v>
      </c>
      <c r="AU199" s="145" t="s">
        <v>80</v>
      </c>
      <c r="AY199" s="16" t="s">
        <v>150</v>
      </c>
      <c r="BE199" s="146">
        <f t="shared" si="64"/>
        <v>0</v>
      </c>
      <c r="BF199" s="146">
        <f t="shared" si="65"/>
        <v>0</v>
      </c>
      <c r="BG199" s="146">
        <f t="shared" si="66"/>
        <v>0</v>
      </c>
      <c r="BH199" s="146">
        <f t="shared" si="67"/>
        <v>0</v>
      </c>
      <c r="BI199" s="146">
        <f t="shared" si="68"/>
        <v>0</v>
      </c>
      <c r="BJ199" s="16" t="s">
        <v>80</v>
      </c>
      <c r="BK199" s="146">
        <f t="shared" si="69"/>
        <v>0</v>
      </c>
      <c r="BL199" s="16" t="s">
        <v>157</v>
      </c>
      <c r="BM199" s="145" t="s">
        <v>1597</v>
      </c>
    </row>
    <row r="200" spans="2:65" s="30" customFormat="1" ht="16.5" customHeight="1">
      <c r="B200" s="31"/>
      <c r="C200" s="134" t="s">
        <v>697</v>
      </c>
      <c r="D200" s="134" t="s">
        <v>152</v>
      </c>
      <c r="E200" s="135" t="s">
        <v>1598</v>
      </c>
      <c r="F200" s="136" t="s">
        <v>1599</v>
      </c>
      <c r="G200" s="137" t="s">
        <v>209</v>
      </c>
      <c r="H200" s="138">
        <v>10</v>
      </c>
      <c r="I200" s="139"/>
      <c r="J200" s="140">
        <f t="shared" si="60"/>
        <v>0</v>
      </c>
      <c r="K200" s="136"/>
      <c r="L200" s="31"/>
      <c r="M200" s="141"/>
      <c r="N200" s="142" t="s">
        <v>43</v>
      </c>
      <c r="P200" s="143">
        <f t="shared" si="61"/>
        <v>0</v>
      </c>
      <c r="Q200" s="143">
        <v>0</v>
      </c>
      <c r="R200" s="143">
        <f t="shared" si="62"/>
        <v>0</v>
      </c>
      <c r="S200" s="143">
        <v>0</v>
      </c>
      <c r="T200" s="144">
        <f t="shared" si="63"/>
        <v>0</v>
      </c>
      <c r="AR200" s="145" t="s">
        <v>157</v>
      </c>
      <c r="AT200" s="145" t="s">
        <v>152</v>
      </c>
      <c r="AU200" s="145" t="s">
        <v>80</v>
      </c>
      <c r="AY200" s="16" t="s">
        <v>150</v>
      </c>
      <c r="BE200" s="146">
        <f t="shared" si="64"/>
        <v>0</v>
      </c>
      <c r="BF200" s="146">
        <f t="shared" si="65"/>
        <v>0</v>
      </c>
      <c r="BG200" s="146">
        <f t="shared" si="66"/>
        <v>0</v>
      </c>
      <c r="BH200" s="146">
        <f t="shared" si="67"/>
        <v>0</v>
      </c>
      <c r="BI200" s="146">
        <f t="shared" si="68"/>
        <v>0</v>
      </c>
      <c r="BJ200" s="16" t="s">
        <v>80</v>
      </c>
      <c r="BK200" s="146">
        <f t="shared" si="69"/>
        <v>0</v>
      </c>
      <c r="BL200" s="16" t="s">
        <v>157</v>
      </c>
      <c r="BM200" s="145" t="s">
        <v>1600</v>
      </c>
    </row>
    <row r="201" spans="2:65" s="30" customFormat="1" ht="16.5" customHeight="1">
      <c r="B201" s="31"/>
      <c r="C201" s="134" t="s">
        <v>704</v>
      </c>
      <c r="D201" s="134" t="s">
        <v>152</v>
      </c>
      <c r="E201" s="135" t="s">
        <v>1601</v>
      </c>
      <c r="F201" s="136" t="s">
        <v>1602</v>
      </c>
      <c r="G201" s="137" t="s">
        <v>209</v>
      </c>
      <c r="H201" s="138">
        <v>10</v>
      </c>
      <c r="I201" s="139"/>
      <c r="J201" s="140">
        <f t="shared" si="60"/>
        <v>0</v>
      </c>
      <c r="K201" s="136"/>
      <c r="L201" s="31"/>
      <c r="M201" s="141"/>
      <c r="N201" s="142" t="s">
        <v>43</v>
      </c>
      <c r="P201" s="143">
        <f t="shared" si="61"/>
        <v>0</v>
      </c>
      <c r="Q201" s="143">
        <v>0</v>
      </c>
      <c r="R201" s="143">
        <f t="shared" si="62"/>
        <v>0</v>
      </c>
      <c r="S201" s="143">
        <v>0</v>
      </c>
      <c r="T201" s="144">
        <f t="shared" si="63"/>
        <v>0</v>
      </c>
      <c r="AR201" s="145" t="s">
        <v>157</v>
      </c>
      <c r="AT201" s="145" t="s">
        <v>152</v>
      </c>
      <c r="AU201" s="145" t="s">
        <v>80</v>
      </c>
      <c r="AY201" s="16" t="s">
        <v>150</v>
      </c>
      <c r="BE201" s="146">
        <f t="shared" si="64"/>
        <v>0</v>
      </c>
      <c r="BF201" s="146">
        <f t="shared" si="65"/>
        <v>0</v>
      </c>
      <c r="BG201" s="146">
        <f t="shared" si="66"/>
        <v>0</v>
      </c>
      <c r="BH201" s="146">
        <f t="shared" si="67"/>
        <v>0</v>
      </c>
      <c r="BI201" s="146">
        <f t="shared" si="68"/>
        <v>0</v>
      </c>
      <c r="BJ201" s="16" t="s">
        <v>80</v>
      </c>
      <c r="BK201" s="146">
        <f t="shared" si="69"/>
        <v>0</v>
      </c>
      <c r="BL201" s="16" t="s">
        <v>157</v>
      </c>
      <c r="BM201" s="145" t="s">
        <v>1603</v>
      </c>
    </row>
    <row r="202" spans="2:65" s="30" customFormat="1" ht="16.5" customHeight="1">
      <c r="B202" s="31"/>
      <c r="C202" s="134" t="s">
        <v>709</v>
      </c>
      <c r="D202" s="134" t="s">
        <v>152</v>
      </c>
      <c r="E202" s="135" t="s">
        <v>1604</v>
      </c>
      <c r="F202" s="136" t="s">
        <v>1605</v>
      </c>
      <c r="G202" s="137" t="s">
        <v>209</v>
      </c>
      <c r="H202" s="138">
        <v>15</v>
      </c>
      <c r="I202" s="139"/>
      <c r="J202" s="140">
        <f t="shared" si="60"/>
        <v>0</v>
      </c>
      <c r="K202" s="136"/>
      <c r="L202" s="31"/>
      <c r="M202" s="141"/>
      <c r="N202" s="142" t="s">
        <v>43</v>
      </c>
      <c r="P202" s="143">
        <f t="shared" si="61"/>
        <v>0</v>
      </c>
      <c r="Q202" s="143">
        <v>0</v>
      </c>
      <c r="R202" s="143">
        <f t="shared" si="62"/>
        <v>0</v>
      </c>
      <c r="S202" s="143">
        <v>0</v>
      </c>
      <c r="T202" s="144">
        <f t="shared" si="63"/>
        <v>0</v>
      </c>
      <c r="AR202" s="145" t="s">
        <v>157</v>
      </c>
      <c r="AT202" s="145" t="s">
        <v>152</v>
      </c>
      <c r="AU202" s="145" t="s">
        <v>80</v>
      </c>
      <c r="AY202" s="16" t="s">
        <v>150</v>
      </c>
      <c r="BE202" s="146">
        <f t="shared" si="64"/>
        <v>0</v>
      </c>
      <c r="BF202" s="146">
        <f t="shared" si="65"/>
        <v>0</v>
      </c>
      <c r="BG202" s="146">
        <f t="shared" si="66"/>
        <v>0</v>
      </c>
      <c r="BH202" s="146">
        <f t="shared" si="67"/>
        <v>0</v>
      </c>
      <c r="BI202" s="146">
        <f t="shared" si="68"/>
        <v>0</v>
      </c>
      <c r="BJ202" s="16" t="s">
        <v>80</v>
      </c>
      <c r="BK202" s="146">
        <f t="shared" si="69"/>
        <v>0</v>
      </c>
      <c r="BL202" s="16" t="s">
        <v>157</v>
      </c>
      <c r="BM202" s="145" t="s">
        <v>1606</v>
      </c>
    </row>
    <row r="203" spans="2:65" s="30" customFormat="1" ht="16.5" customHeight="1">
      <c r="B203" s="31"/>
      <c r="C203" s="134" t="s">
        <v>714</v>
      </c>
      <c r="D203" s="134" t="s">
        <v>152</v>
      </c>
      <c r="E203" s="135" t="s">
        <v>1607</v>
      </c>
      <c r="F203" s="136" t="s">
        <v>1608</v>
      </c>
      <c r="G203" s="137" t="s">
        <v>209</v>
      </c>
      <c r="H203" s="138">
        <v>45</v>
      </c>
      <c r="I203" s="139"/>
      <c r="J203" s="140">
        <f t="shared" si="60"/>
        <v>0</v>
      </c>
      <c r="K203" s="136"/>
      <c r="L203" s="31"/>
      <c r="M203" s="141"/>
      <c r="N203" s="142" t="s">
        <v>43</v>
      </c>
      <c r="P203" s="143">
        <f t="shared" si="61"/>
        <v>0</v>
      </c>
      <c r="Q203" s="143">
        <v>0</v>
      </c>
      <c r="R203" s="143">
        <f t="shared" si="62"/>
        <v>0</v>
      </c>
      <c r="S203" s="143">
        <v>0</v>
      </c>
      <c r="T203" s="144">
        <f t="shared" si="63"/>
        <v>0</v>
      </c>
      <c r="AR203" s="145" t="s">
        <v>157</v>
      </c>
      <c r="AT203" s="145" t="s">
        <v>152</v>
      </c>
      <c r="AU203" s="145" t="s">
        <v>80</v>
      </c>
      <c r="AY203" s="16" t="s">
        <v>150</v>
      </c>
      <c r="BE203" s="146">
        <f t="shared" si="64"/>
        <v>0</v>
      </c>
      <c r="BF203" s="146">
        <f t="shared" si="65"/>
        <v>0</v>
      </c>
      <c r="BG203" s="146">
        <f t="shared" si="66"/>
        <v>0</v>
      </c>
      <c r="BH203" s="146">
        <f t="shared" si="67"/>
        <v>0</v>
      </c>
      <c r="BI203" s="146">
        <f t="shared" si="68"/>
        <v>0</v>
      </c>
      <c r="BJ203" s="16" t="s">
        <v>80</v>
      </c>
      <c r="BK203" s="146">
        <f t="shared" si="69"/>
        <v>0</v>
      </c>
      <c r="BL203" s="16" t="s">
        <v>157</v>
      </c>
      <c r="BM203" s="145" t="s">
        <v>1609</v>
      </c>
    </row>
    <row r="204" spans="2:65" s="30" customFormat="1" ht="16.5" customHeight="1">
      <c r="B204" s="31"/>
      <c r="C204" s="134" t="s">
        <v>721</v>
      </c>
      <c r="D204" s="134" t="s">
        <v>152</v>
      </c>
      <c r="E204" s="135" t="s">
        <v>1610</v>
      </c>
      <c r="F204" s="136" t="s">
        <v>1611</v>
      </c>
      <c r="G204" s="137" t="s">
        <v>209</v>
      </c>
      <c r="H204" s="138">
        <v>20</v>
      </c>
      <c r="I204" s="139"/>
      <c r="J204" s="140">
        <f t="shared" si="60"/>
        <v>0</v>
      </c>
      <c r="K204" s="136"/>
      <c r="L204" s="31"/>
      <c r="M204" s="141"/>
      <c r="N204" s="142" t="s">
        <v>43</v>
      </c>
      <c r="P204" s="143">
        <f t="shared" si="61"/>
        <v>0</v>
      </c>
      <c r="Q204" s="143">
        <v>0</v>
      </c>
      <c r="R204" s="143">
        <f t="shared" si="62"/>
        <v>0</v>
      </c>
      <c r="S204" s="143">
        <v>0</v>
      </c>
      <c r="T204" s="144">
        <f t="shared" si="63"/>
        <v>0</v>
      </c>
      <c r="AR204" s="145" t="s">
        <v>157</v>
      </c>
      <c r="AT204" s="145" t="s">
        <v>152</v>
      </c>
      <c r="AU204" s="145" t="s">
        <v>80</v>
      </c>
      <c r="AY204" s="16" t="s">
        <v>150</v>
      </c>
      <c r="BE204" s="146">
        <f t="shared" si="64"/>
        <v>0</v>
      </c>
      <c r="BF204" s="146">
        <f t="shared" si="65"/>
        <v>0</v>
      </c>
      <c r="BG204" s="146">
        <f t="shared" si="66"/>
        <v>0</v>
      </c>
      <c r="BH204" s="146">
        <f t="shared" si="67"/>
        <v>0</v>
      </c>
      <c r="BI204" s="146">
        <f t="shared" si="68"/>
        <v>0</v>
      </c>
      <c r="BJ204" s="16" t="s">
        <v>80</v>
      </c>
      <c r="BK204" s="146">
        <f t="shared" si="69"/>
        <v>0</v>
      </c>
      <c r="BL204" s="16" t="s">
        <v>157</v>
      </c>
      <c r="BM204" s="145" t="s">
        <v>1612</v>
      </c>
    </row>
    <row r="205" spans="2:65" s="30" customFormat="1" ht="16.5" customHeight="1">
      <c r="B205" s="31"/>
      <c r="C205" s="134" t="s">
        <v>728</v>
      </c>
      <c r="D205" s="134" t="s">
        <v>152</v>
      </c>
      <c r="E205" s="135" t="s">
        <v>1613</v>
      </c>
      <c r="F205" s="136" t="s">
        <v>1614</v>
      </c>
      <c r="G205" s="137" t="s">
        <v>209</v>
      </c>
      <c r="H205" s="138">
        <v>35</v>
      </c>
      <c r="I205" s="139"/>
      <c r="J205" s="140">
        <f t="shared" si="60"/>
        <v>0</v>
      </c>
      <c r="K205" s="136"/>
      <c r="L205" s="31"/>
      <c r="M205" s="141"/>
      <c r="N205" s="142" t="s">
        <v>43</v>
      </c>
      <c r="P205" s="143">
        <f t="shared" si="61"/>
        <v>0</v>
      </c>
      <c r="Q205" s="143">
        <v>0</v>
      </c>
      <c r="R205" s="143">
        <f t="shared" si="62"/>
        <v>0</v>
      </c>
      <c r="S205" s="143">
        <v>0</v>
      </c>
      <c r="T205" s="144">
        <f t="shared" si="63"/>
        <v>0</v>
      </c>
      <c r="AR205" s="145" t="s">
        <v>157</v>
      </c>
      <c r="AT205" s="145" t="s">
        <v>152</v>
      </c>
      <c r="AU205" s="145" t="s">
        <v>80</v>
      </c>
      <c r="AY205" s="16" t="s">
        <v>150</v>
      </c>
      <c r="BE205" s="146">
        <f t="shared" si="64"/>
        <v>0</v>
      </c>
      <c r="BF205" s="146">
        <f t="shared" si="65"/>
        <v>0</v>
      </c>
      <c r="BG205" s="146">
        <f t="shared" si="66"/>
        <v>0</v>
      </c>
      <c r="BH205" s="146">
        <f t="shared" si="67"/>
        <v>0</v>
      </c>
      <c r="BI205" s="146">
        <f t="shared" si="68"/>
        <v>0</v>
      </c>
      <c r="BJ205" s="16" t="s">
        <v>80</v>
      </c>
      <c r="BK205" s="146">
        <f t="shared" si="69"/>
        <v>0</v>
      </c>
      <c r="BL205" s="16" t="s">
        <v>157</v>
      </c>
      <c r="BM205" s="145" t="s">
        <v>1615</v>
      </c>
    </row>
    <row r="206" spans="2:65" s="30" customFormat="1" ht="16.5" customHeight="1">
      <c r="B206" s="31"/>
      <c r="C206" s="134" t="s">
        <v>733</v>
      </c>
      <c r="D206" s="134" t="s">
        <v>152</v>
      </c>
      <c r="E206" s="135" t="s">
        <v>1616</v>
      </c>
      <c r="F206" s="136" t="s">
        <v>1617</v>
      </c>
      <c r="G206" s="137" t="s">
        <v>712</v>
      </c>
      <c r="H206" s="138">
        <v>1</v>
      </c>
      <c r="I206" s="139"/>
      <c r="J206" s="140">
        <f t="shared" si="60"/>
        <v>0</v>
      </c>
      <c r="K206" s="136"/>
      <c r="L206" s="31"/>
      <c r="M206" s="141"/>
      <c r="N206" s="142" t="s">
        <v>43</v>
      </c>
      <c r="P206" s="143">
        <f t="shared" si="61"/>
        <v>0</v>
      </c>
      <c r="Q206" s="143">
        <v>0</v>
      </c>
      <c r="R206" s="143">
        <f t="shared" si="62"/>
        <v>0</v>
      </c>
      <c r="S206" s="143">
        <v>0</v>
      </c>
      <c r="T206" s="144">
        <f t="shared" si="63"/>
        <v>0</v>
      </c>
      <c r="AR206" s="145" t="s">
        <v>157</v>
      </c>
      <c r="AT206" s="145" t="s">
        <v>152</v>
      </c>
      <c r="AU206" s="145" t="s">
        <v>80</v>
      </c>
      <c r="AY206" s="16" t="s">
        <v>150</v>
      </c>
      <c r="BE206" s="146">
        <f t="shared" si="64"/>
        <v>0</v>
      </c>
      <c r="BF206" s="146">
        <f t="shared" si="65"/>
        <v>0</v>
      </c>
      <c r="BG206" s="146">
        <f t="shared" si="66"/>
        <v>0</v>
      </c>
      <c r="BH206" s="146">
        <f t="shared" si="67"/>
        <v>0</v>
      </c>
      <c r="BI206" s="146">
        <f t="shared" si="68"/>
        <v>0</v>
      </c>
      <c r="BJ206" s="16" t="s">
        <v>80</v>
      </c>
      <c r="BK206" s="146">
        <f t="shared" si="69"/>
        <v>0</v>
      </c>
      <c r="BL206" s="16" t="s">
        <v>157</v>
      </c>
      <c r="BM206" s="145" t="s">
        <v>1618</v>
      </c>
    </row>
    <row r="207" spans="2:65" s="121" customFormat="1" ht="25.95" customHeight="1">
      <c r="B207" s="122"/>
      <c r="D207" s="123" t="s">
        <v>71</v>
      </c>
      <c r="E207" s="124" t="s">
        <v>1619</v>
      </c>
      <c r="F207" s="124" t="s">
        <v>1620</v>
      </c>
      <c r="I207" s="125"/>
      <c r="J207" s="126">
        <f>BK207</f>
        <v>0</v>
      </c>
      <c r="L207" s="122"/>
      <c r="M207" s="127"/>
      <c r="P207" s="128">
        <f>SUM(P208:P235)</f>
        <v>0</v>
      </c>
      <c r="R207" s="128">
        <f>SUM(R208:R235)</f>
        <v>0</v>
      </c>
      <c r="T207" s="129">
        <f>SUM(T208:T235)</f>
        <v>0</v>
      </c>
      <c r="AR207" s="123" t="s">
        <v>80</v>
      </c>
      <c r="AT207" s="130" t="s">
        <v>71</v>
      </c>
      <c r="AU207" s="130" t="s">
        <v>72</v>
      </c>
      <c r="AY207" s="123" t="s">
        <v>150</v>
      </c>
      <c r="BK207" s="131">
        <f>SUM(BK208:BK235)</f>
        <v>0</v>
      </c>
    </row>
    <row r="208" spans="2:65" s="30" customFormat="1" ht="16.5" customHeight="1">
      <c r="B208" s="31"/>
      <c r="C208" s="134" t="s">
        <v>738</v>
      </c>
      <c r="D208" s="134" t="s">
        <v>152</v>
      </c>
      <c r="E208" s="135" t="s">
        <v>1601</v>
      </c>
      <c r="F208" s="136" t="s">
        <v>1602</v>
      </c>
      <c r="G208" s="137" t="s">
        <v>209</v>
      </c>
      <c r="H208" s="138">
        <v>15</v>
      </c>
      <c r="I208" s="139"/>
      <c r="J208" s="140">
        <f t="shared" ref="J208:J235" si="70">ROUND(I208*H208,2)</f>
        <v>0</v>
      </c>
      <c r="K208" s="136"/>
      <c r="L208" s="31"/>
      <c r="M208" s="141"/>
      <c r="N208" s="142" t="s">
        <v>43</v>
      </c>
      <c r="P208" s="143">
        <f t="shared" ref="P208:P235" si="71">O208*H208</f>
        <v>0</v>
      </c>
      <c r="Q208" s="143">
        <v>0</v>
      </c>
      <c r="R208" s="143">
        <f t="shared" ref="R208:R235" si="72">Q208*H208</f>
        <v>0</v>
      </c>
      <c r="S208" s="143">
        <v>0</v>
      </c>
      <c r="T208" s="144">
        <f t="shared" ref="T208:T235" si="73">S208*H208</f>
        <v>0</v>
      </c>
      <c r="AR208" s="145" t="s">
        <v>157</v>
      </c>
      <c r="AT208" s="145" t="s">
        <v>152</v>
      </c>
      <c r="AU208" s="145" t="s">
        <v>80</v>
      </c>
      <c r="AY208" s="16" t="s">
        <v>150</v>
      </c>
      <c r="BE208" s="146">
        <f t="shared" ref="BE208:BE235" si="74">IF(N208="základní",J208,0)</f>
        <v>0</v>
      </c>
      <c r="BF208" s="146">
        <f t="shared" ref="BF208:BF235" si="75">IF(N208="snížená",J208,0)</f>
        <v>0</v>
      </c>
      <c r="BG208" s="146">
        <f t="shared" ref="BG208:BG235" si="76">IF(N208="zákl. přenesená",J208,0)</f>
        <v>0</v>
      </c>
      <c r="BH208" s="146">
        <f t="shared" ref="BH208:BH235" si="77">IF(N208="sníž. přenesená",J208,0)</f>
        <v>0</v>
      </c>
      <c r="BI208" s="146">
        <f t="shared" ref="BI208:BI235" si="78">IF(N208="nulová",J208,0)</f>
        <v>0</v>
      </c>
      <c r="BJ208" s="16" t="s">
        <v>80</v>
      </c>
      <c r="BK208" s="146">
        <f t="shared" ref="BK208:BK235" si="79">ROUND(I208*H208,2)</f>
        <v>0</v>
      </c>
      <c r="BL208" s="16" t="s">
        <v>157</v>
      </c>
      <c r="BM208" s="145" t="s">
        <v>1621</v>
      </c>
    </row>
    <row r="209" spans="2:65" s="30" customFormat="1" ht="16.5" customHeight="1">
      <c r="B209" s="31"/>
      <c r="C209" s="134" t="s">
        <v>743</v>
      </c>
      <c r="D209" s="134" t="s">
        <v>152</v>
      </c>
      <c r="E209" s="135" t="s">
        <v>1610</v>
      </c>
      <c r="F209" s="136" t="s">
        <v>1611</v>
      </c>
      <c r="G209" s="137" t="s">
        <v>209</v>
      </c>
      <c r="H209" s="138">
        <v>15</v>
      </c>
      <c r="I209" s="139"/>
      <c r="J209" s="140">
        <f t="shared" si="70"/>
        <v>0</v>
      </c>
      <c r="K209" s="136"/>
      <c r="L209" s="31"/>
      <c r="M209" s="141"/>
      <c r="N209" s="142" t="s">
        <v>43</v>
      </c>
      <c r="P209" s="143">
        <f t="shared" si="71"/>
        <v>0</v>
      </c>
      <c r="Q209" s="143">
        <v>0</v>
      </c>
      <c r="R209" s="143">
        <f t="shared" si="72"/>
        <v>0</v>
      </c>
      <c r="S209" s="143">
        <v>0</v>
      </c>
      <c r="T209" s="144">
        <f t="shared" si="73"/>
        <v>0</v>
      </c>
      <c r="AR209" s="145" t="s">
        <v>157</v>
      </c>
      <c r="AT209" s="145" t="s">
        <v>152</v>
      </c>
      <c r="AU209" s="145" t="s">
        <v>80</v>
      </c>
      <c r="AY209" s="16" t="s">
        <v>150</v>
      </c>
      <c r="BE209" s="146">
        <f t="shared" si="74"/>
        <v>0</v>
      </c>
      <c r="BF209" s="146">
        <f t="shared" si="75"/>
        <v>0</v>
      </c>
      <c r="BG209" s="146">
        <f t="shared" si="76"/>
        <v>0</v>
      </c>
      <c r="BH209" s="146">
        <f t="shared" si="77"/>
        <v>0</v>
      </c>
      <c r="BI209" s="146">
        <f t="shared" si="78"/>
        <v>0</v>
      </c>
      <c r="BJ209" s="16" t="s">
        <v>80</v>
      </c>
      <c r="BK209" s="146">
        <f t="shared" si="79"/>
        <v>0</v>
      </c>
      <c r="BL209" s="16" t="s">
        <v>157</v>
      </c>
      <c r="BM209" s="145" t="s">
        <v>1622</v>
      </c>
    </row>
    <row r="210" spans="2:65" s="30" customFormat="1" ht="16.5" customHeight="1">
      <c r="B210" s="31"/>
      <c r="C210" s="134" t="s">
        <v>748</v>
      </c>
      <c r="D210" s="134" t="s">
        <v>152</v>
      </c>
      <c r="E210" s="135" t="s">
        <v>1613</v>
      </c>
      <c r="F210" s="136" t="s">
        <v>1614</v>
      </c>
      <c r="G210" s="137" t="s">
        <v>209</v>
      </c>
      <c r="H210" s="138">
        <v>15</v>
      </c>
      <c r="I210" s="139"/>
      <c r="J210" s="140">
        <f t="shared" si="70"/>
        <v>0</v>
      </c>
      <c r="K210" s="136"/>
      <c r="L210" s="31"/>
      <c r="M210" s="141"/>
      <c r="N210" s="142" t="s">
        <v>43</v>
      </c>
      <c r="P210" s="143">
        <f t="shared" si="71"/>
        <v>0</v>
      </c>
      <c r="Q210" s="143">
        <v>0</v>
      </c>
      <c r="R210" s="143">
        <f t="shared" si="72"/>
        <v>0</v>
      </c>
      <c r="S210" s="143">
        <v>0</v>
      </c>
      <c r="T210" s="144">
        <f t="shared" si="73"/>
        <v>0</v>
      </c>
      <c r="AR210" s="145" t="s">
        <v>157</v>
      </c>
      <c r="AT210" s="145" t="s">
        <v>152</v>
      </c>
      <c r="AU210" s="145" t="s">
        <v>80</v>
      </c>
      <c r="AY210" s="16" t="s">
        <v>150</v>
      </c>
      <c r="BE210" s="146">
        <f t="shared" si="74"/>
        <v>0</v>
      </c>
      <c r="BF210" s="146">
        <f t="shared" si="75"/>
        <v>0</v>
      </c>
      <c r="BG210" s="146">
        <f t="shared" si="76"/>
        <v>0</v>
      </c>
      <c r="BH210" s="146">
        <f t="shared" si="77"/>
        <v>0</v>
      </c>
      <c r="BI210" s="146">
        <f t="shared" si="78"/>
        <v>0</v>
      </c>
      <c r="BJ210" s="16" t="s">
        <v>80</v>
      </c>
      <c r="BK210" s="146">
        <f t="shared" si="79"/>
        <v>0</v>
      </c>
      <c r="BL210" s="16" t="s">
        <v>157</v>
      </c>
      <c r="BM210" s="145" t="s">
        <v>1623</v>
      </c>
    </row>
    <row r="211" spans="2:65" s="30" customFormat="1" ht="16.5" customHeight="1">
      <c r="B211" s="31"/>
      <c r="C211" s="134" t="s">
        <v>753</v>
      </c>
      <c r="D211" s="134" t="s">
        <v>152</v>
      </c>
      <c r="E211" s="135" t="s">
        <v>1624</v>
      </c>
      <c r="F211" s="136" t="s">
        <v>1625</v>
      </c>
      <c r="G211" s="137" t="s">
        <v>209</v>
      </c>
      <c r="H211" s="138">
        <v>15</v>
      </c>
      <c r="I211" s="139"/>
      <c r="J211" s="140">
        <f t="shared" si="70"/>
        <v>0</v>
      </c>
      <c r="K211" s="136"/>
      <c r="L211" s="31"/>
      <c r="M211" s="141"/>
      <c r="N211" s="142" t="s">
        <v>43</v>
      </c>
      <c r="P211" s="143">
        <f t="shared" si="71"/>
        <v>0</v>
      </c>
      <c r="Q211" s="143">
        <v>0</v>
      </c>
      <c r="R211" s="143">
        <f t="shared" si="72"/>
        <v>0</v>
      </c>
      <c r="S211" s="143">
        <v>0</v>
      </c>
      <c r="T211" s="144">
        <f t="shared" si="73"/>
        <v>0</v>
      </c>
      <c r="AR211" s="145" t="s">
        <v>157</v>
      </c>
      <c r="AT211" s="145" t="s">
        <v>152</v>
      </c>
      <c r="AU211" s="145" t="s">
        <v>80</v>
      </c>
      <c r="AY211" s="16" t="s">
        <v>150</v>
      </c>
      <c r="BE211" s="146">
        <f t="shared" si="74"/>
        <v>0</v>
      </c>
      <c r="BF211" s="146">
        <f t="shared" si="75"/>
        <v>0</v>
      </c>
      <c r="BG211" s="146">
        <f t="shared" si="76"/>
        <v>0</v>
      </c>
      <c r="BH211" s="146">
        <f t="shared" si="77"/>
        <v>0</v>
      </c>
      <c r="BI211" s="146">
        <f t="shared" si="78"/>
        <v>0</v>
      </c>
      <c r="BJ211" s="16" t="s">
        <v>80</v>
      </c>
      <c r="BK211" s="146">
        <f t="shared" si="79"/>
        <v>0</v>
      </c>
      <c r="BL211" s="16" t="s">
        <v>157</v>
      </c>
      <c r="BM211" s="145" t="s">
        <v>1626</v>
      </c>
    </row>
    <row r="212" spans="2:65" s="30" customFormat="1" ht="16.5" customHeight="1">
      <c r="B212" s="31"/>
      <c r="C212" s="134" t="s">
        <v>759</v>
      </c>
      <c r="D212" s="134" t="s">
        <v>152</v>
      </c>
      <c r="E212" s="135" t="s">
        <v>1627</v>
      </c>
      <c r="F212" s="136" t="s">
        <v>1617</v>
      </c>
      <c r="G212" s="137" t="s">
        <v>712</v>
      </c>
      <c r="H212" s="138">
        <v>1</v>
      </c>
      <c r="I212" s="139"/>
      <c r="J212" s="140">
        <f t="shared" si="70"/>
        <v>0</v>
      </c>
      <c r="K212" s="136"/>
      <c r="L212" s="31"/>
      <c r="M212" s="141"/>
      <c r="N212" s="142" t="s">
        <v>43</v>
      </c>
      <c r="P212" s="143">
        <f t="shared" si="71"/>
        <v>0</v>
      </c>
      <c r="Q212" s="143">
        <v>0</v>
      </c>
      <c r="R212" s="143">
        <f t="shared" si="72"/>
        <v>0</v>
      </c>
      <c r="S212" s="143">
        <v>0</v>
      </c>
      <c r="T212" s="144">
        <f t="shared" si="73"/>
        <v>0</v>
      </c>
      <c r="AR212" s="145" t="s">
        <v>157</v>
      </c>
      <c r="AT212" s="145" t="s">
        <v>152</v>
      </c>
      <c r="AU212" s="145" t="s">
        <v>80</v>
      </c>
      <c r="AY212" s="16" t="s">
        <v>150</v>
      </c>
      <c r="BE212" s="146">
        <f t="shared" si="74"/>
        <v>0</v>
      </c>
      <c r="BF212" s="146">
        <f t="shared" si="75"/>
        <v>0</v>
      </c>
      <c r="BG212" s="146">
        <f t="shared" si="76"/>
        <v>0</v>
      </c>
      <c r="BH212" s="146">
        <f t="shared" si="77"/>
        <v>0</v>
      </c>
      <c r="BI212" s="146">
        <f t="shared" si="78"/>
        <v>0</v>
      </c>
      <c r="BJ212" s="16" t="s">
        <v>80</v>
      </c>
      <c r="BK212" s="146">
        <f t="shared" si="79"/>
        <v>0</v>
      </c>
      <c r="BL212" s="16" t="s">
        <v>157</v>
      </c>
      <c r="BM212" s="145" t="s">
        <v>1628</v>
      </c>
    </row>
    <row r="213" spans="2:65" s="30" customFormat="1" ht="16.5" customHeight="1">
      <c r="B213" s="31"/>
      <c r="C213" s="134" t="s">
        <v>766</v>
      </c>
      <c r="D213" s="134" t="s">
        <v>152</v>
      </c>
      <c r="E213" s="135" t="s">
        <v>1629</v>
      </c>
      <c r="F213" s="136" t="s">
        <v>1630</v>
      </c>
      <c r="G213" s="137" t="s">
        <v>209</v>
      </c>
      <c r="H213" s="138">
        <v>15</v>
      </c>
      <c r="I213" s="139"/>
      <c r="J213" s="140">
        <f t="shared" si="70"/>
        <v>0</v>
      </c>
      <c r="K213" s="136"/>
      <c r="L213" s="31"/>
      <c r="M213" s="141"/>
      <c r="N213" s="142" t="s">
        <v>43</v>
      </c>
      <c r="P213" s="143">
        <f t="shared" si="71"/>
        <v>0</v>
      </c>
      <c r="Q213" s="143">
        <v>0</v>
      </c>
      <c r="R213" s="143">
        <f t="shared" si="72"/>
        <v>0</v>
      </c>
      <c r="S213" s="143">
        <v>0</v>
      </c>
      <c r="T213" s="144">
        <f t="shared" si="73"/>
        <v>0</v>
      </c>
      <c r="AR213" s="145" t="s">
        <v>157</v>
      </c>
      <c r="AT213" s="145" t="s">
        <v>152</v>
      </c>
      <c r="AU213" s="145" t="s">
        <v>80</v>
      </c>
      <c r="AY213" s="16" t="s">
        <v>150</v>
      </c>
      <c r="BE213" s="146">
        <f t="shared" si="74"/>
        <v>0</v>
      </c>
      <c r="BF213" s="146">
        <f t="shared" si="75"/>
        <v>0</v>
      </c>
      <c r="BG213" s="146">
        <f t="shared" si="76"/>
        <v>0</v>
      </c>
      <c r="BH213" s="146">
        <f t="shared" si="77"/>
        <v>0</v>
      </c>
      <c r="BI213" s="146">
        <f t="shared" si="78"/>
        <v>0</v>
      </c>
      <c r="BJ213" s="16" t="s">
        <v>80</v>
      </c>
      <c r="BK213" s="146">
        <f t="shared" si="79"/>
        <v>0</v>
      </c>
      <c r="BL213" s="16" t="s">
        <v>157</v>
      </c>
      <c r="BM213" s="145" t="s">
        <v>1631</v>
      </c>
    </row>
    <row r="214" spans="2:65" s="30" customFormat="1" ht="16.5" customHeight="1">
      <c r="B214" s="31"/>
      <c r="C214" s="134" t="s">
        <v>772</v>
      </c>
      <c r="D214" s="134" t="s">
        <v>152</v>
      </c>
      <c r="E214" s="135" t="s">
        <v>1632</v>
      </c>
      <c r="F214" s="136" t="s">
        <v>1633</v>
      </c>
      <c r="G214" s="137" t="s">
        <v>209</v>
      </c>
      <c r="H214" s="138">
        <v>10</v>
      </c>
      <c r="I214" s="139"/>
      <c r="J214" s="140">
        <f t="shared" si="70"/>
        <v>0</v>
      </c>
      <c r="K214" s="136"/>
      <c r="L214" s="31"/>
      <c r="M214" s="141"/>
      <c r="N214" s="142" t="s">
        <v>43</v>
      </c>
      <c r="P214" s="143">
        <f t="shared" si="71"/>
        <v>0</v>
      </c>
      <c r="Q214" s="143">
        <v>0</v>
      </c>
      <c r="R214" s="143">
        <f t="shared" si="72"/>
        <v>0</v>
      </c>
      <c r="S214" s="143">
        <v>0</v>
      </c>
      <c r="T214" s="144">
        <f t="shared" si="73"/>
        <v>0</v>
      </c>
      <c r="AR214" s="145" t="s">
        <v>157</v>
      </c>
      <c r="AT214" s="145" t="s">
        <v>152</v>
      </c>
      <c r="AU214" s="145" t="s">
        <v>80</v>
      </c>
      <c r="AY214" s="16" t="s">
        <v>150</v>
      </c>
      <c r="BE214" s="146">
        <f t="shared" si="74"/>
        <v>0</v>
      </c>
      <c r="BF214" s="146">
        <f t="shared" si="75"/>
        <v>0</v>
      </c>
      <c r="BG214" s="146">
        <f t="shared" si="76"/>
        <v>0</v>
      </c>
      <c r="BH214" s="146">
        <f t="shared" si="77"/>
        <v>0</v>
      </c>
      <c r="BI214" s="146">
        <f t="shared" si="78"/>
        <v>0</v>
      </c>
      <c r="BJ214" s="16" t="s">
        <v>80</v>
      </c>
      <c r="BK214" s="146">
        <f t="shared" si="79"/>
        <v>0</v>
      </c>
      <c r="BL214" s="16" t="s">
        <v>157</v>
      </c>
      <c r="BM214" s="145" t="s">
        <v>1634</v>
      </c>
    </row>
    <row r="215" spans="2:65" s="30" customFormat="1" ht="16.5" customHeight="1">
      <c r="B215" s="31"/>
      <c r="C215" s="134" t="s">
        <v>777</v>
      </c>
      <c r="D215" s="134" t="s">
        <v>152</v>
      </c>
      <c r="E215" s="135" t="s">
        <v>1635</v>
      </c>
      <c r="F215" s="136" t="s">
        <v>1636</v>
      </c>
      <c r="G215" s="137" t="s">
        <v>209</v>
      </c>
      <c r="H215" s="138">
        <v>15</v>
      </c>
      <c r="I215" s="139"/>
      <c r="J215" s="140">
        <f t="shared" si="70"/>
        <v>0</v>
      </c>
      <c r="K215" s="136"/>
      <c r="L215" s="31"/>
      <c r="M215" s="141"/>
      <c r="N215" s="142" t="s">
        <v>43</v>
      </c>
      <c r="P215" s="143">
        <f t="shared" si="71"/>
        <v>0</v>
      </c>
      <c r="Q215" s="143">
        <v>0</v>
      </c>
      <c r="R215" s="143">
        <f t="shared" si="72"/>
        <v>0</v>
      </c>
      <c r="S215" s="143">
        <v>0</v>
      </c>
      <c r="T215" s="144">
        <f t="shared" si="73"/>
        <v>0</v>
      </c>
      <c r="AR215" s="145" t="s">
        <v>157</v>
      </c>
      <c r="AT215" s="145" t="s">
        <v>152</v>
      </c>
      <c r="AU215" s="145" t="s">
        <v>80</v>
      </c>
      <c r="AY215" s="16" t="s">
        <v>150</v>
      </c>
      <c r="BE215" s="146">
        <f t="shared" si="74"/>
        <v>0</v>
      </c>
      <c r="BF215" s="146">
        <f t="shared" si="75"/>
        <v>0</v>
      </c>
      <c r="BG215" s="146">
        <f t="shared" si="76"/>
        <v>0</v>
      </c>
      <c r="BH215" s="146">
        <f t="shared" si="77"/>
        <v>0</v>
      </c>
      <c r="BI215" s="146">
        <f t="shared" si="78"/>
        <v>0</v>
      </c>
      <c r="BJ215" s="16" t="s">
        <v>80</v>
      </c>
      <c r="BK215" s="146">
        <f t="shared" si="79"/>
        <v>0</v>
      </c>
      <c r="BL215" s="16" t="s">
        <v>157</v>
      </c>
      <c r="BM215" s="145" t="s">
        <v>1637</v>
      </c>
    </row>
    <row r="216" spans="2:65" s="30" customFormat="1" ht="16.5" customHeight="1">
      <c r="B216" s="31"/>
      <c r="C216" s="134" t="s">
        <v>782</v>
      </c>
      <c r="D216" s="134" t="s">
        <v>152</v>
      </c>
      <c r="E216" s="135" t="s">
        <v>1638</v>
      </c>
      <c r="F216" s="136" t="s">
        <v>1639</v>
      </c>
      <c r="G216" s="137" t="s">
        <v>209</v>
      </c>
      <c r="H216" s="138">
        <v>10</v>
      </c>
      <c r="I216" s="139"/>
      <c r="J216" s="140">
        <f t="shared" si="70"/>
        <v>0</v>
      </c>
      <c r="K216" s="136"/>
      <c r="L216" s="31"/>
      <c r="M216" s="141"/>
      <c r="N216" s="142" t="s">
        <v>43</v>
      </c>
      <c r="P216" s="143">
        <f t="shared" si="71"/>
        <v>0</v>
      </c>
      <c r="Q216" s="143">
        <v>0</v>
      </c>
      <c r="R216" s="143">
        <f t="shared" si="72"/>
        <v>0</v>
      </c>
      <c r="S216" s="143">
        <v>0</v>
      </c>
      <c r="T216" s="144">
        <f t="shared" si="73"/>
        <v>0</v>
      </c>
      <c r="AR216" s="145" t="s">
        <v>157</v>
      </c>
      <c r="AT216" s="145" t="s">
        <v>152</v>
      </c>
      <c r="AU216" s="145" t="s">
        <v>80</v>
      </c>
      <c r="AY216" s="16" t="s">
        <v>150</v>
      </c>
      <c r="BE216" s="146">
        <f t="shared" si="74"/>
        <v>0</v>
      </c>
      <c r="BF216" s="146">
        <f t="shared" si="75"/>
        <v>0</v>
      </c>
      <c r="BG216" s="146">
        <f t="shared" si="76"/>
        <v>0</v>
      </c>
      <c r="BH216" s="146">
        <f t="shared" si="77"/>
        <v>0</v>
      </c>
      <c r="BI216" s="146">
        <f t="shared" si="78"/>
        <v>0</v>
      </c>
      <c r="BJ216" s="16" t="s">
        <v>80</v>
      </c>
      <c r="BK216" s="146">
        <f t="shared" si="79"/>
        <v>0</v>
      </c>
      <c r="BL216" s="16" t="s">
        <v>157</v>
      </c>
      <c r="BM216" s="145" t="s">
        <v>1640</v>
      </c>
    </row>
    <row r="217" spans="2:65" s="30" customFormat="1" ht="16.5" customHeight="1">
      <c r="B217" s="31"/>
      <c r="C217" s="134" t="s">
        <v>789</v>
      </c>
      <c r="D217" s="134" t="s">
        <v>152</v>
      </c>
      <c r="E217" s="135" t="s">
        <v>1641</v>
      </c>
      <c r="F217" s="136" t="s">
        <v>1642</v>
      </c>
      <c r="G217" s="137" t="s">
        <v>209</v>
      </c>
      <c r="H217" s="138">
        <v>10</v>
      </c>
      <c r="I217" s="139"/>
      <c r="J217" s="140">
        <f t="shared" si="70"/>
        <v>0</v>
      </c>
      <c r="K217" s="136"/>
      <c r="L217" s="31"/>
      <c r="M217" s="141"/>
      <c r="N217" s="142" t="s">
        <v>43</v>
      </c>
      <c r="P217" s="143">
        <f t="shared" si="71"/>
        <v>0</v>
      </c>
      <c r="Q217" s="143">
        <v>0</v>
      </c>
      <c r="R217" s="143">
        <f t="shared" si="72"/>
        <v>0</v>
      </c>
      <c r="S217" s="143">
        <v>0</v>
      </c>
      <c r="T217" s="144">
        <f t="shared" si="73"/>
        <v>0</v>
      </c>
      <c r="AR217" s="145" t="s">
        <v>157</v>
      </c>
      <c r="AT217" s="145" t="s">
        <v>152</v>
      </c>
      <c r="AU217" s="145" t="s">
        <v>80</v>
      </c>
      <c r="AY217" s="16" t="s">
        <v>150</v>
      </c>
      <c r="BE217" s="146">
        <f t="shared" si="74"/>
        <v>0</v>
      </c>
      <c r="BF217" s="146">
        <f t="shared" si="75"/>
        <v>0</v>
      </c>
      <c r="BG217" s="146">
        <f t="shared" si="76"/>
        <v>0</v>
      </c>
      <c r="BH217" s="146">
        <f t="shared" si="77"/>
        <v>0</v>
      </c>
      <c r="BI217" s="146">
        <f t="shared" si="78"/>
        <v>0</v>
      </c>
      <c r="BJ217" s="16" t="s">
        <v>80</v>
      </c>
      <c r="BK217" s="146">
        <f t="shared" si="79"/>
        <v>0</v>
      </c>
      <c r="BL217" s="16" t="s">
        <v>157</v>
      </c>
      <c r="BM217" s="145" t="s">
        <v>1643</v>
      </c>
    </row>
    <row r="218" spans="2:65" s="30" customFormat="1" ht="16.5" customHeight="1">
      <c r="B218" s="31"/>
      <c r="C218" s="134" t="s">
        <v>794</v>
      </c>
      <c r="D218" s="134" t="s">
        <v>152</v>
      </c>
      <c r="E218" s="135" t="s">
        <v>1644</v>
      </c>
      <c r="F218" s="136" t="s">
        <v>1645</v>
      </c>
      <c r="G218" s="137" t="s">
        <v>209</v>
      </c>
      <c r="H218" s="138">
        <v>15</v>
      </c>
      <c r="I218" s="139"/>
      <c r="J218" s="140">
        <f t="shared" si="70"/>
        <v>0</v>
      </c>
      <c r="K218" s="136"/>
      <c r="L218" s="31"/>
      <c r="M218" s="141"/>
      <c r="N218" s="142" t="s">
        <v>43</v>
      </c>
      <c r="P218" s="143">
        <f t="shared" si="71"/>
        <v>0</v>
      </c>
      <c r="Q218" s="143">
        <v>0</v>
      </c>
      <c r="R218" s="143">
        <f t="shared" si="72"/>
        <v>0</v>
      </c>
      <c r="S218" s="143">
        <v>0</v>
      </c>
      <c r="T218" s="144">
        <f t="shared" si="73"/>
        <v>0</v>
      </c>
      <c r="AR218" s="145" t="s">
        <v>157</v>
      </c>
      <c r="AT218" s="145" t="s">
        <v>152</v>
      </c>
      <c r="AU218" s="145" t="s">
        <v>80</v>
      </c>
      <c r="AY218" s="16" t="s">
        <v>150</v>
      </c>
      <c r="BE218" s="146">
        <f t="shared" si="74"/>
        <v>0</v>
      </c>
      <c r="BF218" s="146">
        <f t="shared" si="75"/>
        <v>0</v>
      </c>
      <c r="BG218" s="146">
        <f t="shared" si="76"/>
        <v>0</v>
      </c>
      <c r="BH218" s="146">
        <f t="shared" si="77"/>
        <v>0</v>
      </c>
      <c r="BI218" s="146">
        <f t="shared" si="78"/>
        <v>0</v>
      </c>
      <c r="BJ218" s="16" t="s">
        <v>80</v>
      </c>
      <c r="BK218" s="146">
        <f t="shared" si="79"/>
        <v>0</v>
      </c>
      <c r="BL218" s="16" t="s">
        <v>157</v>
      </c>
      <c r="BM218" s="145" t="s">
        <v>1646</v>
      </c>
    </row>
    <row r="219" spans="2:65" s="30" customFormat="1" ht="16.5" customHeight="1">
      <c r="B219" s="31"/>
      <c r="C219" s="134" t="s">
        <v>799</v>
      </c>
      <c r="D219" s="134" t="s">
        <v>152</v>
      </c>
      <c r="E219" s="135" t="s">
        <v>1647</v>
      </c>
      <c r="F219" s="136" t="s">
        <v>1648</v>
      </c>
      <c r="G219" s="137" t="s">
        <v>209</v>
      </c>
      <c r="H219" s="138">
        <v>45</v>
      </c>
      <c r="I219" s="139"/>
      <c r="J219" s="140">
        <f t="shared" si="70"/>
        <v>0</v>
      </c>
      <c r="K219" s="136"/>
      <c r="L219" s="31"/>
      <c r="M219" s="141"/>
      <c r="N219" s="142" t="s">
        <v>43</v>
      </c>
      <c r="P219" s="143">
        <f t="shared" si="71"/>
        <v>0</v>
      </c>
      <c r="Q219" s="143">
        <v>0</v>
      </c>
      <c r="R219" s="143">
        <f t="shared" si="72"/>
        <v>0</v>
      </c>
      <c r="S219" s="143">
        <v>0</v>
      </c>
      <c r="T219" s="144">
        <f t="shared" si="73"/>
        <v>0</v>
      </c>
      <c r="AR219" s="145" t="s">
        <v>157</v>
      </c>
      <c r="AT219" s="145" t="s">
        <v>152</v>
      </c>
      <c r="AU219" s="145" t="s">
        <v>80</v>
      </c>
      <c r="AY219" s="16" t="s">
        <v>150</v>
      </c>
      <c r="BE219" s="146">
        <f t="shared" si="74"/>
        <v>0</v>
      </c>
      <c r="BF219" s="146">
        <f t="shared" si="75"/>
        <v>0</v>
      </c>
      <c r="BG219" s="146">
        <f t="shared" si="76"/>
        <v>0</v>
      </c>
      <c r="BH219" s="146">
        <f t="shared" si="77"/>
        <v>0</v>
      </c>
      <c r="BI219" s="146">
        <f t="shared" si="78"/>
        <v>0</v>
      </c>
      <c r="BJ219" s="16" t="s">
        <v>80</v>
      </c>
      <c r="BK219" s="146">
        <f t="shared" si="79"/>
        <v>0</v>
      </c>
      <c r="BL219" s="16" t="s">
        <v>157</v>
      </c>
      <c r="BM219" s="145" t="s">
        <v>1649</v>
      </c>
    </row>
    <row r="220" spans="2:65" s="30" customFormat="1" ht="16.5" customHeight="1">
      <c r="B220" s="31"/>
      <c r="C220" s="134" t="s">
        <v>804</v>
      </c>
      <c r="D220" s="134" t="s">
        <v>152</v>
      </c>
      <c r="E220" s="135" t="s">
        <v>1650</v>
      </c>
      <c r="F220" s="136" t="s">
        <v>1651</v>
      </c>
      <c r="G220" s="137" t="s">
        <v>209</v>
      </c>
      <c r="H220" s="138">
        <v>20</v>
      </c>
      <c r="I220" s="139"/>
      <c r="J220" s="140">
        <f t="shared" si="70"/>
        <v>0</v>
      </c>
      <c r="K220" s="136"/>
      <c r="L220" s="31"/>
      <c r="M220" s="141"/>
      <c r="N220" s="142" t="s">
        <v>43</v>
      </c>
      <c r="P220" s="143">
        <f t="shared" si="71"/>
        <v>0</v>
      </c>
      <c r="Q220" s="143">
        <v>0</v>
      </c>
      <c r="R220" s="143">
        <f t="shared" si="72"/>
        <v>0</v>
      </c>
      <c r="S220" s="143">
        <v>0</v>
      </c>
      <c r="T220" s="144">
        <f t="shared" si="73"/>
        <v>0</v>
      </c>
      <c r="AR220" s="145" t="s">
        <v>157</v>
      </c>
      <c r="AT220" s="145" t="s">
        <v>152</v>
      </c>
      <c r="AU220" s="145" t="s">
        <v>80</v>
      </c>
      <c r="AY220" s="16" t="s">
        <v>150</v>
      </c>
      <c r="BE220" s="146">
        <f t="shared" si="74"/>
        <v>0</v>
      </c>
      <c r="BF220" s="146">
        <f t="shared" si="75"/>
        <v>0</v>
      </c>
      <c r="BG220" s="146">
        <f t="shared" si="76"/>
        <v>0</v>
      </c>
      <c r="BH220" s="146">
        <f t="shared" si="77"/>
        <v>0</v>
      </c>
      <c r="BI220" s="146">
        <f t="shared" si="78"/>
        <v>0</v>
      </c>
      <c r="BJ220" s="16" t="s">
        <v>80</v>
      </c>
      <c r="BK220" s="146">
        <f t="shared" si="79"/>
        <v>0</v>
      </c>
      <c r="BL220" s="16" t="s">
        <v>157</v>
      </c>
      <c r="BM220" s="145" t="s">
        <v>1652</v>
      </c>
    </row>
    <row r="221" spans="2:65" s="30" customFormat="1" ht="16.5" customHeight="1">
      <c r="B221" s="31"/>
      <c r="C221" s="134" t="s">
        <v>810</v>
      </c>
      <c r="D221" s="134" t="s">
        <v>152</v>
      </c>
      <c r="E221" s="135" t="s">
        <v>1653</v>
      </c>
      <c r="F221" s="136" t="s">
        <v>1654</v>
      </c>
      <c r="G221" s="137" t="s">
        <v>209</v>
      </c>
      <c r="H221" s="138">
        <v>35</v>
      </c>
      <c r="I221" s="139"/>
      <c r="J221" s="140">
        <f t="shared" si="70"/>
        <v>0</v>
      </c>
      <c r="K221" s="136"/>
      <c r="L221" s="31"/>
      <c r="M221" s="141"/>
      <c r="N221" s="142" t="s">
        <v>43</v>
      </c>
      <c r="P221" s="143">
        <f t="shared" si="71"/>
        <v>0</v>
      </c>
      <c r="Q221" s="143">
        <v>0</v>
      </c>
      <c r="R221" s="143">
        <f t="shared" si="72"/>
        <v>0</v>
      </c>
      <c r="S221" s="143">
        <v>0</v>
      </c>
      <c r="T221" s="144">
        <f t="shared" si="73"/>
        <v>0</v>
      </c>
      <c r="AR221" s="145" t="s">
        <v>157</v>
      </c>
      <c r="AT221" s="145" t="s">
        <v>152</v>
      </c>
      <c r="AU221" s="145" t="s">
        <v>80</v>
      </c>
      <c r="AY221" s="16" t="s">
        <v>150</v>
      </c>
      <c r="BE221" s="146">
        <f t="shared" si="74"/>
        <v>0</v>
      </c>
      <c r="BF221" s="146">
        <f t="shared" si="75"/>
        <v>0</v>
      </c>
      <c r="BG221" s="146">
        <f t="shared" si="76"/>
        <v>0</v>
      </c>
      <c r="BH221" s="146">
        <f t="shared" si="77"/>
        <v>0</v>
      </c>
      <c r="BI221" s="146">
        <f t="shared" si="78"/>
        <v>0</v>
      </c>
      <c r="BJ221" s="16" t="s">
        <v>80</v>
      </c>
      <c r="BK221" s="146">
        <f t="shared" si="79"/>
        <v>0</v>
      </c>
      <c r="BL221" s="16" t="s">
        <v>157</v>
      </c>
      <c r="BM221" s="145" t="s">
        <v>1655</v>
      </c>
    </row>
    <row r="222" spans="2:65" s="30" customFormat="1" ht="16.5" customHeight="1">
      <c r="B222" s="31"/>
      <c r="C222" s="134" t="s">
        <v>815</v>
      </c>
      <c r="D222" s="134" t="s">
        <v>152</v>
      </c>
      <c r="E222" s="135" t="s">
        <v>1656</v>
      </c>
      <c r="F222" s="136" t="s">
        <v>1657</v>
      </c>
      <c r="G222" s="137" t="s">
        <v>209</v>
      </c>
      <c r="H222" s="138">
        <v>15</v>
      </c>
      <c r="I222" s="139"/>
      <c r="J222" s="140">
        <f t="shared" si="70"/>
        <v>0</v>
      </c>
      <c r="K222" s="136"/>
      <c r="L222" s="31"/>
      <c r="M222" s="141"/>
      <c r="N222" s="142" t="s">
        <v>43</v>
      </c>
      <c r="P222" s="143">
        <f t="shared" si="71"/>
        <v>0</v>
      </c>
      <c r="Q222" s="143">
        <v>0</v>
      </c>
      <c r="R222" s="143">
        <f t="shared" si="72"/>
        <v>0</v>
      </c>
      <c r="S222" s="143">
        <v>0</v>
      </c>
      <c r="T222" s="144">
        <f t="shared" si="73"/>
        <v>0</v>
      </c>
      <c r="AR222" s="145" t="s">
        <v>157</v>
      </c>
      <c r="AT222" s="145" t="s">
        <v>152</v>
      </c>
      <c r="AU222" s="145" t="s">
        <v>80</v>
      </c>
      <c r="AY222" s="16" t="s">
        <v>150</v>
      </c>
      <c r="BE222" s="146">
        <f t="shared" si="74"/>
        <v>0</v>
      </c>
      <c r="BF222" s="146">
        <f t="shared" si="75"/>
        <v>0</v>
      </c>
      <c r="BG222" s="146">
        <f t="shared" si="76"/>
        <v>0</v>
      </c>
      <c r="BH222" s="146">
        <f t="shared" si="77"/>
        <v>0</v>
      </c>
      <c r="BI222" s="146">
        <f t="shared" si="78"/>
        <v>0</v>
      </c>
      <c r="BJ222" s="16" t="s">
        <v>80</v>
      </c>
      <c r="BK222" s="146">
        <f t="shared" si="79"/>
        <v>0</v>
      </c>
      <c r="BL222" s="16" t="s">
        <v>157</v>
      </c>
      <c r="BM222" s="145" t="s">
        <v>1658</v>
      </c>
    </row>
    <row r="223" spans="2:65" s="30" customFormat="1" ht="16.5" customHeight="1">
      <c r="B223" s="31"/>
      <c r="C223" s="134" t="s">
        <v>822</v>
      </c>
      <c r="D223" s="134" t="s">
        <v>152</v>
      </c>
      <c r="E223" s="135" t="s">
        <v>1659</v>
      </c>
      <c r="F223" s="136" t="s">
        <v>1660</v>
      </c>
      <c r="G223" s="137" t="s">
        <v>209</v>
      </c>
      <c r="H223" s="138">
        <v>15</v>
      </c>
      <c r="I223" s="139"/>
      <c r="J223" s="140">
        <f t="shared" si="70"/>
        <v>0</v>
      </c>
      <c r="K223" s="136"/>
      <c r="L223" s="31"/>
      <c r="M223" s="141"/>
      <c r="N223" s="142" t="s">
        <v>43</v>
      </c>
      <c r="P223" s="143">
        <f t="shared" si="71"/>
        <v>0</v>
      </c>
      <c r="Q223" s="143">
        <v>0</v>
      </c>
      <c r="R223" s="143">
        <f t="shared" si="72"/>
        <v>0</v>
      </c>
      <c r="S223" s="143">
        <v>0</v>
      </c>
      <c r="T223" s="144">
        <f t="shared" si="73"/>
        <v>0</v>
      </c>
      <c r="AR223" s="145" t="s">
        <v>157</v>
      </c>
      <c r="AT223" s="145" t="s">
        <v>152</v>
      </c>
      <c r="AU223" s="145" t="s">
        <v>80</v>
      </c>
      <c r="AY223" s="16" t="s">
        <v>150</v>
      </c>
      <c r="BE223" s="146">
        <f t="shared" si="74"/>
        <v>0</v>
      </c>
      <c r="BF223" s="146">
        <f t="shared" si="75"/>
        <v>0</v>
      </c>
      <c r="BG223" s="146">
        <f t="shared" si="76"/>
        <v>0</v>
      </c>
      <c r="BH223" s="146">
        <f t="shared" si="77"/>
        <v>0</v>
      </c>
      <c r="BI223" s="146">
        <f t="shared" si="78"/>
        <v>0</v>
      </c>
      <c r="BJ223" s="16" t="s">
        <v>80</v>
      </c>
      <c r="BK223" s="146">
        <f t="shared" si="79"/>
        <v>0</v>
      </c>
      <c r="BL223" s="16" t="s">
        <v>157</v>
      </c>
      <c r="BM223" s="145" t="s">
        <v>1661</v>
      </c>
    </row>
    <row r="224" spans="2:65" s="30" customFormat="1" ht="16.5" customHeight="1">
      <c r="B224" s="31"/>
      <c r="C224" s="134" t="s">
        <v>830</v>
      </c>
      <c r="D224" s="134" t="s">
        <v>152</v>
      </c>
      <c r="E224" s="135" t="s">
        <v>1662</v>
      </c>
      <c r="F224" s="136" t="s">
        <v>1663</v>
      </c>
      <c r="G224" s="137" t="s">
        <v>209</v>
      </c>
      <c r="H224" s="138">
        <v>15</v>
      </c>
      <c r="I224" s="139"/>
      <c r="J224" s="140">
        <f t="shared" si="70"/>
        <v>0</v>
      </c>
      <c r="K224" s="136"/>
      <c r="L224" s="31"/>
      <c r="M224" s="141"/>
      <c r="N224" s="142" t="s">
        <v>43</v>
      </c>
      <c r="P224" s="143">
        <f t="shared" si="71"/>
        <v>0</v>
      </c>
      <c r="Q224" s="143">
        <v>0</v>
      </c>
      <c r="R224" s="143">
        <f t="shared" si="72"/>
        <v>0</v>
      </c>
      <c r="S224" s="143">
        <v>0</v>
      </c>
      <c r="T224" s="144">
        <f t="shared" si="73"/>
        <v>0</v>
      </c>
      <c r="AR224" s="145" t="s">
        <v>157</v>
      </c>
      <c r="AT224" s="145" t="s">
        <v>152</v>
      </c>
      <c r="AU224" s="145" t="s">
        <v>80</v>
      </c>
      <c r="AY224" s="16" t="s">
        <v>150</v>
      </c>
      <c r="BE224" s="146">
        <f t="shared" si="74"/>
        <v>0</v>
      </c>
      <c r="BF224" s="146">
        <f t="shared" si="75"/>
        <v>0</v>
      </c>
      <c r="BG224" s="146">
        <f t="shared" si="76"/>
        <v>0</v>
      </c>
      <c r="BH224" s="146">
        <f t="shared" si="77"/>
        <v>0</v>
      </c>
      <c r="BI224" s="146">
        <f t="shared" si="78"/>
        <v>0</v>
      </c>
      <c r="BJ224" s="16" t="s">
        <v>80</v>
      </c>
      <c r="BK224" s="146">
        <f t="shared" si="79"/>
        <v>0</v>
      </c>
      <c r="BL224" s="16" t="s">
        <v>157</v>
      </c>
      <c r="BM224" s="145" t="s">
        <v>1664</v>
      </c>
    </row>
    <row r="225" spans="2:65" s="30" customFormat="1" ht="16.5" customHeight="1">
      <c r="B225" s="31"/>
      <c r="C225" s="134" t="s">
        <v>842</v>
      </c>
      <c r="D225" s="134" t="s">
        <v>152</v>
      </c>
      <c r="E225" s="135" t="s">
        <v>1665</v>
      </c>
      <c r="F225" s="136" t="s">
        <v>1666</v>
      </c>
      <c r="G225" s="137" t="s">
        <v>209</v>
      </c>
      <c r="H225" s="138">
        <v>15</v>
      </c>
      <c r="I225" s="139"/>
      <c r="J225" s="140">
        <f t="shared" si="70"/>
        <v>0</v>
      </c>
      <c r="K225" s="136"/>
      <c r="L225" s="31"/>
      <c r="M225" s="141"/>
      <c r="N225" s="142" t="s">
        <v>43</v>
      </c>
      <c r="P225" s="143">
        <f t="shared" si="71"/>
        <v>0</v>
      </c>
      <c r="Q225" s="143">
        <v>0</v>
      </c>
      <c r="R225" s="143">
        <f t="shared" si="72"/>
        <v>0</v>
      </c>
      <c r="S225" s="143">
        <v>0</v>
      </c>
      <c r="T225" s="144">
        <f t="shared" si="73"/>
        <v>0</v>
      </c>
      <c r="AR225" s="145" t="s">
        <v>157</v>
      </c>
      <c r="AT225" s="145" t="s">
        <v>152</v>
      </c>
      <c r="AU225" s="145" t="s">
        <v>80</v>
      </c>
      <c r="AY225" s="16" t="s">
        <v>150</v>
      </c>
      <c r="BE225" s="146">
        <f t="shared" si="74"/>
        <v>0</v>
      </c>
      <c r="BF225" s="146">
        <f t="shared" si="75"/>
        <v>0</v>
      </c>
      <c r="BG225" s="146">
        <f t="shared" si="76"/>
        <v>0</v>
      </c>
      <c r="BH225" s="146">
        <f t="shared" si="77"/>
        <v>0</v>
      </c>
      <c r="BI225" s="146">
        <f t="shared" si="78"/>
        <v>0</v>
      </c>
      <c r="BJ225" s="16" t="s">
        <v>80</v>
      </c>
      <c r="BK225" s="146">
        <f t="shared" si="79"/>
        <v>0</v>
      </c>
      <c r="BL225" s="16" t="s">
        <v>157</v>
      </c>
      <c r="BM225" s="145" t="s">
        <v>1667</v>
      </c>
    </row>
    <row r="226" spans="2:65" s="30" customFormat="1" ht="16.5" customHeight="1">
      <c r="B226" s="31"/>
      <c r="C226" s="134" t="s">
        <v>847</v>
      </c>
      <c r="D226" s="134" t="s">
        <v>152</v>
      </c>
      <c r="E226" s="135" t="s">
        <v>1668</v>
      </c>
      <c r="F226" s="136" t="s">
        <v>1669</v>
      </c>
      <c r="G226" s="137" t="s">
        <v>209</v>
      </c>
      <c r="H226" s="138">
        <v>5</v>
      </c>
      <c r="I226" s="139"/>
      <c r="J226" s="140">
        <f t="shared" si="70"/>
        <v>0</v>
      </c>
      <c r="K226" s="136"/>
      <c r="L226" s="31"/>
      <c r="M226" s="141"/>
      <c r="N226" s="142" t="s">
        <v>43</v>
      </c>
      <c r="P226" s="143">
        <f t="shared" si="71"/>
        <v>0</v>
      </c>
      <c r="Q226" s="143">
        <v>0</v>
      </c>
      <c r="R226" s="143">
        <f t="shared" si="72"/>
        <v>0</v>
      </c>
      <c r="S226" s="143">
        <v>0</v>
      </c>
      <c r="T226" s="144">
        <f t="shared" si="73"/>
        <v>0</v>
      </c>
      <c r="AR226" s="145" t="s">
        <v>157</v>
      </c>
      <c r="AT226" s="145" t="s">
        <v>152</v>
      </c>
      <c r="AU226" s="145" t="s">
        <v>80</v>
      </c>
      <c r="AY226" s="16" t="s">
        <v>150</v>
      </c>
      <c r="BE226" s="146">
        <f t="shared" si="74"/>
        <v>0</v>
      </c>
      <c r="BF226" s="146">
        <f t="shared" si="75"/>
        <v>0</v>
      </c>
      <c r="BG226" s="146">
        <f t="shared" si="76"/>
        <v>0</v>
      </c>
      <c r="BH226" s="146">
        <f t="shared" si="77"/>
        <v>0</v>
      </c>
      <c r="BI226" s="146">
        <f t="shared" si="78"/>
        <v>0</v>
      </c>
      <c r="BJ226" s="16" t="s">
        <v>80</v>
      </c>
      <c r="BK226" s="146">
        <f t="shared" si="79"/>
        <v>0</v>
      </c>
      <c r="BL226" s="16" t="s">
        <v>157</v>
      </c>
      <c r="BM226" s="145" t="s">
        <v>1670</v>
      </c>
    </row>
    <row r="227" spans="2:65" s="30" customFormat="1" ht="16.5" customHeight="1">
      <c r="B227" s="31"/>
      <c r="C227" s="134" t="s">
        <v>1341</v>
      </c>
      <c r="D227" s="134" t="s">
        <v>152</v>
      </c>
      <c r="E227" s="135" t="s">
        <v>1671</v>
      </c>
      <c r="F227" s="136" t="s">
        <v>1672</v>
      </c>
      <c r="G227" s="137" t="s">
        <v>648</v>
      </c>
      <c r="H227" s="138">
        <v>0.5</v>
      </c>
      <c r="I227" s="139"/>
      <c r="J227" s="140">
        <f t="shared" si="70"/>
        <v>0</v>
      </c>
      <c r="K227" s="136"/>
      <c r="L227" s="31"/>
      <c r="M227" s="141"/>
      <c r="N227" s="142" t="s">
        <v>43</v>
      </c>
      <c r="P227" s="143">
        <f t="shared" si="71"/>
        <v>0</v>
      </c>
      <c r="Q227" s="143">
        <v>0</v>
      </c>
      <c r="R227" s="143">
        <f t="shared" si="72"/>
        <v>0</v>
      </c>
      <c r="S227" s="143">
        <v>0</v>
      </c>
      <c r="T227" s="144">
        <f t="shared" si="73"/>
        <v>0</v>
      </c>
      <c r="AR227" s="145" t="s">
        <v>157</v>
      </c>
      <c r="AT227" s="145" t="s">
        <v>152</v>
      </c>
      <c r="AU227" s="145" t="s">
        <v>80</v>
      </c>
      <c r="AY227" s="16" t="s">
        <v>150</v>
      </c>
      <c r="BE227" s="146">
        <f t="shared" si="74"/>
        <v>0</v>
      </c>
      <c r="BF227" s="146">
        <f t="shared" si="75"/>
        <v>0</v>
      </c>
      <c r="BG227" s="146">
        <f t="shared" si="76"/>
        <v>0</v>
      </c>
      <c r="BH227" s="146">
        <f t="shared" si="77"/>
        <v>0</v>
      </c>
      <c r="BI227" s="146">
        <f t="shared" si="78"/>
        <v>0</v>
      </c>
      <c r="BJ227" s="16" t="s">
        <v>80</v>
      </c>
      <c r="BK227" s="146">
        <f t="shared" si="79"/>
        <v>0</v>
      </c>
      <c r="BL227" s="16" t="s">
        <v>157</v>
      </c>
      <c r="BM227" s="145" t="s">
        <v>1673</v>
      </c>
    </row>
    <row r="228" spans="2:65" s="30" customFormat="1" ht="16.5" customHeight="1">
      <c r="B228" s="31"/>
      <c r="C228" s="134" t="s">
        <v>1345</v>
      </c>
      <c r="D228" s="134" t="s">
        <v>152</v>
      </c>
      <c r="E228" s="135" t="s">
        <v>1674</v>
      </c>
      <c r="F228" s="136" t="s">
        <v>1675</v>
      </c>
      <c r="G228" s="137" t="s">
        <v>648</v>
      </c>
      <c r="H228" s="138">
        <v>0.5</v>
      </c>
      <c r="I228" s="139"/>
      <c r="J228" s="140">
        <f t="shared" si="70"/>
        <v>0</v>
      </c>
      <c r="K228" s="136"/>
      <c r="L228" s="31"/>
      <c r="M228" s="141"/>
      <c r="N228" s="142" t="s">
        <v>43</v>
      </c>
      <c r="P228" s="143">
        <f t="shared" si="71"/>
        <v>0</v>
      </c>
      <c r="Q228" s="143">
        <v>0</v>
      </c>
      <c r="R228" s="143">
        <f t="shared" si="72"/>
        <v>0</v>
      </c>
      <c r="S228" s="143">
        <v>0</v>
      </c>
      <c r="T228" s="144">
        <f t="shared" si="73"/>
        <v>0</v>
      </c>
      <c r="AR228" s="145" t="s">
        <v>157</v>
      </c>
      <c r="AT228" s="145" t="s">
        <v>152</v>
      </c>
      <c r="AU228" s="145" t="s">
        <v>80</v>
      </c>
      <c r="AY228" s="16" t="s">
        <v>150</v>
      </c>
      <c r="BE228" s="146">
        <f t="shared" si="74"/>
        <v>0</v>
      </c>
      <c r="BF228" s="146">
        <f t="shared" si="75"/>
        <v>0</v>
      </c>
      <c r="BG228" s="146">
        <f t="shared" si="76"/>
        <v>0</v>
      </c>
      <c r="BH228" s="146">
        <f t="shared" si="77"/>
        <v>0</v>
      </c>
      <c r="BI228" s="146">
        <f t="shared" si="78"/>
        <v>0</v>
      </c>
      <c r="BJ228" s="16" t="s">
        <v>80</v>
      </c>
      <c r="BK228" s="146">
        <f t="shared" si="79"/>
        <v>0</v>
      </c>
      <c r="BL228" s="16" t="s">
        <v>157</v>
      </c>
      <c r="BM228" s="145" t="s">
        <v>1676</v>
      </c>
    </row>
    <row r="229" spans="2:65" s="30" customFormat="1" ht="16.5" customHeight="1">
      <c r="B229" s="31"/>
      <c r="C229" s="134" t="s">
        <v>1349</v>
      </c>
      <c r="D229" s="134" t="s">
        <v>152</v>
      </c>
      <c r="E229" s="135" t="s">
        <v>1677</v>
      </c>
      <c r="F229" s="136" t="s">
        <v>1678</v>
      </c>
      <c r="G229" s="137" t="s">
        <v>648</v>
      </c>
      <c r="H229" s="138">
        <v>0.5</v>
      </c>
      <c r="I229" s="139"/>
      <c r="J229" s="140">
        <f t="shared" si="70"/>
        <v>0</v>
      </c>
      <c r="K229" s="136"/>
      <c r="L229" s="31"/>
      <c r="M229" s="141"/>
      <c r="N229" s="142" t="s">
        <v>43</v>
      </c>
      <c r="P229" s="143">
        <f t="shared" si="71"/>
        <v>0</v>
      </c>
      <c r="Q229" s="143">
        <v>0</v>
      </c>
      <c r="R229" s="143">
        <f t="shared" si="72"/>
        <v>0</v>
      </c>
      <c r="S229" s="143">
        <v>0</v>
      </c>
      <c r="T229" s="144">
        <f t="shared" si="73"/>
        <v>0</v>
      </c>
      <c r="AR229" s="145" t="s">
        <v>157</v>
      </c>
      <c r="AT229" s="145" t="s">
        <v>152</v>
      </c>
      <c r="AU229" s="145" t="s">
        <v>80</v>
      </c>
      <c r="AY229" s="16" t="s">
        <v>150</v>
      </c>
      <c r="BE229" s="146">
        <f t="shared" si="74"/>
        <v>0</v>
      </c>
      <c r="BF229" s="146">
        <f t="shared" si="75"/>
        <v>0</v>
      </c>
      <c r="BG229" s="146">
        <f t="shared" si="76"/>
        <v>0</v>
      </c>
      <c r="BH229" s="146">
        <f t="shared" si="77"/>
        <v>0</v>
      </c>
      <c r="BI229" s="146">
        <f t="shared" si="78"/>
        <v>0</v>
      </c>
      <c r="BJ229" s="16" t="s">
        <v>80</v>
      </c>
      <c r="BK229" s="146">
        <f t="shared" si="79"/>
        <v>0</v>
      </c>
      <c r="BL229" s="16" t="s">
        <v>157</v>
      </c>
      <c r="BM229" s="145" t="s">
        <v>1679</v>
      </c>
    </row>
    <row r="230" spans="2:65" s="30" customFormat="1" ht="37.799999999999997" customHeight="1">
      <c r="B230" s="31"/>
      <c r="C230" s="134" t="s">
        <v>1353</v>
      </c>
      <c r="D230" s="134" t="s">
        <v>152</v>
      </c>
      <c r="E230" s="135" t="s">
        <v>1680</v>
      </c>
      <c r="F230" s="136" t="s">
        <v>1681</v>
      </c>
      <c r="G230" s="137" t="s">
        <v>989</v>
      </c>
      <c r="H230" s="138">
        <v>1</v>
      </c>
      <c r="I230" s="139"/>
      <c r="J230" s="140">
        <f t="shared" si="70"/>
        <v>0</v>
      </c>
      <c r="K230" s="136"/>
      <c r="L230" s="31"/>
      <c r="M230" s="141"/>
      <c r="N230" s="142" t="s">
        <v>43</v>
      </c>
      <c r="P230" s="143">
        <f t="shared" si="71"/>
        <v>0</v>
      </c>
      <c r="Q230" s="143">
        <v>0</v>
      </c>
      <c r="R230" s="143">
        <f t="shared" si="72"/>
        <v>0</v>
      </c>
      <c r="S230" s="143">
        <v>0</v>
      </c>
      <c r="T230" s="144">
        <f t="shared" si="73"/>
        <v>0</v>
      </c>
      <c r="AR230" s="145" t="s">
        <v>157</v>
      </c>
      <c r="AT230" s="145" t="s">
        <v>152</v>
      </c>
      <c r="AU230" s="145" t="s">
        <v>80</v>
      </c>
      <c r="AY230" s="16" t="s">
        <v>150</v>
      </c>
      <c r="BE230" s="146">
        <f t="shared" si="74"/>
        <v>0</v>
      </c>
      <c r="BF230" s="146">
        <f t="shared" si="75"/>
        <v>0</v>
      </c>
      <c r="BG230" s="146">
        <f t="shared" si="76"/>
        <v>0</v>
      </c>
      <c r="BH230" s="146">
        <f t="shared" si="77"/>
        <v>0</v>
      </c>
      <c r="BI230" s="146">
        <f t="shared" si="78"/>
        <v>0</v>
      </c>
      <c r="BJ230" s="16" t="s">
        <v>80</v>
      </c>
      <c r="BK230" s="146">
        <f t="shared" si="79"/>
        <v>0</v>
      </c>
      <c r="BL230" s="16" t="s">
        <v>157</v>
      </c>
      <c r="BM230" s="145" t="s">
        <v>1682</v>
      </c>
    </row>
    <row r="231" spans="2:65" s="30" customFormat="1" ht="16.5" customHeight="1">
      <c r="B231" s="31"/>
      <c r="C231" s="134" t="s">
        <v>1357</v>
      </c>
      <c r="D231" s="134" t="s">
        <v>152</v>
      </c>
      <c r="E231" s="135" t="s">
        <v>1683</v>
      </c>
      <c r="F231" s="136" t="s">
        <v>1684</v>
      </c>
      <c r="G231" s="137" t="s">
        <v>648</v>
      </c>
      <c r="H231" s="138">
        <v>90</v>
      </c>
      <c r="I231" s="139"/>
      <c r="J231" s="140">
        <f t="shared" si="70"/>
        <v>0</v>
      </c>
      <c r="K231" s="136"/>
      <c r="L231" s="31"/>
      <c r="M231" s="141"/>
      <c r="N231" s="142" t="s">
        <v>43</v>
      </c>
      <c r="P231" s="143">
        <f t="shared" si="71"/>
        <v>0</v>
      </c>
      <c r="Q231" s="143">
        <v>0</v>
      </c>
      <c r="R231" s="143">
        <f t="shared" si="72"/>
        <v>0</v>
      </c>
      <c r="S231" s="143">
        <v>0</v>
      </c>
      <c r="T231" s="144">
        <f t="shared" si="73"/>
        <v>0</v>
      </c>
      <c r="AR231" s="145" t="s">
        <v>157</v>
      </c>
      <c r="AT231" s="145" t="s">
        <v>152</v>
      </c>
      <c r="AU231" s="145" t="s">
        <v>80</v>
      </c>
      <c r="AY231" s="16" t="s">
        <v>150</v>
      </c>
      <c r="BE231" s="146">
        <f t="shared" si="74"/>
        <v>0</v>
      </c>
      <c r="BF231" s="146">
        <f t="shared" si="75"/>
        <v>0</v>
      </c>
      <c r="BG231" s="146">
        <f t="shared" si="76"/>
        <v>0</v>
      </c>
      <c r="BH231" s="146">
        <f t="shared" si="77"/>
        <v>0</v>
      </c>
      <c r="BI231" s="146">
        <f t="shared" si="78"/>
        <v>0</v>
      </c>
      <c r="BJ231" s="16" t="s">
        <v>80</v>
      </c>
      <c r="BK231" s="146">
        <f t="shared" si="79"/>
        <v>0</v>
      </c>
      <c r="BL231" s="16" t="s">
        <v>157</v>
      </c>
      <c r="BM231" s="145" t="s">
        <v>1685</v>
      </c>
    </row>
    <row r="232" spans="2:65" s="30" customFormat="1" ht="16.5" customHeight="1">
      <c r="B232" s="31"/>
      <c r="C232" s="134" t="s">
        <v>1361</v>
      </c>
      <c r="D232" s="134" t="s">
        <v>152</v>
      </c>
      <c r="E232" s="135" t="s">
        <v>1686</v>
      </c>
      <c r="F232" s="136" t="s">
        <v>1167</v>
      </c>
      <c r="G232" s="137" t="s">
        <v>712</v>
      </c>
      <c r="H232" s="138">
        <v>1</v>
      </c>
      <c r="I232" s="139"/>
      <c r="J232" s="140">
        <f t="shared" si="70"/>
        <v>0</v>
      </c>
      <c r="K232" s="136"/>
      <c r="L232" s="31"/>
      <c r="M232" s="141"/>
      <c r="N232" s="142" t="s">
        <v>43</v>
      </c>
      <c r="P232" s="143">
        <f t="shared" si="71"/>
        <v>0</v>
      </c>
      <c r="Q232" s="143">
        <v>0</v>
      </c>
      <c r="R232" s="143">
        <f t="shared" si="72"/>
        <v>0</v>
      </c>
      <c r="S232" s="143">
        <v>0</v>
      </c>
      <c r="T232" s="144">
        <f t="shared" si="73"/>
        <v>0</v>
      </c>
      <c r="AR232" s="145" t="s">
        <v>157</v>
      </c>
      <c r="AT232" s="145" t="s">
        <v>152</v>
      </c>
      <c r="AU232" s="145" t="s">
        <v>80</v>
      </c>
      <c r="AY232" s="16" t="s">
        <v>150</v>
      </c>
      <c r="BE232" s="146">
        <f t="shared" si="74"/>
        <v>0</v>
      </c>
      <c r="BF232" s="146">
        <f t="shared" si="75"/>
        <v>0</v>
      </c>
      <c r="BG232" s="146">
        <f t="shared" si="76"/>
        <v>0</v>
      </c>
      <c r="BH232" s="146">
        <f t="shared" si="77"/>
        <v>0</v>
      </c>
      <c r="BI232" s="146">
        <f t="shared" si="78"/>
        <v>0</v>
      </c>
      <c r="BJ232" s="16" t="s">
        <v>80</v>
      </c>
      <c r="BK232" s="146">
        <f t="shared" si="79"/>
        <v>0</v>
      </c>
      <c r="BL232" s="16" t="s">
        <v>157</v>
      </c>
      <c r="BM232" s="145" t="s">
        <v>1687</v>
      </c>
    </row>
    <row r="233" spans="2:65" s="30" customFormat="1" ht="16.5" customHeight="1">
      <c r="B233" s="31"/>
      <c r="C233" s="134" t="s">
        <v>1365</v>
      </c>
      <c r="D233" s="134" t="s">
        <v>152</v>
      </c>
      <c r="E233" s="135" t="s">
        <v>1688</v>
      </c>
      <c r="F233" s="136" t="s">
        <v>1689</v>
      </c>
      <c r="G233" s="137" t="s">
        <v>712</v>
      </c>
      <c r="H233" s="138">
        <v>1</v>
      </c>
      <c r="I233" s="139"/>
      <c r="J233" s="140">
        <f t="shared" si="70"/>
        <v>0</v>
      </c>
      <c r="K233" s="136"/>
      <c r="L233" s="31"/>
      <c r="M233" s="141"/>
      <c r="N233" s="142" t="s">
        <v>43</v>
      </c>
      <c r="P233" s="143">
        <f t="shared" si="71"/>
        <v>0</v>
      </c>
      <c r="Q233" s="143">
        <v>0</v>
      </c>
      <c r="R233" s="143">
        <f t="shared" si="72"/>
        <v>0</v>
      </c>
      <c r="S233" s="143">
        <v>0</v>
      </c>
      <c r="T233" s="144">
        <f t="shared" si="73"/>
        <v>0</v>
      </c>
      <c r="AR233" s="145" t="s">
        <v>157</v>
      </c>
      <c r="AT233" s="145" t="s">
        <v>152</v>
      </c>
      <c r="AU233" s="145" t="s">
        <v>80</v>
      </c>
      <c r="AY233" s="16" t="s">
        <v>150</v>
      </c>
      <c r="BE233" s="146">
        <f t="shared" si="74"/>
        <v>0</v>
      </c>
      <c r="BF233" s="146">
        <f t="shared" si="75"/>
        <v>0</v>
      </c>
      <c r="BG233" s="146">
        <f t="shared" si="76"/>
        <v>0</v>
      </c>
      <c r="BH233" s="146">
        <f t="shared" si="77"/>
        <v>0</v>
      </c>
      <c r="BI233" s="146">
        <f t="shared" si="78"/>
        <v>0</v>
      </c>
      <c r="BJ233" s="16" t="s">
        <v>80</v>
      </c>
      <c r="BK233" s="146">
        <f t="shared" si="79"/>
        <v>0</v>
      </c>
      <c r="BL233" s="16" t="s">
        <v>157</v>
      </c>
      <c r="BM233" s="145" t="s">
        <v>1690</v>
      </c>
    </row>
    <row r="234" spans="2:65" s="30" customFormat="1" ht="16.5" customHeight="1">
      <c r="B234" s="31"/>
      <c r="C234" s="134" t="s">
        <v>1369</v>
      </c>
      <c r="D234" s="134" t="s">
        <v>152</v>
      </c>
      <c r="E234" s="135" t="s">
        <v>1691</v>
      </c>
      <c r="F234" s="136" t="s">
        <v>1692</v>
      </c>
      <c r="G234" s="137" t="s">
        <v>712</v>
      </c>
      <c r="H234" s="138">
        <v>1</v>
      </c>
      <c r="I234" s="139"/>
      <c r="J234" s="140">
        <f t="shared" si="70"/>
        <v>0</v>
      </c>
      <c r="K234" s="136"/>
      <c r="L234" s="31"/>
      <c r="M234" s="141"/>
      <c r="N234" s="142" t="s">
        <v>43</v>
      </c>
      <c r="P234" s="143">
        <f t="shared" si="71"/>
        <v>0</v>
      </c>
      <c r="Q234" s="143">
        <v>0</v>
      </c>
      <c r="R234" s="143">
        <f t="shared" si="72"/>
        <v>0</v>
      </c>
      <c r="S234" s="143">
        <v>0</v>
      </c>
      <c r="T234" s="144">
        <f t="shared" si="73"/>
        <v>0</v>
      </c>
      <c r="AR234" s="145" t="s">
        <v>157</v>
      </c>
      <c r="AT234" s="145" t="s">
        <v>152</v>
      </c>
      <c r="AU234" s="145" t="s">
        <v>80</v>
      </c>
      <c r="AY234" s="16" t="s">
        <v>150</v>
      </c>
      <c r="BE234" s="146">
        <f t="shared" si="74"/>
        <v>0</v>
      </c>
      <c r="BF234" s="146">
        <f t="shared" si="75"/>
        <v>0</v>
      </c>
      <c r="BG234" s="146">
        <f t="shared" si="76"/>
        <v>0</v>
      </c>
      <c r="BH234" s="146">
        <f t="shared" si="77"/>
        <v>0</v>
      </c>
      <c r="BI234" s="146">
        <f t="shared" si="78"/>
        <v>0</v>
      </c>
      <c r="BJ234" s="16" t="s">
        <v>80</v>
      </c>
      <c r="BK234" s="146">
        <f t="shared" si="79"/>
        <v>0</v>
      </c>
      <c r="BL234" s="16" t="s">
        <v>157</v>
      </c>
      <c r="BM234" s="145" t="s">
        <v>1693</v>
      </c>
    </row>
    <row r="235" spans="2:65" s="30" customFormat="1" ht="16.5" customHeight="1">
      <c r="B235" s="31"/>
      <c r="C235" s="134" t="s">
        <v>1373</v>
      </c>
      <c r="D235" s="134" t="s">
        <v>152</v>
      </c>
      <c r="E235" s="135" t="s">
        <v>1694</v>
      </c>
      <c r="F235" s="136" t="s">
        <v>1695</v>
      </c>
      <c r="G235" s="137" t="s">
        <v>712</v>
      </c>
      <c r="H235" s="138">
        <v>1</v>
      </c>
      <c r="I235" s="139"/>
      <c r="J235" s="140">
        <f t="shared" si="70"/>
        <v>0</v>
      </c>
      <c r="K235" s="136"/>
      <c r="L235" s="31"/>
      <c r="M235" s="141"/>
      <c r="N235" s="142" t="s">
        <v>43</v>
      </c>
      <c r="P235" s="143">
        <f t="shared" si="71"/>
        <v>0</v>
      </c>
      <c r="Q235" s="143">
        <v>0</v>
      </c>
      <c r="R235" s="143">
        <f t="shared" si="72"/>
        <v>0</v>
      </c>
      <c r="S235" s="143">
        <v>0</v>
      </c>
      <c r="T235" s="144">
        <f t="shared" si="73"/>
        <v>0</v>
      </c>
      <c r="AR235" s="145" t="s">
        <v>157</v>
      </c>
      <c r="AT235" s="145" t="s">
        <v>152</v>
      </c>
      <c r="AU235" s="145" t="s">
        <v>80</v>
      </c>
      <c r="AY235" s="16" t="s">
        <v>150</v>
      </c>
      <c r="BE235" s="146">
        <f t="shared" si="74"/>
        <v>0</v>
      </c>
      <c r="BF235" s="146">
        <f t="shared" si="75"/>
        <v>0</v>
      </c>
      <c r="BG235" s="146">
        <f t="shared" si="76"/>
        <v>0</v>
      </c>
      <c r="BH235" s="146">
        <f t="shared" si="77"/>
        <v>0</v>
      </c>
      <c r="BI235" s="146">
        <f t="shared" si="78"/>
        <v>0</v>
      </c>
      <c r="BJ235" s="16" t="s">
        <v>80</v>
      </c>
      <c r="BK235" s="146">
        <f t="shared" si="79"/>
        <v>0</v>
      </c>
      <c r="BL235" s="16" t="s">
        <v>157</v>
      </c>
      <c r="BM235" s="145" t="s">
        <v>1696</v>
      </c>
    </row>
    <row r="236" spans="2:65" s="121" customFormat="1" ht="25.95" customHeight="1">
      <c r="B236" s="122"/>
      <c r="D236" s="123" t="s">
        <v>71</v>
      </c>
      <c r="E236" s="124" t="s">
        <v>1697</v>
      </c>
      <c r="F236" s="124" t="s">
        <v>1698</v>
      </c>
      <c r="I236" s="125"/>
      <c r="J236" s="126">
        <f>BK236</f>
        <v>0</v>
      </c>
      <c r="L236" s="122"/>
      <c r="M236" s="127"/>
      <c r="P236" s="128">
        <f>SUM(P237:P251)</f>
        <v>0</v>
      </c>
      <c r="R236" s="128">
        <f>SUM(R237:R251)</f>
        <v>0</v>
      </c>
      <c r="T236" s="129">
        <f>SUM(T237:T251)</f>
        <v>0</v>
      </c>
      <c r="AR236" s="123" t="s">
        <v>80</v>
      </c>
      <c r="AT236" s="130" t="s">
        <v>71</v>
      </c>
      <c r="AU236" s="130" t="s">
        <v>72</v>
      </c>
      <c r="AY236" s="123" t="s">
        <v>150</v>
      </c>
      <c r="BK236" s="131">
        <f>SUM(BK237:BK251)</f>
        <v>0</v>
      </c>
    </row>
    <row r="237" spans="2:65" s="30" customFormat="1" ht="24.15" customHeight="1">
      <c r="B237" s="31"/>
      <c r="C237" s="134" t="s">
        <v>1377</v>
      </c>
      <c r="D237" s="134" t="s">
        <v>152</v>
      </c>
      <c r="E237" s="135" t="s">
        <v>1157</v>
      </c>
      <c r="F237" s="136" t="s">
        <v>1435</v>
      </c>
      <c r="G237" s="137" t="s">
        <v>200</v>
      </c>
      <c r="H237" s="138">
        <v>30.460999999999999</v>
      </c>
      <c r="I237" s="139"/>
      <c r="J237" s="140">
        <f t="shared" ref="J237:J251" si="80">ROUND(I237*H237,2)</f>
        <v>0</v>
      </c>
      <c r="K237" s="136"/>
      <c r="L237" s="31"/>
      <c r="M237" s="141"/>
      <c r="N237" s="142" t="s">
        <v>43</v>
      </c>
      <c r="P237" s="143">
        <f t="shared" ref="P237:P251" si="81">O237*H237</f>
        <v>0</v>
      </c>
      <c r="Q237" s="143">
        <v>0</v>
      </c>
      <c r="R237" s="143">
        <f t="shared" ref="R237:R251" si="82">Q237*H237</f>
        <v>0</v>
      </c>
      <c r="S237" s="143">
        <v>0</v>
      </c>
      <c r="T237" s="144">
        <f t="shared" ref="T237:T251" si="83">S237*H237</f>
        <v>0</v>
      </c>
      <c r="AR237" s="145" t="s">
        <v>157</v>
      </c>
      <c r="AT237" s="145" t="s">
        <v>152</v>
      </c>
      <c r="AU237" s="145" t="s">
        <v>80</v>
      </c>
      <c r="AY237" s="16" t="s">
        <v>150</v>
      </c>
      <c r="BE237" s="146">
        <f t="shared" ref="BE237:BE251" si="84">IF(N237="základní",J237,0)</f>
        <v>0</v>
      </c>
      <c r="BF237" s="146">
        <f t="shared" ref="BF237:BF251" si="85">IF(N237="snížená",J237,0)</f>
        <v>0</v>
      </c>
      <c r="BG237" s="146">
        <f t="shared" ref="BG237:BG251" si="86">IF(N237="zákl. přenesená",J237,0)</f>
        <v>0</v>
      </c>
      <c r="BH237" s="146">
        <f t="shared" ref="BH237:BH251" si="87">IF(N237="sníž. přenesená",J237,0)</f>
        <v>0</v>
      </c>
      <c r="BI237" s="146">
        <f t="shared" ref="BI237:BI251" si="88">IF(N237="nulová",J237,0)</f>
        <v>0</v>
      </c>
      <c r="BJ237" s="16" t="s">
        <v>80</v>
      </c>
      <c r="BK237" s="146">
        <f t="shared" ref="BK237:BK251" si="89">ROUND(I237*H237,2)</f>
        <v>0</v>
      </c>
      <c r="BL237" s="16" t="s">
        <v>157</v>
      </c>
      <c r="BM237" s="145" t="s">
        <v>1699</v>
      </c>
    </row>
    <row r="238" spans="2:65" s="30" customFormat="1" ht="16.5" customHeight="1">
      <c r="B238" s="31"/>
      <c r="C238" s="134" t="s">
        <v>1381</v>
      </c>
      <c r="D238" s="134" t="s">
        <v>152</v>
      </c>
      <c r="E238" s="135" t="s">
        <v>1346</v>
      </c>
      <c r="F238" s="136" t="s">
        <v>1437</v>
      </c>
      <c r="G238" s="137" t="s">
        <v>989</v>
      </c>
      <c r="H238" s="138">
        <v>1</v>
      </c>
      <c r="I238" s="139"/>
      <c r="J238" s="140">
        <f t="shared" si="80"/>
        <v>0</v>
      </c>
      <c r="K238" s="136"/>
      <c r="L238" s="31"/>
      <c r="M238" s="141"/>
      <c r="N238" s="142" t="s">
        <v>43</v>
      </c>
      <c r="P238" s="143">
        <f t="shared" si="81"/>
        <v>0</v>
      </c>
      <c r="Q238" s="143">
        <v>0</v>
      </c>
      <c r="R238" s="143">
        <f t="shared" si="82"/>
        <v>0</v>
      </c>
      <c r="S238" s="143">
        <v>0</v>
      </c>
      <c r="T238" s="144">
        <f t="shared" si="83"/>
        <v>0</v>
      </c>
      <c r="AR238" s="145" t="s">
        <v>157</v>
      </c>
      <c r="AT238" s="145" t="s">
        <v>152</v>
      </c>
      <c r="AU238" s="145" t="s">
        <v>80</v>
      </c>
      <c r="AY238" s="16" t="s">
        <v>150</v>
      </c>
      <c r="BE238" s="146">
        <f t="shared" si="84"/>
        <v>0</v>
      </c>
      <c r="BF238" s="146">
        <f t="shared" si="85"/>
        <v>0</v>
      </c>
      <c r="BG238" s="146">
        <f t="shared" si="86"/>
        <v>0</v>
      </c>
      <c r="BH238" s="146">
        <f t="shared" si="87"/>
        <v>0</v>
      </c>
      <c r="BI238" s="146">
        <f t="shared" si="88"/>
        <v>0</v>
      </c>
      <c r="BJ238" s="16" t="s">
        <v>80</v>
      </c>
      <c r="BK238" s="146">
        <f t="shared" si="89"/>
        <v>0</v>
      </c>
      <c r="BL238" s="16" t="s">
        <v>157</v>
      </c>
      <c r="BM238" s="145" t="s">
        <v>1700</v>
      </c>
    </row>
    <row r="239" spans="2:65" s="30" customFormat="1" ht="16.5" customHeight="1">
      <c r="B239" s="31"/>
      <c r="C239" s="134" t="s">
        <v>1385</v>
      </c>
      <c r="D239" s="134" t="s">
        <v>152</v>
      </c>
      <c r="E239" s="135" t="s">
        <v>1354</v>
      </c>
      <c r="F239" s="136" t="s">
        <v>1439</v>
      </c>
      <c r="G239" s="137" t="s">
        <v>989</v>
      </c>
      <c r="H239" s="138">
        <v>1</v>
      </c>
      <c r="I239" s="139"/>
      <c r="J239" s="140">
        <f t="shared" si="80"/>
        <v>0</v>
      </c>
      <c r="K239" s="136"/>
      <c r="L239" s="31"/>
      <c r="M239" s="141"/>
      <c r="N239" s="142" t="s">
        <v>43</v>
      </c>
      <c r="P239" s="143">
        <f t="shared" si="81"/>
        <v>0</v>
      </c>
      <c r="Q239" s="143">
        <v>0</v>
      </c>
      <c r="R239" s="143">
        <f t="shared" si="82"/>
        <v>0</v>
      </c>
      <c r="S239" s="143">
        <v>0</v>
      </c>
      <c r="T239" s="144">
        <f t="shared" si="83"/>
        <v>0</v>
      </c>
      <c r="AR239" s="145" t="s">
        <v>157</v>
      </c>
      <c r="AT239" s="145" t="s">
        <v>152</v>
      </c>
      <c r="AU239" s="145" t="s">
        <v>80</v>
      </c>
      <c r="AY239" s="16" t="s">
        <v>150</v>
      </c>
      <c r="BE239" s="146">
        <f t="shared" si="84"/>
        <v>0</v>
      </c>
      <c r="BF239" s="146">
        <f t="shared" si="85"/>
        <v>0</v>
      </c>
      <c r="BG239" s="146">
        <f t="shared" si="86"/>
        <v>0</v>
      </c>
      <c r="BH239" s="146">
        <f t="shared" si="87"/>
        <v>0</v>
      </c>
      <c r="BI239" s="146">
        <f t="shared" si="88"/>
        <v>0</v>
      </c>
      <c r="BJ239" s="16" t="s">
        <v>80</v>
      </c>
      <c r="BK239" s="146">
        <f t="shared" si="89"/>
        <v>0</v>
      </c>
      <c r="BL239" s="16" t="s">
        <v>157</v>
      </c>
      <c r="BM239" s="145" t="s">
        <v>1701</v>
      </c>
    </row>
    <row r="240" spans="2:65" s="30" customFormat="1" ht="16.5" customHeight="1">
      <c r="B240" s="31"/>
      <c r="C240" s="134" t="s">
        <v>1389</v>
      </c>
      <c r="D240" s="134" t="s">
        <v>152</v>
      </c>
      <c r="E240" s="135" t="s">
        <v>1362</v>
      </c>
      <c r="F240" s="136" t="s">
        <v>1441</v>
      </c>
      <c r="G240" s="137" t="s">
        <v>989</v>
      </c>
      <c r="H240" s="138">
        <v>1</v>
      </c>
      <c r="I240" s="139"/>
      <c r="J240" s="140">
        <f t="shared" si="80"/>
        <v>0</v>
      </c>
      <c r="K240" s="136"/>
      <c r="L240" s="31"/>
      <c r="M240" s="141"/>
      <c r="N240" s="142" t="s">
        <v>43</v>
      </c>
      <c r="P240" s="143">
        <f t="shared" si="81"/>
        <v>0</v>
      </c>
      <c r="Q240" s="143">
        <v>0</v>
      </c>
      <c r="R240" s="143">
        <f t="shared" si="82"/>
        <v>0</v>
      </c>
      <c r="S240" s="143">
        <v>0</v>
      </c>
      <c r="T240" s="144">
        <f t="shared" si="83"/>
        <v>0</v>
      </c>
      <c r="AR240" s="145" t="s">
        <v>157</v>
      </c>
      <c r="AT240" s="145" t="s">
        <v>152</v>
      </c>
      <c r="AU240" s="145" t="s">
        <v>80</v>
      </c>
      <c r="AY240" s="16" t="s">
        <v>150</v>
      </c>
      <c r="BE240" s="146">
        <f t="shared" si="84"/>
        <v>0</v>
      </c>
      <c r="BF240" s="146">
        <f t="shared" si="85"/>
        <v>0</v>
      </c>
      <c r="BG240" s="146">
        <f t="shared" si="86"/>
        <v>0</v>
      </c>
      <c r="BH240" s="146">
        <f t="shared" si="87"/>
        <v>0</v>
      </c>
      <c r="BI240" s="146">
        <f t="shared" si="88"/>
        <v>0</v>
      </c>
      <c r="BJ240" s="16" t="s">
        <v>80</v>
      </c>
      <c r="BK240" s="146">
        <f t="shared" si="89"/>
        <v>0</v>
      </c>
      <c r="BL240" s="16" t="s">
        <v>157</v>
      </c>
      <c r="BM240" s="145" t="s">
        <v>1702</v>
      </c>
    </row>
    <row r="241" spans="2:65" s="30" customFormat="1" ht="16.5" customHeight="1">
      <c r="B241" s="31"/>
      <c r="C241" s="134" t="s">
        <v>1393</v>
      </c>
      <c r="D241" s="134" t="s">
        <v>152</v>
      </c>
      <c r="E241" s="135" t="s">
        <v>1366</v>
      </c>
      <c r="F241" s="136" t="s">
        <v>1443</v>
      </c>
      <c r="G241" s="137" t="s">
        <v>648</v>
      </c>
      <c r="H241" s="138">
        <v>3</v>
      </c>
      <c r="I241" s="139"/>
      <c r="J241" s="140">
        <f t="shared" si="80"/>
        <v>0</v>
      </c>
      <c r="K241" s="136"/>
      <c r="L241" s="31"/>
      <c r="M241" s="141"/>
      <c r="N241" s="142" t="s">
        <v>43</v>
      </c>
      <c r="P241" s="143">
        <f t="shared" si="81"/>
        <v>0</v>
      </c>
      <c r="Q241" s="143">
        <v>0</v>
      </c>
      <c r="R241" s="143">
        <f t="shared" si="82"/>
        <v>0</v>
      </c>
      <c r="S241" s="143">
        <v>0</v>
      </c>
      <c r="T241" s="144">
        <f t="shared" si="83"/>
        <v>0</v>
      </c>
      <c r="AR241" s="145" t="s">
        <v>157</v>
      </c>
      <c r="AT241" s="145" t="s">
        <v>152</v>
      </c>
      <c r="AU241" s="145" t="s">
        <v>80</v>
      </c>
      <c r="AY241" s="16" t="s">
        <v>150</v>
      </c>
      <c r="BE241" s="146">
        <f t="shared" si="84"/>
        <v>0</v>
      </c>
      <c r="BF241" s="146">
        <f t="shared" si="85"/>
        <v>0</v>
      </c>
      <c r="BG241" s="146">
        <f t="shared" si="86"/>
        <v>0</v>
      </c>
      <c r="BH241" s="146">
        <f t="shared" si="87"/>
        <v>0</v>
      </c>
      <c r="BI241" s="146">
        <f t="shared" si="88"/>
        <v>0</v>
      </c>
      <c r="BJ241" s="16" t="s">
        <v>80</v>
      </c>
      <c r="BK241" s="146">
        <f t="shared" si="89"/>
        <v>0</v>
      </c>
      <c r="BL241" s="16" t="s">
        <v>157</v>
      </c>
      <c r="BM241" s="145" t="s">
        <v>1703</v>
      </c>
    </row>
    <row r="242" spans="2:65" s="30" customFormat="1" ht="16.5" customHeight="1">
      <c r="B242" s="31"/>
      <c r="C242" s="134" t="s">
        <v>1397</v>
      </c>
      <c r="D242" s="134" t="s">
        <v>152</v>
      </c>
      <c r="E242" s="135" t="s">
        <v>1370</v>
      </c>
      <c r="F242" s="136" t="s">
        <v>1445</v>
      </c>
      <c r="G242" s="137" t="s">
        <v>712</v>
      </c>
      <c r="H242" s="138">
        <v>1</v>
      </c>
      <c r="I242" s="139"/>
      <c r="J242" s="140">
        <f t="shared" si="80"/>
        <v>0</v>
      </c>
      <c r="K242" s="136"/>
      <c r="L242" s="31"/>
      <c r="M242" s="141"/>
      <c r="N242" s="142" t="s">
        <v>43</v>
      </c>
      <c r="P242" s="143">
        <f t="shared" si="81"/>
        <v>0</v>
      </c>
      <c r="Q242" s="143">
        <v>0</v>
      </c>
      <c r="R242" s="143">
        <f t="shared" si="82"/>
        <v>0</v>
      </c>
      <c r="S242" s="143">
        <v>0</v>
      </c>
      <c r="T242" s="144">
        <f t="shared" si="83"/>
        <v>0</v>
      </c>
      <c r="AR242" s="145" t="s">
        <v>157</v>
      </c>
      <c r="AT242" s="145" t="s">
        <v>152</v>
      </c>
      <c r="AU242" s="145" t="s">
        <v>80</v>
      </c>
      <c r="AY242" s="16" t="s">
        <v>150</v>
      </c>
      <c r="BE242" s="146">
        <f t="shared" si="84"/>
        <v>0</v>
      </c>
      <c r="BF242" s="146">
        <f t="shared" si="85"/>
        <v>0</v>
      </c>
      <c r="BG242" s="146">
        <f t="shared" si="86"/>
        <v>0</v>
      </c>
      <c r="BH242" s="146">
        <f t="shared" si="87"/>
        <v>0</v>
      </c>
      <c r="BI242" s="146">
        <f t="shared" si="88"/>
        <v>0</v>
      </c>
      <c r="BJ242" s="16" t="s">
        <v>80</v>
      </c>
      <c r="BK242" s="146">
        <f t="shared" si="89"/>
        <v>0</v>
      </c>
      <c r="BL242" s="16" t="s">
        <v>157</v>
      </c>
      <c r="BM242" s="145" t="s">
        <v>1704</v>
      </c>
    </row>
    <row r="243" spans="2:65" s="30" customFormat="1" ht="24.15" customHeight="1">
      <c r="B243" s="31"/>
      <c r="C243" s="134" t="s">
        <v>1401</v>
      </c>
      <c r="D243" s="134" t="s">
        <v>152</v>
      </c>
      <c r="E243" s="135" t="s">
        <v>1378</v>
      </c>
      <c r="F243" s="136" t="s">
        <v>1474</v>
      </c>
      <c r="G243" s="137" t="s">
        <v>989</v>
      </c>
      <c r="H243" s="138">
        <v>1</v>
      </c>
      <c r="I243" s="139"/>
      <c r="J243" s="140">
        <f t="shared" si="80"/>
        <v>0</v>
      </c>
      <c r="K243" s="136"/>
      <c r="L243" s="31"/>
      <c r="M243" s="141"/>
      <c r="N243" s="142" t="s">
        <v>43</v>
      </c>
      <c r="P243" s="143">
        <f t="shared" si="81"/>
        <v>0</v>
      </c>
      <c r="Q243" s="143">
        <v>0</v>
      </c>
      <c r="R243" s="143">
        <f t="shared" si="82"/>
        <v>0</v>
      </c>
      <c r="S243" s="143">
        <v>0</v>
      </c>
      <c r="T243" s="144">
        <f t="shared" si="83"/>
        <v>0</v>
      </c>
      <c r="AR243" s="145" t="s">
        <v>157</v>
      </c>
      <c r="AT243" s="145" t="s">
        <v>152</v>
      </c>
      <c r="AU243" s="145" t="s">
        <v>80</v>
      </c>
      <c r="AY243" s="16" t="s">
        <v>150</v>
      </c>
      <c r="BE243" s="146">
        <f t="shared" si="84"/>
        <v>0</v>
      </c>
      <c r="BF243" s="146">
        <f t="shared" si="85"/>
        <v>0</v>
      </c>
      <c r="BG243" s="146">
        <f t="shared" si="86"/>
        <v>0</v>
      </c>
      <c r="BH243" s="146">
        <f t="shared" si="87"/>
        <v>0</v>
      </c>
      <c r="BI243" s="146">
        <f t="shared" si="88"/>
        <v>0</v>
      </c>
      <c r="BJ243" s="16" t="s">
        <v>80</v>
      </c>
      <c r="BK243" s="146">
        <f t="shared" si="89"/>
        <v>0</v>
      </c>
      <c r="BL243" s="16" t="s">
        <v>157</v>
      </c>
      <c r="BM243" s="145" t="s">
        <v>1705</v>
      </c>
    </row>
    <row r="244" spans="2:65" s="30" customFormat="1" ht="16.5" customHeight="1">
      <c r="B244" s="31"/>
      <c r="C244" s="134" t="s">
        <v>1407</v>
      </c>
      <c r="D244" s="134" t="s">
        <v>152</v>
      </c>
      <c r="E244" s="135" t="s">
        <v>1382</v>
      </c>
      <c r="F244" s="136" t="s">
        <v>1447</v>
      </c>
      <c r="G244" s="137" t="s">
        <v>209</v>
      </c>
      <c r="H244" s="138">
        <v>5</v>
      </c>
      <c r="I244" s="139"/>
      <c r="J244" s="140">
        <f t="shared" si="80"/>
        <v>0</v>
      </c>
      <c r="K244" s="136"/>
      <c r="L244" s="31"/>
      <c r="M244" s="141"/>
      <c r="N244" s="142" t="s">
        <v>43</v>
      </c>
      <c r="P244" s="143">
        <f t="shared" si="81"/>
        <v>0</v>
      </c>
      <c r="Q244" s="143">
        <v>0</v>
      </c>
      <c r="R244" s="143">
        <f t="shared" si="82"/>
        <v>0</v>
      </c>
      <c r="S244" s="143">
        <v>0</v>
      </c>
      <c r="T244" s="144">
        <f t="shared" si="83"/>
        <v>0</v>
      </c>
      <c r="AR244" s="145" t="s">
        <v>157</v>
      </c>
      <c r="AT244" s="145" t="s">
        <v>152</v>
      </c>
      <c r="AU244" s="145" t="s">
        <v>80</v>
      </c>
      <c r="AY244" s="16" t="s">
        <v>150</v>
      </c>
      <c r="BE244" s="146">
        <f t="shared" si="84"/>
        <v>0</v>
      </c>
      <c r="BF244" s="146">
        <f t="shared" si="85"/>
        <v>0</v>
      </c>
      <c r="BG244" s="146">
        <f t="shared" si="86"/>
        <v>0</v>
      </c>
      <c r="BH244" s="146">
        <f t="shared" si="87"/>
        <v>0</v>
      </c>
      <c r="BI244" s="146">
        <f t="shared" si="88"/>
        <v>0</v>
      </c>
      <c r="BJ244" s="16" t="s">
        <v>80</v>
      </c>
      <c r="BK244" s="146">
        <f t="shared" si="89"/>
        <v>0</v>
      </c>
      <c r="BL244" s="16" t="s">
        <v>157</v>
      </c>
      <c r="BM244" s="145" t="s">
        <v>1706</v>
      </c>
    </row>
    <row r="245" spans="2:65" s="30" customFormat="1" ht="24.15" customHeight="1">
      <c r="B245" s="31"/>
      <c r="C245" s="134" t="s">
        <v>1411</v>
      </c>
      <c r="D245" s="134" t="s">
        <v>152</v>
      </c>
      <c r="E245" s="135" t="s">
        <v>1163</v>
      </c>
      <c r="F245" s="136" t="s">
        <v>1451</v>
      </c>
      <c r="G245" s="137" t="s">
        <v>989</v>
      </c>
      <c r="H245" s="138">
        <v>1</v>
      </c>
      <c r="I245" s="139"/>
      <c r="J245" s="140">
        <f t="shared" si="80"/>
        <v>0</v>
      </c>
      <c r="K245" s="136"/>
      <c r="L245" s="31"/>
      <c r="M245" s="141"/>
      <c r="N245" s="142" t="s">
        <v>43</v>
      </c>
      <c r="P245" s="143">
        <f t="shared" si="81"/>
        <v>0</v>
      </c>
      <c r="Q245" s="143">
        <v>0</v>
      </c>
      <c r="R245" s="143">
        <f t="shared" si="82"/>
        <v>0</v>
      </c>
      <c r="S245" s="143">
        <v>0</v>
      </c>
      <c r="T245" s="144">
        <f t="shared" si="83"/>
        <v>0</v>
      </c>
      <c r="AR245" s="145" t="s">
        <v>157</v>
      </c>
      <c r="AT245" s="145" t="s">
        <v>152</v>
      </c>
      <c r="AU245" s="145" t="s">
        <v>80</v>
      </c>
      <c r="AY245" s="16" t="s">
        <v>150</v>
      </c>
      <c r="BE245" s="146">
        <f t="shared" si="84"/>
        <v>0</v>
      </c>
      <c r="BF245" s="146">
        <f t="shared" si="85"/>
        <v>0</v>
      </c>
      <c r="BG245" s="146">
        <f t="shared" si="86"/>
        <v>0</v>
      </c>
      <c r="BH245" s="146">
        <f t="shared" si="87"/>
        <v>0</v>
      </c>
      <c r="BI245" s="146">
        <f t="shared" si="88"/>
        <v>0</v>
      </c>
      <c r="BJ245" s="16" t="s">
        <v>80</v>
      </c>
      <c r="BK245" s="146">
        <f t="shared" si="89"/>
        <v>0</v>
      </c>
      <c r="BL245" s="16" t="s">
        <v>157</v>
      </c>
      <c r="BM245" s="145" t="s">
        <v>1707</v>
      </c>
    </row>
    <row r="246" spans="2:65" s="30" customFormat="1" ht="16.5" customHeight="1">
      <c r="B246" s="31"/>
      <c r="C246" s="134" t="s">
        <v>1708</v>
      </c>
      <c r="D246" s="134" t="s">
        <v>152</v>
      </c>
      <c r="E246" s="135" t="s">
        <v>1166</v>
      </c>
      <c r="F246" s="136" t="s">
        <v>1453</v>
      </c>
      <c r="G246" s="137" t="s">
        <v>989</v>
      </c>
      <c r="H246" s="138">
        <v>1</v>
      </c>
      <c r="I246" s="139"/>
      <c r="J246" s="140">
        <f t="shared" si="80"/>
        <v>0</v>
      </c>
      <c r="K246" s="136"/>
      <c r="L246" s="31"/>
      <c r="M246" s="141"/>
      <c r="N246" s="142" t="s">
        <v>43</v>
      </c>
      <c r="P246" s="143">
        <f t="shared" si="81"/>
        <v>0</v>
      </c>
      <c r="Q246" s="143">
        <v>0</v>
      </c>
      <c r="R246" s="143">
        <f t="shared" si="82"/>
        <v>0</v>
      </c>
      <c r="S246" s="143">
        <v>0</v>
      </c>
      <c r="T246" s="144">
        <f t="shared" si="83"/>
        <v>0</v>
      </c>
      <c r="AR246" s="145" t="s">
        <v>157</v>
      </c>
      <c r="AT246" s="145" t="s">
        <v>152</v>
      </c>
      <c r="AU246" s="145" t="s">
        <v>80</v>
      </c>
      <c r="AY246" s="16" t="s">
        <v>150</v>
      </c>
      <c r="BE246" s="146">
        <f t="shared" si="84"/>
        <v>0</v>
      </c>
      <c r="BF246" s="146">
        <f t="shared" si="85"/>
        <v>0</v>
      </c>
      <c r="BG246" s="146">
        <f t="shared" si="86"/>
        <v>0</v>
      </c>
      <c r="BH246" s="146">
        <f t="shared" si="87"/>
        <v>0</v>
      </c>
      <c r="BI246" s="146">
        <f t="shared" si="88"/>
        <v>0</v>
      </c>
      <c r="BJ246" s="16" t="s">
        <v>80</v>
      </c>
      <c r="BK246" s="146">
        <f t="shared" si="89"/>
        <v>0</v>
      </c>
      <c r="BL246" s="16" t="s">
        <v>157</v>
      </c>
      <c r="BM246" s="145" t="s">
        <v>1709</v>
      </c>
    </row>
    <row r="247" spans="2:65" s="30" customFormat="1" ht="16.5" customHeight="1">
      <c r="B247" s="31"/>
      <c r="C247" s="134" t="s">
        <v>1710</v>
      </c>
      <c r="D247" s="134" t="s">
        <v>152</v>
      </c>
      <c r="E247" s="135" t="s">
        <v>1169</v>
      </c>
      <c r="F247" s="136" t="s">
        <v>1455</v>
      </c>
      <c r="G247" s="137" t="s">
        <v>989</v>
      </c>
      <c r="H247" s="138">
        <v>1</v>
      </c>
      <c r="I247" s="139"/>
      <c r="J247" s="140">
        <f t="shared" si="80"/>
        <v>0</v>
      </c>
      <c r="K247" s="136"/>
      <c r="L247" s="31"/>
      <c r="M247" s="141"/>
      <c r="N247" s="142" t="s">
        <v>43</v>
      </c>
      <c r="P247" s="143">
        <f t="shared" si="81"/>
        <v>0</v>
      </c>
      <c r="Q247" s="143">
        <v>0</v>
      </c>
      <c r="R247" s="143">
        <f t="shared" si="82"/>
        <v>0</v>
      </c>
      <c r="S247" s="143">
        <v>0</v>
      </c>
      <c r="T247" s="144">
        <f t="shared" si="83"/>
        <v>0</v>
      </c>
      <c r="AR247" s="145" t="s">
        <v>157</v>
      </c>
      <c r="AT247" s="145" t="s">
        <v>152</v>
      </c>
      <c r="AU247" s="145" t="s">
        <v>80</v>
      </c>
      <c r="AY247" s="16" t="s">
        <v>150</v>
      </c>
      <c r="BE247" s="146">
        <f t="shared" si="84"/>
        <v>0</v>
      </c>
      <c r="BF247" s="146">
        <f t="shared" si="85"/>
        <v>0</v>
      </c>
      <c r="BG247" s="146">
        <f t="shared" si="86"/>
        <v>0</v>
      </c>
      <c r="BH247" s="146">
        <f t="shared" si="87"/>
        <v>0</v>
      </c>
      <c r="BI247" s="146">
        <f t="shared" si="88"/>
        <v>0</v>
      </c>
      <c r="BJ247" s="16" t="s">
        <v>80</v>
      </c>
      <c r="BK247" s="146">
        <f t="shared" si="89"/>
        <v>0</v>
      </c>
      <c r="BL247" s="16" t="s">
        <v>157</v>
      </c>
      <c r="BM247" s="145" t="s">
        <v>1711</v>
      </c>
    </row>
    <row r="248" spans="2:65" s="30" customFormat="1" ht="16.5" customHeight="1">
      <c r="B248" s="31"/>
      <c r="C248" s="134" t="s">
        <v>1712</v>
      </c>
      <c r="D248" s="134" t="s">
        <v>152</v>
      </c>
      <c r="E248" s="135" t="s">
        <v>1172</v>
      </c>
      <c r="F248" s="136" t="s">
        <v>1457</v>
      </c>
      <c r="G248" s="137" t="s">
        <v>989</v>
      </c>
      <c r="H248" s="138">
        <v>1</v>
      </c>
      <c r="I248" s="139"/>
      <c r="J248" s="140">
        <f t="shared" si="80"/>
        <v>0</v>
      </c>
      <c r="K248" s="136"/>
      <c r="L248" s="31"/>
      <c r="M248" s="141"/>
      <c r="N248" s="142" t="s">
        <v>43</v>
      </c>
      <c r="P248" s="143">
        <f t="shared" si="81"/>
        <v>0</v>
      </c>
      <c r="Q248" s="143">
        <v>0</v>
      </c>
      <c r="R248" s="143">
        <f t="shared" si="82"/>
        <v>0</v>
      </c>
      <c r="S248" s="143">
        <v>0</v>
      </c>
      <c r="T248" s="144">
        <f t="shared" si="83"/>
        <v>0</v>
      </c>
      <c r="AR248" s="145" t="s">
        <v>157</v>
      </c>
      <c r="AT248" s="145" t="s">
        <v>152</v>
      </c>
      <c r="AU248" s="145" t="s">
        <v>80</v>
      </c>
      <c r="AY248" s="16" t="s">
        <v>150</v>
      </c>
      <c r="BE248" s="146">
        <f t="shared" si="84"/>
        <v>0</v>
      </c>
      <c r="BF248" s="146">
        <f t="shared" si="85"/>
        <v>0</v>
      </c>
      <c r="BG248" s="146">
        <f t="shared" si="86"/>
        <v>0</v>
      </c>
      <c r="BH248" s="146">
        <f t="shared" si="87"/>
        <v>0</v>
      </c>
      <c r="BI248" s="146">
        <f t="shared" si="88"/>
        <v>0</v>
      </c>
      <c r="BJ248" s="16" t="s">
        <v>80</v>
      </c>
      <c r="BK248" s="146">
        <f t="shared" si="89"/>
        <v>0</v>
      </c>
      <c r="BL248" s="16" t="s">
        <v>157</v>
      </c>
      <c r="BM248" s="145" t="s">
        <v>1713</v>
      </c>
    </row>
    <row r="249" spans="2:65" s="30" customFormat="1" ht="16.5" customHeight="1">
      <c r="B249" s="31"/>
      <c r="C249" s="134" t="s">
        <v>1714</v>
      </c>
      <c r="D249" s="134" t="s">
        <v>152</v>
      </c>
      <c r="E249" s="135" t="s">
        <v>1224</v>
      </c>
      <c r="F249" s="136" t="s">
        <v>1459</v>
      </c>
      <c r="G249" s="137" t="s">
        <v>989</v>
      </c>
      <c r="H249" s="138">
        <v>1</v>
      </c>
      <c r="I249" s="139"/>
      <c r="J249" s="140">
        <f t="shared" si="80"/>
        <v>0</v>
      </c>
      <c r="K249" s="136"/>
      <c r="L249" s="31"/>
      <c r="M249" s="141"/>
      <c r="N249" s="142" t="s">
        <v>43</v>
      </c>
      <c r="P249" s="143">
        <f t="shared" si="81"/>
        <v>0</v>
      </c>
      <c r="Q249" s="143">
        <v>0</v>
      </c>
      <c r="R249" s="143">
        <f t="shared" si="82"/>
        <v>0</v>
      </c>
      <c r="S249" s="143">
        <v>0</v>
      </c>
      <c r="T249" s="144">
        <f t="shared" si="83"/>
        <v>0</v>
      </c>
      <c r="AR249" s="145" t="s">
        <v>157</v>
      </c>
      <c r="AT249" s="145" t="s">
        <v>152</v>
      </c>
      <c r="AU249" s="145" t="s">
        <v>80</v>
      </c>
      <c r="AY249" s="16" t="s">
        <v>150</v>
      </c>
      <c r="BE249" s="146">
        <f t="shared" si="84"/>
        <v>0</v>
      </c>
      <c r="BF249" s="146">
        <f t="shared" si="85"/>
        <v>0</v>
      </c>
      <c r="BG249" s="146">
        <f t="shared" si="86"/>
        <v>0</v>
      </c>
      <c r="BH249" s="146">
        <f t="shared" si="87"/>
        <v>0</v>
      </c>
      <c r="BI249" s="146">
        <f t="shared" si="88"/>
        <v>0</v>
      </c>
      <c r="BJ249" s="16" t="s">
        <v>80</v>
      </c>
      <c r="BK249" s="146">
        <f t="shared" si="89"/>
        <v>0</v>
      </c>
      <c r="BL249" s="16" t="s">
        <v>157</v>
      </c>
      <c r="BM249" s="145" t="s">
        <v>1715</v>
      </c>
    </row>
    <row r="250" spans="2:65" s="30" customFormat="1" ht="16.5" customHeight="1">
      <c r="B250" s="31"/>
      <c r="C250" s="134" t="s">
        <v>1716</v>
      </c>
      <c r="D250" s="134" t="s">
        <v>152</v>
      </c>
      <c r="E250" s="135" t="s">
        <v>1257</v>
      </c>
      <c r="F250" s="136" t="s">
        <v>1461</v>
      </c>
      <c r="G250" s="137" t="s">
        <v>989</v>
      </c>
      <c r="H250" s="138">
        <v>1</v>
      </c>
      <c r="I250" s="139"/>
      <c r="J250" s="140">
        <f t="shared" si="80"/>
        <v>0</v>
      </c>
      <c r="K250" s="136"/>
      <c r="L250" s="31"/>
      <c r="M250" s="141"/>
      <c r="N250" s="142" t="s">
        <v>43</v>
      </c>
      <c r="P250" s="143">
        <f t="shared" si="81"/>
        <v>0</v>
      </c>
      <c r="Q250" s="143">
        <v>0</v>
      </c>
      <c r="R250" s="143">
        <f t="shared" si="82"/>
        <v>0</v>
      </c>
      <c r="S250" s="143">
        <v>0</v>
      </c>
      <c r="T250" s="144">
        <f t="shared" si="83"/>
        <v>0</v>
      </c>
      <c r="AR250" s="145" t="s">
        <v>157</v>
      </c>
      <c r="AT250" s="145" t="s">
        <v>152</v>
      </c>
      <c r="AU250" s="145" t="s">
        <v>80</v>
      </c>
      <c r="AY250" s="16" t="s">
        <v>150</v>
      </c>
      <c r="BE250" s="146">
        <f t="shared" si="84"/>
        <v>0</v>
      </c>
      <c r="BF250" s="146">
        <f t="shared" si="85"/>
        <v>0</v>
      </c>
      <c r="BG250" s="146">
        <f t="shared" si="86"/>
        <v>0</v>
      </c>
      <c r="BH250" s="146">
        <f t="shared" si="87"/>
        <v>0</v>
      </c>
      <c r="BI250" s="146">
        <f t="shared" si="88"/>
        <v>0</v>
      </c>
      <c r="BJ250" s="16" t="s">
        <v>80</v>
      </c>
      <c r="BK250" s="146">
        <f t="shared" si="89"/>
        <v>0</v>
      </c>
      <c r="BL250" s="16" t="s">
        <v>157</v>
      </c>
      <c r="BM250" s="145" t="s">
        <v>1717</v>
      </c>
    </row>
    <row r="251" spans="2:65" s="30" customFormat="1" ht="16.5" customHeight="1">
      <c r="B251" s="31"/>
      <c r="C251" s="134" t="s">
        <v>1718</v>
      </c>
      <c r="D251" s="134" t="s">
        <v>152</v>
      </c>
      <c r="E251" s="135" t="s">
        <v>1332</v>
      </c>
      <c r="F251" s="136" t="s">
        <v>1463</v>
      </c>
      <c r="G251" s="137" t="s">
        <v>989</v>
      </c>
      <c r="H251" s="138">
        <v>1</v>
      </c>
      <c r="I251" s="139"/>
      <c r="J251" s="140">
        <f t="shared" si="80"/>
        <v>0</v>
      </c>
      <c r="K251" s="136"/>
      <c r="L251" s="31"/>
      <c r="M251" s="141"/>
      <c r="N251" s="142" t="s">
        <v>43</v>
      </c>
      <c r="P251" s="143">
        <f t="shared" si="81"/>
        <v>0</v>
      </c>
      <c r="Q251" s="143">
        <v>0</v>
      </c>
      <c r="R251" s="143">
        <f t="shared" si="82"/>
        <v>0</v>
      </c>
      <c r="S251" s="143">
        <v>0</v>
      </c>
      <c r="T251" s="144">
        <f t="shared" si="83"/>
        <v>0</v>
      </c>
      <c r="AR251" s="145" t="s">
        <v>157</v>
      </c>
      <c r="AT251" s="145" t="s">
        <v>152</v>
      </c>
      <c r="AU251" s="145" t="s">
        <v>80</v>
      </c>
      <c r="AY251" s="16" t="s">
        <v>150</v>
      </c>
      <c r="BE251" s="146">
        <f t="shared" si="84"/>
        <v>0</v>
      </c>
      <c r="BF251" s="146">
        <f t="shared" si="85"/>
        <v>0</v>
      </c>
      <c r="BG251" s="146">
        <f t="shared" si="86"/>
        <v>0</v>
      </c>
      <c r="BH251" s="146">
        <f t="shared" si="87"/>
        <v>0</v>
      </c>
      <c r="BI251" s="146">
        <f t="shared" si="88"/>
        <v>0</v>
      </c>
      <c r="BJ251" s="16" t="s">
        <v>80</v>
      </c>
      <c r="BK251" s="146">
        <f t="shared" si="89"/>
        <v>0</v>
      </c>
      <c r="BL251" s="16" t="s">
        <v>157</v>
      </c>
      <c r="BM251" s="145" t="s">
        <v>1719</v>
      </c>
    </row>
    <row r="252" spans="2:65" s="121" customFormat="1" ht="25.95" customHeight="1">
      <c r="B252" s="122"/>
      <c r="D252" s="123" t="s">
        <v>71</v>
      </c>
      <c r="E252" s="124" t="s">
        <v>1720</v>
      </c>
      <c r="F252" s="124" t="s">
        <v>1721</v>
      </c>
      <c r="I252" s="125"/>
      <c r="J252" s="126">
        <f>BK252</f>
        <v>0</v>
      </c>
      <c r="L252" s="122"/>
      <c r="M252" s="127"/>
      <c r="P252" s="128">
        <f>SUM(P253:P267)</f>
        <v>0</v>
      </c>
      <c r="R252" s="128">
        <f>SUM(R253:R267)</f>
        <v>0</v>
      </c>
      <c r="T252" s="129">
        <f>SUM(T253:T267)</f>
        <v>0</v>
      </c>
      <c r="AR252" s="123" t="s">
        <v>80</v>
      </c>
      <c r="AT252" s="130" t="s">
        <v>71</v>
      </c>
      <c r="AU252" s="130" t="s">
        <v>72</v>
      </c>
      <c r="AY252" s="123" t="s">
        <v>150</v>
      </c>
      <c r="BK252" s="131">
        <f>SUM(BK253:BK267)</f>
        <v>0</v>
      </c>
    </row>
    <row r="253" spans="2:65" s="30" customFormat="1" ht="24.15" customHeight="1">
      <c r="B253" s="31"/>
      <c r="C253" s="134" t="s">
        <v>1722</v>
      </c>
      <c r="D253" s="134" t="s">
        <v>152</v>
      </c>
      <c r="E253" s="135" t="s">
        <v>1157</v>
      </c>
      <c r="F253" s="136" t="s">
        <v>1435</v>
      </c>
      <c r="G253" s="137" t="s">
        <v>200</v>
      </c>
      <c r="H253" s="138">
        <v>30.460999999999999</v>
      </c>
      <c r="I253" s="139"/>
      <c r="J253" s="140">
        <f t="shared" ref="J253:J267" si="90">ROUND(I253*H253,2)</f>
        <v>0</v>
      </c>
      <c r="K253" s="136"/>
      <c r="L253" s="31"/>
      <c r="M253" s="141"/>
      <c r="N253" s="142" t="s">
        <v>43</v>
      </c>
      <c r="P253" s="143">
        <f t="shared" ref="P253:P267" si="91">O253*H253</f>
        <v>0</v>
      </c>
      <c r="Q253" s="143">
        <v>0</v>
      </c>
      <c r="R253" s="143">
        <f t="shared" ref="R253:R267" si="92">Q253*H253</f>
        <v>0</v>
      </c>
      <c r="S253" s="143">
        <v>0</v>
      </c>
      <c r="T253" s="144">
        <f t="shared" ref="T253:T267" si="93">S253*H253</f>
        <v>0</v>
      </c>
      <c r="AR253" s="145" t="s">
        <v>157</v>
      </c>
      <c r="AT253" s="145" t="s">
        <v>152</v>
      </c>
      <c r="AU253" s="145" t="s">
        <v>80</v>
      </c>
      <c r="AY253" s="16" t="s">
        <v>150</v>
      </c>
      <c r="BE253" s="146">
        <f t="shared" ref="BE253:BE267" si="94">IF(N253="základní",J253,0)</f>
        <v>0</v>
      </c>
      <c r="BF253" s="146">
        <f t="shared" ref="BF253:BF267" si="95">IF(N253="snížená",J253,0)</f>
        <v>0</v>
      </c>
      <c r="BG253" s="146">
        <f t="shared" ref="BG253:BG267" si="96">IF(N253="zákl. přenesená",J253,0)</f>
        <v>0</v>
      </c>
      <c r="BH253" s="146">
        <f t="shared" ref="BH253:BH267" si="97">IF(N253="sníž. přenesená",J253,0)</f>
        <v>0</v>
      </c>
      <c r="BI253" s="146">
        <f t="shared" ref="BI253:BI267" si="98">IF(N253="nulová",J253,0)</f>
        <v>0</v>
      </c>
      <c r="BJ253" s="16" t="s">
        <v>80</v>
      </c>
      <c r="BK253" s="146">
        <f t="shared" ref="BK253:BK267" si="99">ROUND(I253*H253,2)</f>
        <v>0</v>
      </c>
      <c r="BL253" s="16" t="s">
        <v>157</v>
      </c>
      <c r="BM253" s="145" t="s">
        <v>1723</v>
      </c>
    </row>
    <row r="254" spans="2:65" s="30" customFormat="1" ht="16.5" customHeight="1">
      <c r="B254" s="31"/>
      <c r="C254" s="134" t="s">
        <v>1724</v>
      </c>
      <c r="D254" s="134" t="s">
        <v>152</v>
      </c>
      <c r="E254" s="135" t="s">
        <v>1346</v>
      </c>
      <c r="F254" s="136" t="s">
        <v>1437</v>
      </c>
      <c r="G254" s="137" t="s">
        <v>989</v>
      </c>
      <c r="H254" s="138">
        <v>1</v>
      </c>
      <c r="I254" s="139"/>
      <c r="J254" s="140">
        <f t="shared" si="90"/>
        <v>0</v>
      </c>
      <c r="K254" s="136"/>
      <c r="L254" s="31"/>
      <c r="M254" s="141"/>
      <c r="N254" s="142" t="s">
        <v>43</v>
      </c>
      <c r="P254" s="143">
        <f t="shared" si="91"/>
        <v>0</v>
      </c>
      <c r="Q254" s="143">
        <v>0</v>
      </c>
      <c r="R254" s="143">
        <f t="shared" si="92"/>
        <v>0</v>
      </c>
      <c r="S254" s="143">
        <v>0</v>
      </c>
      <c r="T254" s="144">
        <f t="shared" si="93"/>
        <v>0</v>
      </c>
      <c r="AR254" s="145" t="s">
        <v>157</v>
      </c>
      <c r="AT254" s="145" t="s">
        <v>152</v>
      </c>
      <c r="AU254" s="145" t="s">
        <v>80</v>
      </c>
      <c r="AY254" s="16" t="s">
        <v>150</v>
      </c>
      <c r="BE254" s="146">
        <f t="shared" si="94"/>
        <v>0</v>
      </c>
      <c r="BF254" s="146">
        <f t="shared" si="95"/>
        <v>0</v>
      </c>
      <c r="BG254" s="146">
        <f t="shared" si="96"/>
        <v>0</v>
      </c>
      <c r="BH254" s="146">
        <f t="shared" si="97"/>
        <v>0</v>
      </c>
      <c r="BI254" s="146">
        <f t="shared" si="98"/>
        <v>0</v>
      </c>
      <c r="BJ254" s="16" t="s">
        <v>80</v>
      </c>
      <c r="BK254" s="146">
        <f t="shared" si="99"/>
        <v>0</v>
      </c>
      <c r="BL254" s="16" t="s">
        <v>157</v>
      </c>
      <c r="BM254" s="145" t="s">
        <v>1725</v>
      </c>
    </row>
    <row r="255" spans="2:65" s="30" customFormat="1" ht="16.5" customHeight="1">
      <c r="B255" s="31"/>
      <c r="C255" s="134" t="s">
        <v>1726</v>
      </c>
      <c r="D255" s="134" t="s">
        <v>152</v>
      </c>
      <c r="E255" s="135" t="s">
        <v>1354</v>
      </c>
      <c r="F255" s="136" t="s">
        <v>1439</v>
      </c>
      <c r="G255" s="137" t="s">
        <v>989</v>
      </c>
      <c r="H255" s="138">
        <v>1</v>
      </c>
      <c r="I255" s="139"/>
      <c r="J255" s="140">
        <f t="shared" si="90"/>
        <v>0</v>
      </c>
      <c r="K255" s="136"/>
      <c r="L255" s="31"/>
      <c r="M255" s="141"/>
      <c r="N255" s="142" t="s">
        <v>43</v>
      </c>
      <c r="P255" s="143">
        <f t="shared" si="91"/>
        <v>0</v>
      </c>
      <c r="Q255" s="143">
        <v>0</v>
      </c>
      <c r="R255" s="143">
        <f t="shared" si="92"/>
        <v>0</v>
      </c>
      <c r="S255" s="143">
        <v>0</v>
      </c>
      <c r="T255" s="144">
        <f t="shared" si="93"/>
        <v>0</v>
      </c>
      <c r="AR255" s="145" t="s">
        <v>157</v>
      </c>
      <c r="AT255" s="145" t="s">
        <v>152</v>
      </c>
      <c r="AU255" s="145" t="s">
        <v>80</v>
      </c>
      <c r="AY255" s="16" t="s">
        <v>150</v>
      </c>
      <c r="BE255" s="146">
        <f t="shared" si="94"/>
        <v>0</v>
      </c>
      <c r="BF255" s="146">
        <f t="shared" si="95"/>
        <v>0</v>
      </c>
      <c r="BG255" s="146">
        <f t="shared" si="96"/>
        <v>0</v>
      </c>
      <c r="BH255" s="146">
        <f t="shared" si="97"/>
        <v>0</v>
      </c>
      <c r="BI255" s="146">
        <f t="shared" si="98"/>
        <v>0</v>
      </c>
      <c r="BJ255" s="16" t="s">
        <v>80</v>
      </c>
      <c r="BK255" s="146">
        <f t="shared" si="99"/>
        <v>0</v>
      </c>
      <c r="BL255" s="16" t="s">
        <v>157</v>
      </c>
      <c r="BM255" s="145" t="s">
        <v>1727</v>
      </c>
    </row>
    <row r="256" spans="2:65" s="30" customFormat="1" ht="16.5" customHeight="1">
      <c r="B256" s="31"/>
      <c r="C256" s="134" t="s">
        <v>1728</v>
      </c>
      <c r="D256" s="134" t="s">
        <v>152</v>
      </c>
      <c r="E256" s="135" t="s">
        <v>1362</v>
      </c>
      <c r="F256" s="136" t="s">
        <v>1441</v>
      </c>
      <c r="G256" s="137" t="s">
        <v>989</v>
      </c>
      <c r="H256" s="138">
        <v>1</v>
      </c>
      <c r="I256" s="139"/>
      <c r="J256" s="140">
        <f t="shared" si="90"/>
        <v>0</v>
      </c>
      <c r="K256" s="136"/>
      <c r="L256" s="31"/>
      <c r="M256" s="141"/>
      <c r="N256" s="142" t="s">
        <v>43</v>
      </c>
      <c r="P256" s="143">
        <f t="shared" si="91"/>
        <v>0</v>
      </c>
      <c r="Q256" s="143">
        <v>0</v>
      </c>
      <c r="R256" s="143">
        <f t="shared" si="92"/>
        <v>0</v>
      </c>
      <c r="S256" s="143">
        <v>0</v>
      </c>
      <c r="T256" s="144">
        <f t="shared" si="93"/>
        <v>0</v>
      </c>
      <c r="AR256" s="145" t="s">
        <v>157</v>
      </c>
      <c r="AT256" s="145" t="s">
        <v>152</v>
      </c>
      <c r="AU256" s="145" t="s">
        <v>80</v>
      </c>
      <c r="AY256" s="16" t="s">
        <v>150</v>
      </c>
      <c r="BE256" s="146">
        <f t="shared" si="94"/>
        <v>0</v>
      </c>
      <c r="BF256" s="146">
        <f t="shared" si="95"/>
        <v>0</v>
      </c>
      <c r="BG256" s="146">
        <f t="shared" si="96"/>
        <v>0</v>
      </c>
      <c r="BH256" s="146">
        <f t="shared" si="97"/>
        <v>0</v>
      </c>
      <c r="BI256" s="146">
        <f t="shared" si="98"/>
        <v>0</v>
      </c>
      <c r="BJ256" s="16" t="s">
        <v>80</v>
      </c>
      <c r="BK256" s="146">
        <f t="shared" si="99"/>
        <v>0</v>
      </c>
      <c r="BL256" s="16" t="s">
        <v>157</v>
      </c>
      <c r="BM256" s="145" t="s">
        <v>1729</v>
      </c>
    </row>
    <row r="257" spans="2:65" s="30" customFormat="1" ht="16.5" customHeight="1">
      <c r="B257" s="31"/>
      <c r="C257" s="134" t="s">
        <v>1730</v>
      </c>
      <c r="D257" s="134" t="s">
        <v>152</v>
      </c>
      <c r="E257" s="135" t="s">
        <v>1366</v>
      </c>
      <c r="F257" s="136" t="s">
        <v>1443</v>
      </c>
      <c r="G257" s="137" t="s">
        <v>648</v>
      </c>
      <c r="H257" s="138">
        <v>3</v>
      </c>
      <c r="I257" s="139"/>
      <c r="J257" s="140">
        <f t="shared" si="90"/>
        <v>0</v>
      </c>
      <c r="K257" s="136"/>
      <c r="L257" s="31"/>
      <c r="M257" s="141"/>
      <c r="N257" s="142" t="s">
        <v>43</v>
      </c>
      <c r="P257" s="143">
        <f t="shared" si="91"/>
        <v>0</v>
      </c>
      <c r="Q257" s="143">
        <v>0</v>
      </c>
      <c r="R257" s="143">
        <f t="shared" si="92"/>
        <v>0</v>
      </c>
      <c r="S257" s="143">
        <v>0</v>
      </c>
      <c r="T257" s="144">
        <f t="shared" si="93"/>
        <v>0</v>
      </c>
      <c r="AR257" s="145" t="s">
        <v>157</v>
      </c>
      <c r="AT257" s="145" t="s">
        <v>152</v>
      </c>
      <c r="AU257" s="145" t="s">
        <v>80</v>
      </c>
      <c r="AY257" s="16" t="s">
        <v>150</v>
      </c>
      <c r="BE257" s="146">
        <f t="shared" si="94"/>
        <v>0</v>
      </c>
      <c r="BF257" s="146">
        <f t="shared" si="95"/>
        <v>0</v>
      </c>
      <c r="BG257" s="146">
        <f t="shared" si="96"/>
        <v>0</v>
      </c>
      <c r="BH257" s="146">
        <f t="shared" si="97"/>
        <v>0</v>
      </c>
      <c r="BI257" s="146">
        <f t="shared" si="98"/>
        <v>0</v>
      </c>
      <c r="BJ257" s="16" t="s">
        <v>80</v>
      </c>
      <c r="BK257" s="146">
        <f t="shared" si="99"/>
        <v>0</v>
      </c>
      <c r="BL257" s="16" t="s">
        <v>157</v>
      </c>
      <c r="BM257" s="145" t="s">
        <v>1731</v>
      </c>
    </row>
    <row r="258" spans="2:65" s="30" customFormat="1" ht="16.5" customHeight="1">
      <c r="B258" s="31"/>
      <c r="C258" s="134" t="s">
        <v>1732</v>
      </c>
      <c r="D258" s="134" t="s">
        <v>152</v>
      </c>
      <c r="E258" s="135" t="s">
        <v>1370</v>
      </c>
      <c r="F258" s="136" t="s">
        <v>1445</v>
      </c>
      <c r="G258" s="137" t="s">
        <v>712</v>
      </c>
      <c r="H258" s="138">
        <v>1</v>
      </c>
      <c r="I258" s="139"/>
      <c r="J258" s="140">
        <f t="shared" si="90"/>
        <v>0</v>
      </c>
      <c r="K258" s="136"/>
      <c r="L258" s="31"/>
      <c r="M258" s="141"/>
      <c r="N258" s="142" t="s">
        <v>43</v>
      </c>
      <c r="P258" s="143">
        <f t="shared" si="91"/>
        <v>0</v>
      </c>
      <c r="Q258" s="143">
        <v>0</v>
      </c>
      <c r="R258" s="143">
        <f t="shared" si="92"/>
        <v>0</v>
      </c>
      <c r="S258" s="143">
        <v>0</v>
      </c>
      <c r="T258" s="144">
        <f t="shared" si="93"/>
        <v>0</v>
      </c>
      <c r="AR258" s="145" t="s">
        <v>157</v>
      </c>
      <c r="AT258" s="145" t="s">
        <v>152</v>
      </c>
      <c r="AU258" s="145" t="s">
        <v>80</v>
      </c>
      <c r="AY258" s="16" t="s">
        <v>150</v>
      </c>
      <c r="BE258" s="146">
        <f t="shared" si="94"/>
        <v>0</v>
      </c>
      <c r="BF258" s="146">
        <f t="shared" si="95"/>
        <v>0</v>
      </c>
      <c r="BG258" s="146">
        <f t="shared" si="96"/>
        <v>0</v>
      </c>
      <c r="BH258" s="146">
        <f t="shared" si="97"/>
        <v>0</v>
      </c>
      <c r="BI258" s="146">
        <f t="shared" si="98"/>
        <v>0</v>
      </c>
      <c r="BJ258" s="16" t="s">
        <v>80</v>
      </c>
      <c r="BK258" s="146">
        <f t="shared" si="99"/>
        <v>0</v>
      </c>
      <c r="BL258" s="16" t="s">
        <v>157</v>
      </c>
      <c r="BM258" s="145" t="s">
        <v>1733</v>
      </c>
    </row>
    <row r="259" spans="2:65" s="30" customFormat="1" ht="16.5" customHeight="1">
      <c r="B259" s="31"/>
      <c r="C259" s="134" t="s">
        <v>1734</v>
      </c>
      <c r="D259" s="134" t="s">
        <v>152</v>
      </c>
      <c r="E259" s="135" t="s">
        <v>1382</v>
      </c>
      <c r="F259" s="136" t="s">
        <v>1447</v>
      </c>
      <c r="G259" s="137" t="s">
        <v>209</v>
      </c>
      <c r="H259" s="138">
        <v>5</v>
      </c>
      <c r="I259" s="139"/>
      <c r="J259" s="140">
        <f t="shared" si="90"/>
        <v>0</v>
      </c>
      <c r="K259" s="136"/>
      <c r="L259" s="31"/>
      <c r="M259" s="141"/>
      <c r="N259" s="142" t="s">
        <v>43</v>
      </c>
      <c r="P259" s="143">
        <f t="shared" si="91"/>
        <v>0</v>
      </c>
      <c r="Q259" s="143">
        <v>0</v>
      </c>
      <c r="R259" s="143">
        <f t="shared" si="92"/>
        <v>0</v>
      </c>
      <c r="S259" s="143">
        <v>0</v>
      </c>
      <c r="T259" s="144">
        <f t="shared" si="93"/>
        <v>0</v>
      </c>
      <c r="AR259" s="145" t="s">
        <v>157</v>
      </c>
      <c r="AT259" s="145" t="s">
        <v>152</v>
      </c>
      <c r="AU259" s="145" t="s">
        <v>80</v>
      </c>
      <c r="AY259" s="16" t="s">
        <v>150</v>
      </c>
      <c r="BE259" s="146">
        <f t="shared" si="94"/>
        <v>0</v>
      </c>
      <c r="BF259" s="146">
        <f t="shared" si="95"/>
        <v>0</v>
      </c>
      <c r="BG259" s="146">
        <f t="shared" si="96"/>
        <v>0</v>
      </c>
      <c r="BH259" s="146">
        <f t="shared" si="97"/>
        <v>0</v>
      </c>
      <c r="BI259" s="146">
        <f t="shared" si="98"/>
        <v>0</v>
      </c>
      <c r="BJ259" s="16" t="s">
        <v>80</v>
      </c>
      <c r="BK259" s="146">
        <f t="shared" si="99"/>
        <v>0</v>
      </c>
      <c r="BL259" s="16" t="s">
        <v>157</v>
      </c>
      <c r="BM259" s="145" t="s">
        <v>1735</v>
      </c>
    </row>
    <row r="260" spans="2:65" s="30" customFormat="1" ht="24.15" customHeight="1">
      <c r="B260" s="31"/>
      <c r="C260" s="134" t="s">
        <v>1736</v>
      </c>
      <c r="D260" s="134" t="s">
        <v>152</v>
      </c>
      <c r="E260" s="135" t="s">
        <v>1386</v>
      </c>
      <c r="F260" s="136" t="s">
        <v>1474</v>
      </c>
      <c r="G260" s="137" t="s">
        <v>989</v>
      </c>
      <c r="H260" s="138">
        <v>1</v>
      </c>
      <c r="I260" s="139"/>
      <c r="J260" s="140">
        <f t="shared" si="90"/>
        <v>0</v>
      </c>
      <c r="K260" s="136"/>
      <c r="L260" s="31"/>
      <c r="M260" s="141"/>
      <c r="N260" s="142" t="s">
        <v>43</v>
      </c>
      <c r="P260" s="143">
        <f t="shared" si="91"/>
        <v>0</v>
      </c>
      <c r="Q260" s="143">
        <v>0</v>
      </c>
      <c r="R260" s="143">
        <f t="shared" si="92"/>
        <v>0</v>
      </c>
      <c r="S260" s="143">
        <v>0</v>
      </c>
      <c r="T260" s="144">
        <f t="shared" si="93"/>
        <v>0</v>
      </c>
      <c r="AR260" s="145" t="s">
        <v>157</v>
      </c>
      <c r="AT260" s="145" t="s">
        <v>152</v>
      </c>
      <c r="AU260" s="145" t="s">
        <v>80</v>
      </c>
      <c r="AY260" s="16" t="s">
        <v>150</v>
      </c>
      <c r="BE260" s="146">
        <f t="shared" si="94"/>
        <v>0</v>
      </c>
      <c r="BF260" s="146">
        <f t="shared" si="95"/>
        <v>0</v>
      </c>
      <c r="BG260" s="146">
        <f t="shared" si="96"/>
        <v>0</v>
      </c>
      <c r="BH260" s="146">
        <f t="shared" si="97"/>
        <v>0</v>
      </c>
      <c r="BI260" s="146">
        <f t="shared" si="98"/>
        <v>0</v>
      </c>
      <c r="BJ260" s="16" t="s">
        <v>80</v>
      </c>
      <c r="BK260" s="146">
        <f t="shared" si="99"/>
        <v>0</v>
      </c>
      <c r="BL260" s="16" t="s">
        <v>157</v>
      </c>
      <c r="BM260" s="145" t="s">
        <v>1737</v>
      </c>
    </row>
    <row r="261" spans="2:65" s="30" customFormat="1" ht="24.15" customHeight="1">
      <c r="B261" s="31"/>
      <c r="C261" s="134" t="s">
        <v>1738</v>
      </c>
      <c r="D261" s="134" t="s">
        <v>152</v>
      </c>
      <c r="E261" s="135" t="s">
        <v>1163</v>
      </c>
      <c r="F261" s="136" t="s">
        <v>1451</v>
      </c>
      <c r="G261" s="137" t="s">
        <v>989</v>
      </c>
      <c r="H261" s="138">
        <v>1</v>
      </c>
      <c r="I261" s="139"/>
      <c r="J261" s="140">
        <f t="shared" si="90"/>
        <v>0</v>
      </c>
      <c r="K261" s="136"/>
      <c r="L261" s="31"/>
      <c r="M261" s="141"/>
      <c r="N261" s="142" t="s">
        <v>43</v>
      </c>
      <c r="P261" s="143">
        <f t="shared" si="91"/>
        <v>0</v>
      </c>
      <c r="Q261" s="143">
        <v>0</v>
      </c>
      <c r="R261" s="143">
        <f t="shared" si="92"/>
        <v>0</v>
      </c>
      <c r="S261" s="143">
        <v>0</v>
      </c>
      <c r="T261" s="144">
        <f t="shared" si="93"/>
        <v>0</v>
      </c>
      <c r="AR261" s="145" t="s">
        <v>157</v>
      </c>
      <c r="AT261" s="145" t="s">
        <v>152</v>
      </c>
      <c r="AU261" s="145" t="s">
        <v>80</v>
      </c>
      <c r="AY261" s="16" t="s">
        <v>150</v>
      </c>
      <c r="BE261" s="146">
        <f t="shared" si="94"/>
        <v>0</v>
      </c>
      <c r="BF261" s="146">
        <f t="shared" si="95"/>
        <v>0</v>
      </c>
      <c r="BG261" s="146">
        <f t="shared" si="96"/>
        <v>0</v>
      </c>
      <c r="BH261" s="146">
        <f t="shared" si="97"/>
        <v>0</v>
      </c>
      <c r="BI261" s="146">
        <f t="shared" si="98"/>
        <v>0</v>
      </c>
      <c r="BJ261" s="16" t="s">
        <v>80</v>
      </c>
      <c r="BK261" s="146">
        <f t="shared" si="99"/>
        <v>0</v>
      </c>
      <c r="BL261" s="16" t="s">
        <v>157</v>
      </c>
      <c r="BM261" s="145" t="s">
        <v>1739</v>
      </c>
    </row>
    <row r="262" spans="2:65" s="30" customFormat="1" ht="16.5" customHeight="1">
      <c r="B262" s="31"/>
      <c r="C262" s="134" t="s">
        <v>1740</v>
      </c>
      <c r="D262" s="134" t="s">
        <v>152</v>
      </c>
      <c r="E262" s="135" t="s">
        <v>1166</v>
      </c>
      <c r="F262" s="136" t="s">
        <v>1453</v>
      </c>
      <c r="G262" s="137" t="s">
        <v>989</v>
      </c>
      <c r="H262" s="138">
        <v>1</v>
      </c>
      <c r="I262" s="139"/>
      <c r="J262" s="140">
        <f t="shared" si="90"/>
        <v>0</v>
      </c>
      <c r="K262" s="136"/>
      <c r="L262" s="31"/>
      <c r="M262" s="141"/>
      <c r="N262" s="142" t="s">
        <v>43</v>
      </c>
      <c r="P262" s="143">
        <f t="shared" si="91"/>
        <v>0</v>
      </c>
      <c r="Q262" s="143">
        <v>0</v>
      </c>
      <c r="R262" s="143">
        <f t="shared" si="92"/>
        <v>0</v>
      </c>
      <c r="S262" s="143">
        <v>0</v>
      </c>
      <c r="T262" s="144">
        <f t="shared" si="93"/>
        <v>0</v>
      </c>
      <c r="AR262" s="145" t="s">
        <v>157</v>
      </c>
      <c r="AT262" s="145" t="s">
        <v>152</v>
      </c>
      <c r="AU262" s="145" t="s">
        <v>80</v>
      </c>
      <c r="AY262" s="16" t="s">
        <v>150</v>
      </c>
      <c r="BE262" s="146">
        <f t="shared" si="94"/>
        <v>0</v>
      </c>
      <c r="BF262" s="146">
        <f t="shared" si="95"/>
        <v>0</v>
      </c>
      <c r="BG262" s="146">
        <f t="shared" si="96"/>
        <v>0</v>
      </c>
      <c r="BH262" s="146">
        <f t="shared" si="97"/>
        <v>0</v>
      </c>
      <c r="BI262" s="146">
        <f t="shared" si="98"/>
        <v>0</v>
      </c>
      <c r="BJ262" s="16" t="s">
        <v>80</v>
      </c>
      <c r="BK262" s="146">
        <f t="shared" si="99"/>
        <v>0</v>
      </c>
      <c r="BL262" s="16" t="s">
        <v>157</v>
      </c>
      <c r="BM262" s="145" t="s">
        <v>1741</v>
      </c>
    </row>
    <row r="263" spans="2:65" s="30" customFormat="1" ht="16.5" customHeight="1">
      <c r="B263" s="31"/>
      <c r="C263" s="134" t="s">
        <v>1742</v>
      </c>
      <c r="D263" s="134" t="s">
        <v>152</v>
      </c>
      <c r="E263" s="135" t="s">
        <v>1169</v>
      </c>
      <c r="F263" s="136" t="s">
        <v>1455</v>
      </c>
      <c r="G263" s="137" t="s">
        <v>989</v>
      </c>
      <c r="H263" s="138">
        <v>1</v>
      </c>
      <c r="I263" s="139"/>
      <c r="J263" s="140">
        <f t="shared" si="90"/>
        <v>0</v>
      </c>
      <c r="K263" s="136"/>
      <c r="L263" s="31"/>
      <c r="M263" s="141"/>
      <c r="N263" s="142" t="s">
        <v>43</v>
      </c>
      <c r="P263" s="143">
        <f t="shared" si="91"/>
        <v>0</v>
      </c>
      <c r="Q263" s="143">
        <v>0</v>
      </c>
      <c r="R263" s="143">
        <f t="shared" si="92"/>
        <v>0</v>
      </c>
      <c r="S263" s="143">
        <v>0</v>
      </c>
      <c r="T263" s="144">
        <f t="shared" si="93"/>
        <v>0</v>
      </c>
      <c r="AR263" s="145" t="s">
        <v>157</v>
      </c>
      <c r="AT263" s="145" t="s">
        <v>152</v>
      </c>
      <c r="AU263" s="145" t="s">
        <v>80</v>
      </c>
      <c r="AY263" s="16" t="s">
        <v>150</v>
      </c>
      <c r="BE263" s="146">
        <f t="shared" si="94"/>
        <v>0</v>
      </c>
      <c r="BF263" s="146">
        <f t="shared" si="95"/>
        <v>0</v>
      </c>
      <c r="BG263" s="146">
        <f t="shared" si="96"/>
        <v>0</v>
      </c>
      <c r="BH263" s="146">
        <f t="shared" si="97"/>
        <v>0</v>
      </c>
      <c r="BI263" s="146">
        <f t="shared" si="98"/>
        <v>0</v>
      </c>
      <c r="BJ263" s="16" t="s">
        <v>80</v>
      </c>
      <c r="BK263" s="146">
        <f t="shared" si="99"/>
        <v>0</v>
      </c>
      <c r="BL263" s="16" t="s">
        <v>157</v>
      </c>
      <c r="BM263" s="145" t="s">
        <v>1743</v>
      </c>
    </row>
    <row r="264" spans="2:65" s="30" customFormat="1" ht="16.5" customHeight="1">
      <c r="B264" s="31"/>
      <c r="C264" s="134" t="s">
        <v>1744</v>
      </c>
      <c r="D264" s="134" t="s">
        <v>152</v>
      </c>
      <c r="E264" s="135" t="s">
        <v>1172</v>
      </c>
      <c r="F264" s="136" t="s">
        <v>1457</v>
      </c>
      <c r="G264" s="137" t="s">
        <v>989</v>
      </c>
      <c r="H264" s="138">
        <v>1</v>
      </c>
      <c r="I264" s="139"/>
      <c r="J264" s="140">
        <f t="shared" si="90"/>
        <v>0</v>
      </c>
      <c r="K264" s="136"/>
      <c r="L264" s="31"/>
      <c r="M264" s="141"/>
      <c r="N264" s="142" t="s">
        <v>43</v>
      </c>
      <c r="P264" s="143">
        <f t="shared" si="91"/>
        <v>0</v>
      </c>
      <c r="Q264" s="143">
        <v>0</v>
      </c>
      <c r="R264" s="143">
        <f t="shared" si="92"/>
        <v>0</v>
      </c>
      <c r="S264" s="143">
        <v>0</v>
      </c>
      <c r="T264" s="144">
        <f t="shared" si="93"/>
        <v>0</v>
      </c>
      <c r="AR264" s="145" t="s">
        <v>157</v>
      </c>
      <c r="AT264" s="145" t="s">
        <v>152</v>
      </c>
      <c r="AU264" s="145" t="s">
        <v>80</v>
      </c>
      <c r="AY264" s="16" t="s">
        <v>150</v>
      </c>
      <c r="BE264" s="146">
        <f t="shared" si="94"/>
        <v>0</v>
      </c>
      <c r="BF264" s="146">
        <f t="shared" si="95"/>
        <v>0</v>
      </c>
      <c r="BG264" s="146">
        <f t="shared" si="96"/>
        <v>0</v>
      </c>
      <c r="BH264" s="146">
        <f t="shared" si="97"/>
        <v>0</v>
      </c>
      <c r="BI264" s="146">
        <f t="shared" si="98"/>
        <v>0</v>
      </c>
      <c r="BJ264" s="16" t="s">
        <v>80</v>
      </c>
      <c r="BK264" s="146">
        <f t="shared" si="99"/>
        <v>0</v>
      </c>
      <c r="BL264" s="16" t="s">
        <v>157</v>
      </c>
      <c r="BM264" s="145" t="s">
        <v>1745</v>
      </c>
    </row>
    <row r="265" spans="2:65" s="30" customFormat="1" ht="16.5" customHeight="1">
      <c r="B265" s="31"/>
      <c r="C265" s="134" t="s">
        <v>1746</v>
      </c>
      <c r="D265" s="134" t="s">
        <v>152</v>
      </c>
      <c r="E265" s="135" t="s">
        <v>1224</v>
      </c>
      <c r="F265" s="136" t="s">
        <v>1459</v>
      </c>
      <c r="G265" s="137" t="s">
        <v>989</v>
      </c>
      <c r="H265" s="138">
        <v>1</v>
      </c>
      <c r="I265" s="139"/>
      <c r="J265" s="140">
        <f t="shared" si="90"/>
        <v>0</v>
      </c>
      <c r="K265" s="136"/>
      <c r="L265" s="31"/>
      <c r="M265" s="141"/>
      <c r="N265" s="142" t="s">
        <v>43</v>
      </c>
      <c r="P265" s="143">
        <f t="shared" si="91"/>
        <v>0</v>
      </c>
      <c r="Q265" s="143">
        <v>0</v>
      </c>
      <c r="R265" s="143">
        <f t="shared" si="92"/>
        <v>0</v>
      </c>
      <c r="S265" s="143">
        <v>0</v>
      </c>
      <c r="T265" s="144">
        <f t="shared" si="93"/>
        <v>0</v>
      </c>
      <c r="AR265" s="145" t="s">
        <v>157</v>
      </c>
      <c r="AT265" s="145" t="s">
        <v>152</v>
      </c>
      <c r="AU265" s="145" t="s">
        <v>80</v>
      </c>
      <c r="AY265" s="16" t="s">
        <v>150</v>
      </c>
      <c r="BE265" s="146">
        <f t="shared" si="94"/>
        <v>0</v>
      </c>
      <c r="BF265" s="146">
        <f t="shared" si="95"/>
        <v>0</v>
      </c>
      <c r="BG265" s="146">
        <f t="shared" si="96"/>
        <v>0</v>
      </c>
      <c r="BH265" s="146">
        <f t="shared" si="97"/>
        <v>0</v>
      </c>
      <c r="BI265" s="146">
        <f t="shared" si="98"/>
        <v>0</v>
      </c>
      <c r="BJ265" s="16" t="s">
        <v>80</v>
      </c>
      <c r="BK265" s="146">
        <f t="shared" si="99"/>
        <v>0</v>
      </c>
      <c r="BL265" s="16" t="s">
        <v>157</v>
      </c>
      <c r="BM265" s="145" t="s">
        <v>1747</v>
      </c>
    </row>
    <row r="266" spans="2:65" s="30" customFormat="1" ht="16.5" customHeight="1">
      <c r="B266" s="31"/>
      <c r="C266" s="134" t="s">
        <v>1748</v>
      </c>
      <c r="D266" s="134" t="s">
        <v>152</v>
      </c>
      <c r="E266" s="135" t="s">
        <v>1257</v>
      </c>
      <c r="F266" s="136" t="s">
        <v>1461</v>
      </c>
      <c r="G266" s="137" t="s">
        <v>989</v>
      </c>
      <c r="H266" s="138">
        <v>1</v>
      </c>
      <c r="I266" s="139"/>
      <c r="J266" s="140">
        <f t="shared" si="90"/>
        <v>0</v>
      </c>
      <c r="K266" s="136"/>
      <c r="L266" s="31"/>
      <c r="M266" s="141"/>
      <c r="N266" s="142" t="s">
        <v>43</v>
      </c>
      <c r="P266" s="143">
        <f t="shared" si="91"/>
        <v>0</v>
      </c>
      <c r="Q266" s="143">
        <v>0</v>
      </c>
      <c r="R266" s="143">
        <f t="shared" si="92"/>
        <v>0</v>
      </c>
      <c r="S266" s="143">
        <v>0</v>
      </c>
      <c r="T266" s="144">
        <f t="shared" si="93"/>
        <v>0</v>
      </c>
      <c r="AR266" s="145" t="s">
        <v>157</v>
      </c>
      <c r="AT266" s="145" t="s">
        <v>152</v>
      </c>
      <c r="AU266" s="145" t="s">
        <v>80</v>
      </c>
      <c r="AY266" s="16" t="s">
        <v>150</v>
      </c>
      <c r="BE266" s="146">
        <f t="shared" si="94"/>
        <v>0</v>
      </c>
      <c r="BF266" s="146">
        <f t="shared" si="95"/>
        <v>0</v>
      </c>
      <c r="BG266" s="146">
        <f t="shared" si="96"/>
        <v>0</v>
      </c>
      <c r="BH266" s="146">
        <f t="shared" si="97"/>
        <v>0</v>
      </c>
      <c r="BI266" s="146">
        <f t="shared" si="98"/>
        <v>0</v>
      </c>
      <c r="BJ266" s="16" t="s">
        <v>80</v>
      </c>
      <c r="BK266" s="146">
        <f t="shared" si="99"/>
        <v>0</v>
      </c>
      <c r="BL266" s="16" t="s">
        <v>157</v>
      </c>
      <c r="BM266" s="145" t="s">
        <v>1749</v>
      </c>
    </row>
    <row r="267" spans="2:65" s="30" customFormat="1" ht="16.5" customHeight="1">
      <c r="B267" s="31"/>
      <c r="C267" s="134" t="s">
        <v>1750</v>
      </c>
      <c r="D267" s="134" t="s">
        <v>152</v>
      </c>
      <c r="E267" s="135" t="s">
        <v>1332</v>
      </c>
      <c r="F267" s="136" t="s">
        <v>1463</v>
      </c>
      <c r="G267" s="137" t="s">
        <v>989</v>
      </c>
      <c r="H267" s="138">
        <v>1</v>
      </c>
      <c r="I267" s="139"/>
      <c r="J267" s="140">
        <f t="shared" si="90"/>
        <v>0</v>
      </c>
      <c r="K267" s="136"/>
      <c r="L267" s="31"/>
      <c r="M267" s="141"/>
      <c r="N267" s="142" t="s">
        <v>43</v>
      </c>
      <c r="P267" s="143">
        <f t="shared" si="91"/>
        <v>0</v>
      </c>
      <c r="Q267" s="143">
        <v>0</v>
      </c>
      <c r="R267" s="143">
        <f t="shared" si="92"/>
        <v>0</v>
      </c>
      <c r="S267" s="143">
        <v>0</v>
      </c>
      <c r="T267" s="144">
        <f t="shared" si="93"/>
        <v>0</v>
      </c>
      <c r="AR267" s="145" t="s">
        <v>157</v>
      </c>
      <c r="AT267" s="145" t="s">
        <v>152</v>
      </c>
      <c r="AU267" s="145" t="s">
        <v>80</v>
      </c>
      <c r="AY267" s="16" t="s">
        <v>150</v>
      </c>
      <c r="BE267" s="146">
        <f t="shared" si="94"/>
        <v>0</v>
      </c>
      <c r="BF267" s="146">
        <f t="shared" si="95"/>
        <v>0</v>
      </c>
      <c r="BG267" s="146">
        <f t="shared" si="96"/>
        <v>0</v>
      </c>
      <c r="BH267" s="146">
        <f t="shared" si="97"/>
        <v>0</v>
      </c>
      <c r="BI267" s="146">
        <f t="shared" si="98"/>
        <v>0</v>
      </c>
      <c r="BJ267" s="16" t="s">
        <v>80</v>
      </c>
      <c r="BK267" s="146">
        <f t="shared" si="99"/>
        <v>0</v>
      </c>
      <c r="BL267" s="16" t="s">
        <v>157</v>
      </c>
      <c r="BM267" s="145" t="s">
        <v>1751</v>
      </c>
    </row>
    <row r="268" spans="2:65" s="121" customFormat="1" ht="25.95" customHeight="1">
      <c r="B268" s="122"/>
      <c r="D268" s="123" t="s">
        <v>71</v>
      </c>
      <c r="E268" s="124" t="s">
        <v>1752</v>
      </c>
      <c r="F268" s="124" t="s">
        <v>1753</v>
      </c>
      <c r="I268" s="125"/>
      <c r="J268" s="126">
        <f>BK268</f>
        <v>0</v>
      </c>
      <c r="L268" s="122"/>
      <c r="M268" s="127"/>
      <c r="P268" s="128">
        <f>SUM(P269:P283)</f>
        <v>0</v>
      </c>
      <c r="R268" s="128">
        <f>SUM(R269:R283)</f>
        <v>0</v>
      </c>
      <c r="T268" s="129">
        <f>SUM(T269:T283)</f>
        <v>0</v>
      </c>
      <c r="AR268" s="123" t="s">
        <v>80</v>
      </c>
      <c r="AT268" s="130" t="s">
        <v>71</v>
      </c>
      <c r="AU268" s="130" t="s">
        <v>72</v>
      </c>
      <c r="AY268" s="123" t="s">
        <v>150</v>
      </c>
      <c r="BK268" s="131">
        <f>SUM(BK269:BK283)</f>
        <v>0</v>
      </c>
    </row>
    <row r="269" spans="2:65" s="30" customFormat="1" ht="24.15" customHeight="1">
      <c r="B269" s="31"/>
      <c r="C269" s="134" t="s">
        <v>1754</v>
      </c>
      <c r="D269" s="134" t="s">
        <v>152</v>
      </c>
      <c r="E269" s="135" t="s">
        <v>1157</v>
      </c>
      <c r="F269" s="136" t="s">
        <v>1435</v>
      </c>
      <c r="G269" s="137" t="s">
        <v>200</v>
      </c>
      <c r="H269" s="138">
        <v>45.070999999999998</v>
      </c>
      <c r="I269" s="139"/>
      <c r="J269" s="140">
        <f t="shared" ref="J269:J283" si="100">ROUND(I269*H269,2)</f>
        <v>0</v>
      </c>
      <c r="K269" s="136"/>
      <c r="L269" s="31"/>
      <c r="M269" s="141"/>
      <c r="N269" s="142" t="s">
        <v>43</v>
      </c>
      <c r="P269" s="143">
        <f t="shared" ref="P269:P283" si="101">O269*H269</f>
        <v>0</v>
      </c>
      <c r="Q269" s="143">
        <v>0</v>
      </c>
      <c r="R269" s="143">
        <f t="shared" ref="R269:R283" si="102">Q269*H269</f>
        <v>0</v>
      </c>
      <c r="S269" s="143">
        <v>0</v>
      </c>
      <c r="T269" s="144">
        <f t="shared" ref="T269:T283" si="103">S269*H269</f>
        <v>0</v>
      </c>
      <c r="AR269" s="145" t="s">
        <v>157</v>
      </c>
      <c r="AT269" s="145" t="s">
        <v>152</v>
      </c>
      <c r="AU269" s="145" t="s">
        <v>80</v>
      </c>
      <c r="AY269" s="16" t="s">
        <v>150</v>
      </c>
      <c r="BE269" s="146">
        <f t="shared" ref="BE269:BE283" si="104">IF(N269="základní",J269,0)</f>
        <v>0</v>
      </c>
      <c r="BF269" s="146">
        <f t="shared" ref="BF269:BF283" si="105">IF(N269="snížená",J269,0)</f>
        <v>0</v>
      </c>
      <c r="BG269" s="146">
        <f t="shared" ref="BG269:BG283" si="106">IF(N269="zákl. přenesená",J269,0)</f>
        <v>0</v>
      </c>
      <c r="BH269" s="146">
        <f t="shared" ref="BH269:BH283" si="107">IF(N269="sníž. přenesená",J269,0)</f>
        <v>0</v>
      </c>
      <c r="BI269" s="146">
        <f t="shared" ref="BI269:BI283" si="108">IF(N269="nulová",J269,0)</f>
        <v>0</v>
      </c>
      <c r="BJ269" s="16" t="s">
        <v>80</v>
      </c>
      <c r="BK269" s="146">
        <f t="shared" ref="BK269:BK283" si="109">ROUND(I269*H269,2)</f>
        <v>0</v>
      </c>
      <c r="BL269" s="16" t="s">
        <v>157</v>
      </c>
      <c r="BM269" s="145" t="s">
        <v>1755</v>
      </c>
    </row>
    <row r="270" spans="2:65" s="30" customFormat="1" ht="16.5" customHeight="1">
      <c r="B270" s="31"/>
      <c r="C270" s="134" t="s">
        <v>1756</v>
      </c>
      <c r="D270" s="134" t="s">
        <v>152</v>
      </c>
      <c r="E270" s="135" t="s">
        <v>1346</v>
      </c>
      <c r="F270" s="136" t="s">
        <v>1437</v>
      </c>
      <c r="G270" s="137" t="s">
        <v>989</v>
      </c>
      <c r="H270" s="138">
        <v>1</v>
      </c>
      <c r="I270" s="139"/>
      <c r="J270" s="140">
        <f t="shared" si="100"/>
        <v>0</v>
      </c>
      <c r="K270" s="136"/>
      <c r="L270" s="31"/>
      <c r="M270" s="141"/>
      <c r="N270" s="142" t="s">
        <v>43</v>
      </c>
      <c r="P270" s="143">
        <f t="shared" si="101"/>
        <v>0</v>
      </c>
      <c r="Q270" s="143">
        <v>0</v>
      </c>
      <c r="R270" s="143">
        <f t="shared" si="102"/>
        <v>0</v>
      </c>
      <c r="S270" s="143">
        <v>0</v>
      </c>
      <c r="T270" s="144">
        <f t="shared" si="103"/>
        <v>0</v>
      </c>
      <c r="AR270" s="145" t="s">
        <v>157</v>
      </c>
      <c r="AT270" s="145" t="s">
        <v>152</v>
      </c>
      <c r="AU270" s="145" t="s">
        <v>80</v>
      </c>
      <c r="AY270" s="16" t="s">
        <v>150</v>
      </c>
      <c r="BE270" s="146">
        <f t="shared" si="104"/>
        <v>0</v>
      </c>
      <c r="BF270" s="146">
        <f t="shared" si="105"/>
        <v>0</v>
      </c>
      <c r="BG270" s="146">
        <f t="shared" si="106"/>
        <v>0</v>
      </c>
      <c r="BH270" s="146">
        <f t="shared" si="107"/>
        <v>0</v>
      </c>
      <c r="BI270" s="146">
        <f t="shared" si="108"/>
        <v>0</v>
      </c>
      <c r="BJ270" s="16" t="s">
        <v>80</v>
      </c>
      <c r="BK270" s="146">
        <f t="shared" si="109"/>
        <v>0</v>
      </c>
      <c r="BL270" s="16" t="s">
        <v>157</v>
      </c>
      <c r="BM270" s="145" t="s">
        <v>1757</v>
      </c>
    </row>
    <row r="271" spans="2:65" s="30" customFormat="1" ht="16.5" customHeight="1">
      <c r="B271" s="31"/>
      <c r="C271" s="134" t="s">
        <v>1758</v>
      </c>
      <c r="D271" s="134" t="s">
        <v>152</v>
      </c>
      <c r="E271" s="135" t="s">
        <v>1354</v>
      </c>
      <c r="F271" s="136" t="s">
        <v>1439</v>
      </c>
      <c r="G271" s="137" t="s">
        <v>989</v>
      </c>
      <c r="H271" s="138">
        <v>1</v>
      </c>
      <c r="I271" s="139"/>
      <c r="J271" s="140">
        <f t="shared" si="100"/>
        <v>0</v>
      </c>
      <c r="K271" s="136"/>
      <c r="L271" s="31"/>
      <c r="M271" s="141"/>
      <c r="N271" s="142" t="s">
        <v>43</v>
      </c>
      <c r="P271" s="143">
        <f t="shared" si="101"/>
        <v>0</v>
      </c>
      <c r="Q271" s="143">
        <v>0</v>
      </c>
      <c r="R271" s="143">
        <f t="shared" si="102"/>
        <v>0</v>
      </c>
      <c r="S271" s="143">
        <v>0</v>
      </c>
      <c r="T271" s="144">
        <f t="shared" si="103"/>
        <v>0</v>
      </c>
      <c r="AR271" s="145" t="s">
        <v>157</v>
      </c>
      <c r="AT271" s="145" t="s">
        <v>152</v>
      </c>
      <c r="AU271" s="145" t="s">
        <v>80</v>
      </c>
      <c r="AY271" s="16" t="s">
        <v>150</v>
      </c>
      <c r="BE271" s="146">
        <f t="shared" si="104"/>
        <v>0</v>
      </c>
      <c r="BF271" s="146">
        <f t="shared" si="105"/>
        <v>0</v>
      </c>
      <c r="BG271" s="146">
        <f t="shared" si="106"/>
        <v>0</v>
      </c>
      <c r="BH271" s="146">
        <f t="shared" si="107"/>
        <v>0</v>
      </c>
      <c r="BI271" s="146">
        <f t="shared" si="108"/>
        <v>0</v>
      </c>
      <c r="BJ271" s="16" t="s">
        <v>80</v>
      </c>
      <c r="BK271" s="146">
        <f t="shared" si="109"/>
        <v>0</v>
      </c>
      <c r="BL271" s="16" t="s">
        <v>157</v>
      </c>
      <c r="BM271" s="145" t="s">
        <v>1759</v>
      </c>
    </row>
    <row r="272" spans="2:65" s="30" customFormat="1" ht="16.5" customHeight="1">
      <c r="B272" s="31"/>
      <c r="C272" s="134" t="s">
        <v>1760</v>
      </c>
      <c r="D272" s="134" t="s">
        <v>152</v>
      </c>
      <c r="E272" s="135" t="s">
        <v>1362</v>
      </c>
      <c r="F272" s="136" t="s">
        <v>1441</v>
      </c>
      <c r="G272" s="137" t="s">
        <v>989</v>
      </c>
      <c r="H272" s="138">
        <v>1</v>
      </c>
      <c r="I272" s="139"/>
      <c r="J272" s="140">
        <f t="shared" si="100"/>
        <v>0</v>
      </c>
      <c r="K272" s="136"/>
      <c r="L272" s="31"/>
      <c r="M272" s="141"/>
      <c r="N272" s="142" t="s">
        <v>43</v>
      </c>
      <c r="P272" s="143">
        <f t="shared" si="101"/>
        <v>0</v>
      </c>
      <c r="Q272" s="143">
        <v>0</v>
      </c>
      <c r="R272" s="143">
        <f t="shared" si="102"/>
        <v>0</v>
      </c>
      <c r="S272" s="143">
        <v>0</v>
      </c>
      <c r="T272" s="144">
        <f t="shared" si="103"/>
        <v>0</v>
      </c>
      <c r="AR272" s="145" t="s">
        <v>157</v>
      </c>
      <c r="AT272" s="145" t="s">
        <v>152</v>
      </c>
      <c r="AU272" s="145" t="s">
        <v>80</v>
      </c>
      <c r="AY272" s="16" t="s">
        <v>150</v>
      </c>
      <c r="BE272" s="146">
        <f t="shared" si="104"/>
        <v>0</v>
      </c>
      <c r="BF272" s="146">
        <f t="shared" si="105"/>
        <v>0</v>
      </c>
      <c r="BG272" s="146">
        <f t="shared" si="106"/>
        <v>0</v>
      </c>
      <c r="BH272" s="146">
        <f t="shared" si="107"/>
        <v>0</v>
      </c>
      <c r="BI272" s="146">
        <f t="shared" si="108"/>
        <v>0</v>
      </c>
      <c r="BJ272" s="16" t="s">
        <v>80</v>
      </c>
      <c r="BK272" s="146">
        <f t="shared" si="109"/>
        <v>0</v>
      </c>
      <c r="BL272" s="16" t="s">
        <v>157</v>
      </c>
      <c r="BM272" s="145" t="s">
        <v>1761</v>
      </c>
    </row>
    <row r="273" spans="2:65" s="30" customFormat="1" ht="16.5" customHeight="1">
      <c r="B273" s="31"/>
      <c r="C273" s="134" t="s">
        <v>1762</v>
      </c>
      <c r="D273" s="134" t="s">
        <v>152</v>
      </c>
      <c r="E273" s="135" t="s">
        <v>1366</v>
      </c>
      <c r="F273" s="136" t="s">
        <v>1443</v>
      </c>
      <c r="G273" s="137" t="s">
        <v>648</v>
      </c>
      <c r="H273" s="138">
        <v>3</v>
      </c>
      <c r="I273" s="139"/>
      <c r="J273" s="140">
        <f t="shared" si="100"/>
        <v>0</v>
      </c>
      <c r="K273" s="136"/>
      <c r="L273" s="31"/>
      <c r="M273" s="141"/>
      <c r="N273" s="142" t="s">
        <v>43</v>
      </c>
      <c r="P273" s="143">
        <f t="shared" si="101"/>
        <v>0</v>
      </c>
      <c r="Q273" s="143">
        <v>0</v>
      </c>
      <c r="R273" s="143">
        <f t="shared" si="102"/>
        <v>0</v>
      </c>
      <c r="S273" s="143">
        <v>0</v>
      </c>
      <c r="T273" s="144">
        <f t="shared" si="103"/>
        <v>0</v>
      </c>
      <c r="AR273" s="145" t="s">
        <v>157</v>
      </c>
      <c r="AT273" s="145" t="s">
        <v>152</v>
      </c>
      <c r="AU273" s="145" t="s">
        <v>80</v>
      </c>
      <c r="AY273" s="16" t="s">
        <v>150</v>
      </c>
      <c r="BE273" s="146">
        <f t="shared" si="104"/>
        <v>0</v>
      </c>
      <c r="BF273" s="146">
        <f t="shared" si="105"/>
        <v>0</v>
      </c>
      <c r="BG273" s="146">
        <f t="shared" si="106"/>
        <v>0</v>
      </c>
      <c r="BH273" s="146">
        <f t="shared" si="107"/>
        <v>0</v>
      </c>
      <c r="BI273" s="146">
        <f t="shared" si="108"/>
        <v>0</v>
      </c>
      <c r="BJ273" s="16" t="s">
        <v>80</v>
      </c>
      <c r="BK273" s="146">
        <f t="shared" si="109"/>
        <v>0</v>
      </c>
      <c r="BL273" s="16" t="s">
        <v>157</v>
      </c>
      <c r="BM273" s="145" t="s">
        <v>1763</v>
      </c>
    </row>
    <row r="274" spans="2:65" s="30" customFormat="1" ht="16.5" customHeight="1">
      <c r="B274" s="31"/>
      <c r="C274" s="134" t="s">
        <v>1764</v>
      </c>
      <c r="D274" s="134" t="s">
        <v>152</v>
      </c>
      <c r="E274" s="135" t="s">
        <v>1370</v>
      </c>
      <c r="F274" s="136" t="s">
        <v>1445</v>
      </c>
      <c r="G274" s="137" t="s">
        <v>712</v>
      </c>
      <c r="H274" s="138">
        <v>1</v>
      </c>
      <c r="I274" s="139"/>
      <c r="J274" s="140">
        <f t="shared" si="100"/>
        <v>0</v>
      </c>
      <c r="K274" s="136"/>
      <c r="L274" s="31"/>
      <c r="M274" s="141"/>
      <c r="N274" s="142" t="s">
        <v>43</v>
      </c>
      <c r="P274" s="143">
        <f t="shared" si="101"/>
        <v>0</v>
      </c>
      <c r="Q274" s="143">
        <v>0</v>
      </c>
      <c r="R274" s="143">
        <f t="shared" si="102"/>
        <v>0</v>
      </c>
      <c r="S274" s="143">
        <v>0</v>
      </c>
      <c r="T274" s="144">
        <f t="shared" si="103"/>
        <v>0</v>
      </c>
      <c r="AR274" s="145" t="s">
        <v>157</v>
      </c>
      <c r="AT274" s="145" t="s">
        <v>152</v>
      </c>
      <c r="AU274" s="145" t="s">
        <v>80</v>
      </c>
      <c r="AY274" s="16" t="s">
        <v>150</v>
      </c>
      <c r="BE274" s="146">
        <f t="shared" si="104"/>
        <v>0</v>
      </c>
      <c r="BF274" s="146">
        <f t="shared" si="105"/>
        <v>0</v>
      </c>
      <c r="BG274" s="146">
        <f t="shared" si="106"/>
        <v>0</v>
      </c>
      <c r="BH274" s="146">
        <f t="shared" si="107"/>
        <v>0</v>
      </c>
      <c r="BI274" s="146">
        <f t="shared" si="108"/>
        <v>0</v>
      </c>
      <c r="BJ274" s="16" t="s">
        <v>80</v>
      </c>
      <c r="BK274" s="146">
        <f t="shared" si="109"/>
        <v>0</v>
      </c>
      <c r="BL274" s="16" t="s">
        <v>157</v>
      </c>
      <c r="BM274" s="145" t="s">
        <v>1765</v>
      </c>
    </row>
    <row r="275" spans="2:65" s="30" customFormat="1" ht="16.5" customHeight="1">
      <c r="B275" s="31"/>
      <c r="C275" s="134" t="s">
        <v>1766</v>
      </c>
      <c r="D275" s="134" t="s">
        <v>152</v>
      </c>
      <c r="E275" s="135" t="s">
        <v>1382</v>
      </c>
      <c r="F275" s="136" t="s">
        <v>1447</v>
      </c>
      <c r="G275" s="137" t="s">
        <v>209</v>
      </c>
      <c r="H275" s="138">
        <v>5</v>
      </c>
      <c r="I275" s="139"/>
      <c r="J275" s="140">
        <f t="shared" si="100"/>
        <v>0</v>
      </c>
      <c r="K275" s="136"/>
      <c r="L275" s="31"/>
      <c r="M275" s="141"/>
      <c r="N275" s="142" t="s">
        <v>43</v>
      </c>
      <c r="P275" s="143">
        <f t="shared" si="101"/>
        <v>0</v>
      </c>
      <c r="Q275" s="143">
        <v>0</v>
      </c>
      <c r="R275" s="143">
        <f t="shared" si="102"/>
        <v>0</v>
      </c>
      <c r="S275" s="143">
        <v>0</v>
      </c>
      <c r="T275" s="144">
        <f t="shared" si="103"/>
        <v>0</v>
      </c>
      <c r="AR275" s="145" t="s">
        <v>157</v>
      </c>
      <c r="AT275" s="145" t="s">
        <v>152</v>
      </c>
      <c r="AU275" s="145" t="s">
        <v>80</v>
      </c>
      <c r="AY275" s="16" t="s">
        <v>150</v>
      </c>
      <c r="BE275" s="146">
        <f t="shared" si="104"/>
        <v>0</v>
      </c>
      <c r="BF275" s="146">
        <f t="shared" si="105"/>
        <v>0</v>
      </c>
      <c r="BG275" s="146">
        <f t="shared" si="106"/>
        <v>0</v>
      </c>
      <c r="BH275" s="146">
        <f t="shared" si="107"/>
        <v>0</v>
      </c>
      <c r="BI275" s="146">
        <f t="shared" si="108"/>
        <v>0</v>
      </c>
      <c r="BJ275" s="16" t="s">
        <v>80</v>
      </c>
      <c r="BK275" s="146">
        <f t="shared" si="109"/>
        <v>0</v>
      </c>
      <c r="BL275" s="16" t="s">
        <v>157</v>
      </c>
      <c r="BM275" s="145" t="s">
        <v>1767</v>
      </c>
    </row>
    <row r="276" spans="2:65" s="30" customFormat="1" ht="24.15" customHeight="1">
      <c r="B276" s="31"/>
      <c r="C276" s="134" t="s">
        <v>1768</v>
      </c>
      <c r="D276" s="134" t="s">
        <v>152</v>
      </c>
      <c r="E276" s="135" t="s">
        <v>1769</v>
      </c>
      <c r="F276" s="136" t="s">
        <v>1449</v>
      </c>
      <c r="G276" s="137" t="s">
        <v>989</v>
      </c>
      <c r="H276" s="138">
        <v>1</v>
      </c>
      <c r="I276" s="139"/>
      <c r="J276" s="140">
        <f t="shared" si="100"/>
        <v>0</v>
      </c>
      <c r="K276" s="136"/>
      <c r="L276" s="31"/>
      <c r="M276" s="141"/>
      <c r="N276" s="142" t="s">
        <v>43</v>
      </c>
      <c r="P276" s="143">
        <f t="shared" si="101"/>
        <v>0</v>
      </c>
      <c r="Q276" s="143">
        <v>0</v>
      </c>
      <c r="R276" s="143">
        <f t="shared" si="102"/>
        <v>0</v>
      </c>
      <c r="S276" s="143">
        <v>0</v>
      </c>
      <c r="T276" s="144">
        <f t="shared" si="103"/>
        <v>0</v>
      </c>
      <c r="AR276" s="145" t="s">
        <v>157</v>
      </c>
      <c r="AT276" s="145" t="s">
        <v>152</v>
      </c>
      <c r="AU276" s="145" t="s">
        <v>80</v>
      </c>
      <c r="AY276" s="16" t="s">
        <v>150</v>
      </c>
      <c r="BE276" s="146">
        <f t="shared" si="104"/>
        <v>0</v>
      </c>
      <c r="BF276" s="146">
        <f t="shared" si="105"/>
        <v>0</v>
      </c>
      <c r="BG276" s="146">
        <f t="shared" si="106"/>
        <v>0</v>
      </c>
      <c r="BH276" s="146">
        <f t="shared" si="107"/>
        <v>0</v>
      </c>
      <c r="BI276" s="146">
        <f t="shared" si="108"/>
        <v>0</v>
      </c>
      <c r="BJ276" s="16" t="s">
        <v>80</v>
      </c>
      <c r="BK276" s="146">
        <f t="shared" si="109"/>
        <v>0</v>
      </c>
      <c r="BL276" s="16" t="s">
        <v>157</v>
      </c>
      <c r="BM276" s="145" t="s">
        <v>1770</v>
      </c>
    </row>
    <row r="277" spans="2:65" s="30" customFormat="1" ht="24.15" customHeight="1">
      <c r="B277" s="31"/>
      <c r="C277" s="134" t="s">
        <v>1771</v>
      </c>
      <c r="D277" s="134" t="s">
        <v>152</v>
      </c>
      <c r="E277" s="135" t="s">
        <v>1163</v>
      </c>
      <c r="F277" s="136" t="s">
        <v>1451</v>
      </c>
      <c r="G277" s="137" t="s">
        <v>989</v>
      </c>
      <c r="H277" s="138">
        <v>1</v>
      </c>
      <c r="I277" s="139"/>
      <c r="J277" s="140">
        <f t="shared" si="100"/>
        <v>0</v>
      </c>
      <c r="K277" s="136"/>
      <c r="L277" s="31"/>
      <c r="M277" s="141"/>
      <c r="N277" s="142" t="s">
        <v>43</v>
      </c>
      <c r="P277" s="143">
        <f t="shared" si="101"/>
        <v>0</v>
      </c>
      <c r="Q277" s="143">
        <v>0</v>
      </c>
      <c r="R277" s="143">
        <f t="shared" si="102"/>
        <v>0</v>
      </c>
      <c r="S277" s="143">
        <v>0</v>
      </c>
      <c r="T277" s="144">
        <f t="shared" si="103"/>
        <v>0</v>
      </c>
      <c r="AR277" s="145" t="s">
        <v>157</v>
      </c>
      <c r="AT277" s="145" t="s">
        <v>152</v>
      </c>
      <c r="AU277" s="145" t="s">
        <v>80</v>
      </c>
      <c r="AY277" s="16" t="s">
        <v>150</v>
      </c>
      <c r="BE277" s="146">
        <f t="shared" si="104"/>
        <v>0</v>
      </c>
      <c r="BF277" s="146">
        <f t="shared" si="105"/>
        <v>0</v>
      </c>
      <c r="BG277" s="146">
        <f t="shared" si="106"/>
        <v>0</v>
      </c>
      <c r="BH277" s="146">
        <f t="shared" si="107"/>
        <v>0</v>
      </c>
      <c r="BI277" s="146">
        <f t="shared" si="108"/>
        <v>0</v>
      </c>
      <c r="BJ277" s="16" t="s">
        <v>80</v>
      </c>
      <c r="BK277" s="146">
        <f t="shared" si="109"/>
        <v>0</v>
      </c>
      <c r="BL277" s="16" t="s">
        <v>157</v>
      </c>
      <c r="BM277" s="145" t="s">
        <v>1772</v>
      </c>
    </row>
    <row r="278" spans="2:65" s="30" customFormat="1" ht="16.5" customHeight="1">
      <c r="B278" s="31"/>
      <c r="C278" s="134" t="s">
        <v>1773</v>
      </c>
      <c r="D278" s="134" t="s">
        <v>152</v>
      </c>
      <c r="E278" s="135" t="s">
        <v>1166</v>
      </c>
      <c r="F278" s="136" t="s">
        <v>1453</v>
      </c>
      <c r="G278" s="137" t="s">
        <v>989</v>
      </c>
      <c r="H278" s="138">
        <v>1</v>
      </c>
      <c r="I278" s="139"/>
      <c r="J278" s="140">
        <f t="shared" si="100"/>
        <v>0</v>
      </c>
      <c r="K278" s="136"/>
      <c r="L278" s="31"/>
      <c r="M278" s="141"/>
      <c r="N278" s="142" t="s">
        <v>43</v>
      </c>
      <c r="P278" s="143">
        <f t="shared" si="101"/>
        <v>0</v>
      </c>
      <c r="Q278" s="143">
        <v>0</v>
      </c>
      <c r="R278" s="143">
        <f t="shared" si="102"/>
        <v>0</v>
      </c>
      <c r="S278" s="143">
        <v>0</v>
      </c>
      <c r="T278" s="144">
        <f t="shared" si="103"/>
        <v>0</v>
      </c>
      <c r="AR278" s="145" t="s">
        <v>157</v>
      </c>
      <c r="AT278" s="145" t="s">
        <v>152</v>
      </c>
      <c r="AU278" s="145" t="s">
        <v>80</v>
      </c>
      <c r="AY278" s="16" t="s">
        <v>150</v>
      </c>
      <c r="BE278" s="146">
        <f t="shared" si="104"/>
        <v>0</v>
      </c>
      <c r="BF278" s="146">
        <f t="shared" si="105"/>
        <v>0</v>
      </c>
      <c r="BG278" s="146">
        <f t="shared" si="106"/>
        <v>0</v>
      </c>
      <c r="BH278" s="146">
        <f t="shared" si="107"/>
        <v>0</v>
      </c>
      <c r="BI278" s="146">
        <f t="shared" si="108"/>
        <v>0</v>
      </c>
      <c r="BJ278" s="16" t="s">
        <v>80</v>
      </c>
      <c r="BK278" s="146">
        <f t="shared" si="109"/>
        <v>0</v>
      </c>
      <c r="BL278" s="16" t="s">
        <v>157</v>
      </c>
      <c r="BM278" s="145" t="s">
        <v>1774</v>
      </c>
    </row>
    <row r="279" spans="2:65" s="30" customFormat="1" ht="16.5" customHeight="1">
      <c r="B279" s="31"/>
      <c r="C279" s="134" t="s">
        <v>1775</v>
      </c>
      <c r="D279" s="134" t="s">
        <v>152</v>
      </c>
      <c r="E279" s="135" t="s">
        <v>1169</v>
      </c>
      <c r="F279" s="136" t="s">
        <v>1455</v>
      </c>
      <c r="G279" s="137" t="s">
        <v>989</v>
      </c>
      <c r="H279" s="138">
        <v>1</v>
      </c>
      <c r="I279" s="139"/>
      <c r="J279" s="140">
        <f t="shared" si="100"/>
        <v>0</v>
      </c>
      <c r="K279" s="136"/>
      <c r="L279" s="31"/>
      <c r="M279" s="141"/>
      <c r="N279" s="142" t="s">
        <v>43</v>
      </c>
      <c r="P279" s="143">
        <f t="shared" si="101"/>
        <v>0</v>
      </c>
      <c r="Q279" s="143">
        <v>0</v>
      </c>
      <c r="R279" s="143">
        <f t="shared" si="102"/>
        <v>0</v>
      </c>
      <c r="S279" s="143">
        <v>0</v>
      </c>
      <c r="T279" s="144">
        <f t="shared" si="103"/>
        <v>0</v>
      </c>
      <c r="AR279" s="145" t="s">
        <v>157</v>
      </c>
      <c r="AT279" s="145" t="s">
        <v>152</v>
      </c>
      <c r="AU279" s="145" t="s">
        <v>80</v>
      </c>
      <c r="AY279" s="16" t="s">
        <v>150</v>
      </c>
      <c r="BE279" s="146">
        <f t="shared" si="104"/>
        <v>0</v>
      </c>
      <c r="BF279" s="146">
        <f t="shared" si="105"/>
        <v>0</v>
      </c>
      <c r="BG279" s="146">
        <f t="shared" si="106"/>
        <v>0</v>
      </c>
      <c r="BH279" s="146">
        <f t="shared" si="107"/>
        <v>0</v>
      </c>
      <c r="BI279" s="146">
        <f t="shared" si="108"/>
        <v>0</v>
      </c>
      <c r="BJ279" s="16" t="s">
        <v>80</v>
      </c>
      <c r="BK279" s="146">
        <f t="shared" si="109"/>
        <v>0</v>
      </c>
      <c r="BL279" s="16" t="s">
        <v>157</v>
      </c>
      <c r="BM279" s="145" t="s">
        <v>1776</v>
      </c>
    </row>
    <row r="280" spans="2:65" s="30" customFormat="1" ht="16.5" customHeight="1">
      <c r="B280" s="31"/>
      <c r="C280" s="134" t="s">
        <v>1777</v>
      </c>
      <c r="D280" s="134" t="s">
        <v>152</v>
      </c>
      <c r="E280" s="135" t="s">
        <v>1172</v>
      </c>
      <c r="F280" s="136" t="s">
        <v>1457</v>
      </c>
      <c r="G280" s="137" t="s">
        <v>989</v>
      </c>
      <c r="H280" s="138">
        <v>1</v>
      </c>
      <c r="I280" s="139"/>
      <c r="J280" s="140">
        <f t="shared" si="100"/>
        <v>0</v>
      </c>
      <c r="K280" s="136"/>
      <c r="L280" s="31"/>
      <c r="M280" s="141"/>
      <c r="N280" s="142" t="s">
        <v>43</v>
      </c>
      <c r="P280" s="143">
        <f t="shared" si="101"/>
        <v>0</v>
      </c>
      <c r="Q280" s="143">
        <v>0</v>
      </c>
      <c r="R280" s="143">
        <f t="shared" si="102"/>
        <v>0</v>
      </c>
      <c r="S280" s="143">
        <v>0</v>
      </c>
      <c r="T280" s="144">
        <f t="shared" si="103"/>
        <v>0</v>
      </c>
      <c r="AR280" s="145" t="s">
        <v>157</v>
      </c>
      <c r="AT280" s="145" t="s">
        <v>152</v>
      </c>
      <c r="AU280" s="145" t="s">
        <v>80</v>
      </c>
      <c r="AY280" s="16" t="s">
        <v>150</v>
      </c>
      <c r="BE280" s="146">
        <f t="shared" si="104"/>
        <v>0</v>
      </c>
      <c r="BF280" s="146">
        <f t="shared" si="105"/>
        <v>0</v>
      </c>
      <c r="BG280" s="146">
        <f t="shared" si="106"/>
        <v>0</v>
      </c>
      <c r="BH280" s="146">
        <f t="shared" si="107"/>
        <v>0</v>
      </c>
      <c r="BI280" s="146">
        <f t="shared" si="108"/>
        <v>0</v>
      </c>
      <c r="BJ280" s="16" t="s">
        <v>80</v>
      </c>
      <c r="BK280" s="146">
        <f t="shared" si="109"/>
        <v>0</v>
      </c>
      <c r="BL280" s="16" t="s">
        <v>157</v>
      </c>
      <c r="BM280" s="145" t="s">
        <v>1778</v>
      </c>
    </row>
    <row r="281" spans="2:65" s="30" customFormat="1" ht="16.5" customHeight="1">
      <c r="B281" s="31"/>
      <c r="C281" s="134" t="s">
        <v>1779</v>
      </c>
      <c r="D281" s="134" t="s">
        <v>152</v>
      </c>
      <c r="E281" s="135" t="s">
        <v>1224</v>
      </c>
      <c r="F281" s="136" t="s">
        <v>1459</v>
      </c>
      <c r="G281" s="137" t="s">
        <v>989</v>
      </c>
      <c r="H281" s="138">
        <v>1</v>
      </c>
      <c r="I281" s="139"/>
      <c r="J281" s="140">
        <f t="shared" si="100"/>
        <v>0</v>
      </c>
      <c r="K281" s="136"/>
      <c r="L281" s="31"/>
      <c r="M281" s="141"/>
      <c r="N281" s="142" t="s">
        <v>43</v>
      </c>
      <c r="P281" s="143">
        <f t="shared" si="101"/>
        <v>0</v>
      </c>
      <c r="Q281" s="143">
        <v>0</v>
      </c>
      <c r="R281" s="143">
        <f t="shared" si="102"/>
        <v>0</v>
      </c>
      <c r="S281" s="143">
        <v>0</v>
      </c>
      <c r="T281" s="144">
        <f t="shared" si="103"/>
        <v>0</v>
      </c>
      <c r="AR281" s="145" t="s">
        <v>157</v>
      </c>
      <c r="AT281" s="145" t="s">
        <v>152</v>
      </c>
      <c r="AU281" s="145" t="s">
        <v>80</v>
      </c>
      <c r="AY281" s="16" t="s">
        <v>150</v>
      </c>
      <c r="BE281" s="146">
        <f t="shared" si="104"/>
        <v>0</v>
      </c>
      <c r="BF281" s="146">
        <f t="shared" si="105"/>
        <v>0</v>
      </c>
      <c r="BG281" s="146">
        <f t="shared" si="106"/>
        <v>0</v>
      </c>
      <c r="BH281" s="146">
        <f t="shared" si="107"/>
        <v>0</v>
      </c>
      <c r="BI281" s="146">
        <f t="shared" si="108"/>
        <v>0</v>
      </c>
      <c r="BJ281" s="16" t="s">
        <v>80</v>
      </c>
      <c r="BK281" s="146">
        <f t="shared" si="109"/>
        <v>0</v>
      </c>
      <c r="BL281" s="16" t="s">
        <v>157</v>
      </c>
      <c r="BM281" s="145" t="s">
        <v>1780</v>
      </c>
    </row>
    <row r="282" spans="2:65" s="30" customFormat="1" ht="16.5" customHeight="1">
      <c r="B282" s="31"/>
      <c r="C282" s="134" t="s">
        <v>1781</v>
      </c>
      <c r="D282" s="134" t="s">
        <v>152</v>
      </c>
      <c r="E282" s="135" t="s">
        <v>1257</v>
      </c>
      <c r="F282" s="136" t="s">
        <v>1461</v>
      </c>
      <c r="G282" s="137" t="s">
        <v>989</v>
      </c>
      <c r="H282" s="138">
        <v>1</v>
      </c>
      <c r="I282" s="139"/>
      <c r="J282" s="140">
        <f t="shared" si="100"/>
        <v>0</v>
      </c>
      <c r="K282" s="136"/>
      <c r="L282" s="31"/>
      <c r="M282" s="141"/>
      <c r="N282" s="142" t="s">
        <v>43</v>
      </c>
      <c r="P282" s="143">
        <f t="shared" si="101"/>
        <v>0</v>
      </c>
      <c r="Q282" s="143">
        <v>0</v>
      </c>
      <c r="R282" s="143">
        <f t="shared" si="102"/>
        <v>0</v>
      </c>
      <c r="S282" s="143">
        <v>0</v>
      </c>
      <c r="T282" s="144">
        <f t="shared" si="103"/>
        <v>0</v>
      </c>
      <c r="AR282" s="145" t="s">
        <v>157</v>
      </c>
      <c r="AT282" s="145" t="s">
        <v>152</v>
      </c>
      <c r="AU282" s="145" t="s">
        <v>80</v>
      </c>
      <c r="AY282" s="16" t="s">
        <v>150</v>
      </c>
      <c r="BE282" s="146">
        <f t="shared" si="104"/>
        <v>0</v>
      </c>
      <c r="BF282" s="146">
        <f t="shared" si="105"/>
        <v>0</v>
      </c>
      <c r="BG282" s="146">
        <f t="shared" si="106"/>
        <v>0</v>
      </c>
      <c r="BH282" s="146">
        <f t="shared" si="107"/>
        <v>0</v>
      </c>
      <c r="BI282" s="146">
        <f t="shared" si="108"/>
        <v>0</v>
      </c>
      <c r="BJ282" s="16" t="s">
        <v>80</v>
      </c>
      <c r="BK282" s="146">
        <f t="shared" si="109"/>
        <v>0</v>
      </c>
      <c r="BL282" s="16" t="s">
        <v>157</v>
      </c>
      <c r="BM282" s="145" t="s">
        <v>1782</v>
      </c>
    </row>
    <row r="283" spans="2:65" s="30" customFormat="1" ht="16.5" customHeight="1">
      <c r="B283" s="31"/>
      <c r="C283" s="134" t="s">
        <v>1783</v>
      </c>
      <c r="D283" s="134" t="s">
        <v>152</v>
      </c>
      <c r="E283" s="135" t="s">
        <v>1332</v>
      </c>
      <c r="F283" s="136" t="s">
        <v>1463</v>
      </c>
      <c r="G283" s="137" t="s">
        <v>989</v>
      </c>
      <c r="H283" s="138">
        <v>1</v>
      </c>
      <c r="I283" s="139"/>
      <c r="J283" s="140">
        <f t="shared" si="100"/>
        <v>0</v>
      </c>
      <c r="K283" s="136"/>
      <c r="L283" s="31"/>
      <c r="M283" s="141"/>
      <c r="N283" s="142" t="s">
        <v>43</v>
      </c>
      <c r="P283" s="143">
        <f t="shared" si="101"/>
        <v>0</v>
      </c>
      <c r="Q283" s="143">
        <v>0</v>
      </c>
      <c r="R283" s="143">
        <f t="shared" si="102"/>
        <v>0</v>
      </c>
      <c r="S283" s="143">
        <v>0</v>
      </c>
      <c r="T283" s="144">
        <f t="shared" si="103"/>
        <v>0</v>
      </c>
      <c r="AR283" s="145" t="s">
        <v>157</v>
      </c>
      <c r="AT283" s="145" t="s">
        <v>152</v>
      </c>
      <c r="AU283" s="145" t="s">
        <v>80</v>
      </c>
      <c r="AY283" s="16" t="s">
        <v>150</v>
      </c>
      <c r="BE283" s="146">
        <f t="shared" si="104"/>
        <v>0</v>
      </c>
      <c r="BF283" s="146">
        <f t="shared" si="105"/>
        <v>0</v>
      </c>
      <c r="BG283" s="146">
        <f t="shared" si="106"/>
        <v>0</v>
      </c>
      <c r="BH283" s="146">
        <f t="shared" si="107"/>
        <v>0</v>
      </c>
      <c r="BI283" s="146">
        <f t="shared" si="108"/>
        <v>0</v>
      </c>
      <c r="BJ283" s="16" t="s">
        <v>80</v>
      </c>
      <c r="BK283" s="146">
        <f t="shared" si="109"/>
        <v>0</v>
      </c>
      <c r="BL283" s="16" t="s">
        <v>157</v>
      </c>
      <c r="BM283" s="145" t="s">
        <v>1784</v>
      </c>
    </row>
    <row r="284" spans="2:65" s="121" customFormat="1" ht="25.95" customHeight="1">
      <c r="B284" s="122"/>
      <c r="D284" s="123" t="s">
        <v>71</v>
      </c>
      <c r="E284" s="124" t="s">
        <v>1785</v>
      </c>
      <c r="F284" s="124" t="s">
        <v>1786</v>
      </c>
      <c r="I284" s="125"/>
      <c r="J284" s="126">
        <f>BK284</f>
        <v>0</v>
      </c>
      <c r="L284" s="122"/>
      <c r="M284" s="127"/>
      <c r="P284" s="128">
        <f>SUM(P285:P304)</f>
        <v>0</v>
      </c>
      <c r="R284" s="128">
        <f>SUM(R285:R304)</f>
        <v>0</v>
      </c>
      <c r="T284" s="129">
        <f>SUM(T285:T304)</f>
        <v>0</v>
      </c>
      <c r="AR284" s="123" t="s">
        <v>80</v>
      </c>
      <c r="AT284" s="130" t="s">
        <v>71</v>
      </c>
      <c r="AU284" s="130" t="s">
        <v>72</v>
      </c>
      <c r="AY284" s="123" t="s">
        <v>150</v>
      </c>
      <c r="BK284" s="131">
        <f>SUM(BK285:BK304)</f>
        <v>0</v>
      </c>
    </row>
    <row r="285" spans="2:65" s="30" customFormat="1" ht="16.5" customHeight="1">
      <c r="B285" s="31"/>
      <c r="C285" s="134" t="s">
        <v>1787</v>
      </c>
      <c r="D285" s="134" t="s">
        <v>152</v>
      </c>
      <c r="E285" s="135" t="s">
        <v>1346</v>
      </c>
      <c r="F285" s="136" t="s">
        <v>1437</v>
      </c>
      <c r="G285" s="137" t="s">
        <v>989</v>
      </c>
      <c r="H285" s="138">
        <v>1</v>
      </c>
      <c r="I285" s="139"/>
      <c r="J285" s="140">
        <f t="shared" ref="J285:J304" si="110">ROUND(I285*H285,2)</f>
        <v>0</v>
      </c>
      <c r="K285" s="136"/>
      <c r="L285" s="31"/>
      <c r="M285" s="141"/>
      <c r="N285" s="142" t="s">
        <v>43</v>
      </c>
      <c r="P285" s="143">
        <f t="shared" ref="P285:P304" si="111">O285*H285</f>
        <v>0</v>
      </c>
      <c r="Q285" s="143">
        <v>0</v>
      </c>
      <c r="R285" s="143">
        <f t="shared" ref="R285:R304" si="112">Q285*H285</f>
        <v>0</v>
      </c>
      <c r="S285" s="143">
        <v>0</v>
      </c>
      <c r="T285" s="144">
        <f t="shared" ref="T285:T304" si="113">S285*H285</f>
        <v>0</v>
      </c>
      <c r="AR285" s="145" t="s">
        <v>157</v>
      </c>
      <c r="AT285" s="145" t="s">
        <v>152</v>
      </c>
      <c r="AU285" s="145" t="s">
        <v>80</v>
      </c>
      <c r="AY285" s="16" t="s">
        <v>150</v>
      </c>
      <c r="BE285" s="146">
        <f t="shared" ref="BE285:BE304" si="114">IF(N285="základní",J285,0)</f>
        <v>0</v>
      </c>
      <c r="BF285" s="146">
        <f t="shared" ref="BF285:BF304" si="115">IF(N285="snížená",J285,0)</f>
        <v>0</v>
      </c>
      <c r="BG285" s="146">
        <f t="shared" ref="BG285:BG304" si="116">IF(N285="zákl. přenesená",J285,0)</f>
        <v>0</v>
      </c>
      <c r="BH285" s="146">
        <f t="shared" ref="BH285:BH304" si="117">IF(N285="sníž. přenesená",J285,0)</f>
        <v>0</v>
      </c>
      <c r="BI285" s="146">
        <f t="shared" ref="BI285:BI304" si="118">IF(N285="nulová",J285,0)</f>
        <v>0</v>
      </c>
      <c r="BJ285" s="16" t="s">
        <v>80</v>
      </c>
      <c r="BK285" s="146">
        <f t="shared" ref="BK285:BK304" si="119">ROUND(I285*H285,2)</f>
        <v>0</v>
      </c>
      <c r="BL285" s="16" t="s">
        <v>157</v>
      </c>
      <c r="BM285" s="145" t="s">
        <v>1788</v>
      </c>
    </row>
    <row r="286" spans="2:65" s="30" customFormat="1" ht="16.5" customHeight="1">
      <c r="B286" s="31"/>
      <c r="C286" s="134" t="s">
        <v>1789</v>
      </c>
      <c r="D286" s="134" t="s">
        <v>152</v>
      </c>
      <c r="E286" s="135" t="s">
        <v>1362</v>
      </c>
      <c r="F286" s="136" t="s">
        <v>1441</v>
      </c>
      <c r="G286" s="137" t="s">
        <v>989</v>
      </c>
      <c r="H286" s="138">
        <v>1</v>
      </c>
      <c r="I286" s="139"/>
      <c r="J286" s="140">
        <f t="shared" si="110"/>
        <v>0</v>
      </c>
      <c r="K286" s="136"/>
      <c r="L286" s="31"/>
      <c r="M286" s="141"/>
      <c r="N286" s="142" t="s">
        <v>43</v>
      </c>
      <c r="P286" s="143">
        <f t="shared" si="111"/>
        <v>0</v>
      </c>
      <c r="Q286" s="143">
        <v>0</v>
      </c>
      <c r="R286" s="143">
        <f t="shared" si="112"/>
        <v>0</v>
      </c>
      <c r="S286" s="143">
        <v>0</v>
      </c>
      <c r="T286" s="144">
        <f t="shared" si="113"/>
        <v>0</v>
      </c>
      <c r="AR286" s="145" t="s">
        <v>157</v>
      </c>
      <c r="AT286" s="145" t="s">
        <v>152</v>
      </c>
      <c r="AU286" s="145" t="s">
        <v>80</v>
      </c>
      <c r="AY286" s="16" t="s">
        <v>150</v>
      </c>
      <c r="BE286" s="146">
        <f t="shared" si="114"/>
        <v>0</v>
      </c>
      <c r="BF286" s="146">
        <f t="shared" si="115"/>
        <v>0</v>
      </c>
      <c r="BG286" s="146">
        <f t="shared" si="116"/>
        <v>0</v>
      </c>
      <c r="BH286" s="146">
        <f t="shared" si="117"/>
        <v>0</v>
      </c>
      <c r="BI286" s="146">
        <f t="shared" si="118"/>
        <v>0</v>
      </c>
      <c r="BJ286" s="16" t="s">
        <v>80</v>
      </c>
      <c r="BK286" s="146">
        <f t="shared" si="119"/>
        <v>0</v>
      </c>
      <c r="BL286" s="16" t="s">
        <v>157</v>
      </c>
      <c r="BM286" s="145" t="s">
        <v>1790</v>
      </c>
    </row>
    <row r="287" spans="2:65" s="30" customFormat="1" ht="16.5" customHeight="1">
      <c r="B287" s="31"/>
      <c r="C287" s="134" t="s">
        <v>1791</v>
      </c>
      <c r="D287" s="134" t="s">
        <v>152</v>
      </c>
      <c r="E287" s="135" t="s">
        <v>1366</v>
      </c>
      <c r="F287" s="136" t="s">
        <v>1443</v>
      </c>
      <c r="G287" s="137" t="s">
        <v>648</v>
      </c>
      <c r="H287" s="138">
        <v>3</v>
      </c>
      <c r="I287" s="139"/>
      <c r="J287" s="140">
        <f t="shared" si="110"/>
        <v>0</v>
      </c>
      <c r="K287" s="136"/>
      <c r="L287" s="31"/>
      <c r="M287" s="141"/>
      <c r="N287" s="142" t="s">
        <v>43</v>
      </c>
      <c r="P287" s="143">
        <f t="shared" si="111"/>
        <v>0</v>
      </c>
      <c r="Q287" s="143">
        <v>0</v>
      </c>
      <c r="R287" s="143">
        <f t="shared" si="112"/>
        <v>0</v>
      </c>
      <c r="S287" s="143">
        <v>0</v>
      </c>
      <c r="T287" s="144">
        <f t="shared" si="113"/>
        <v>0</v>
      </c>
      <c r="AR287" s="145" t="s">
        <v>157</v>
      </c>
      <c r="AT287" s="145" t="s">
        <v>152</v>
      </c>
      <c r="AU287" s="145" t="s">
        <v>80</v>
      </c>
      <c r="AY287" s="16" t="s">
        <v>150</v>
      </c>
      <c r="BE287" s="146">
        <f t="shared" si="114"/>
        <v>0</v>
      </c>
      <c r="BF287" s="146">
        <f t="shared" si="115"/>
        <v>0</v>
      </c>
      <c r="BG287" s="146">
        <f t="shared" si="116"/>
        <v>0</v>
      </c>
      <c r="BH287" s="146">
        <f t="shared" si="117"/>
        <v>0</v>
      </c>
      <c r="BI287" s="146">
        <f t="shared" si="118"/>
        <v>0</v>
      </c>
      <c r="BJ287" s="16" t="s">
        <v>80</v>
      </c>
      <c r="BK287" s="146">
        <f t="shared" si="119"/>
        <v>0</v>
      </c>
      <c r="BL287" s="16" t="s">
        <v>157</v>
      </c>
      <c r="BM287" s="145" t="s">
        <v>1792</v>
      </c>
    </row>
    <row r="288" spans="2:65" s="30" customFormat="1" ht="16.5" customHeight="1">
      <c r="B288" s="31"/>
      <c r="C288" s="134" t="s">
        <v>1793</v>
      </c>
      <c r="D288" s="134" t="s">
        <v>152</v>
      </c>
      <c r="E288" s="135" t="s">
        <v>1370</v>
      </c>
      <c r="F288" s="136" t="s">
        <v>1445</v>
      </c>
      <c r="G288" s="137" t="s">
        <v>712</v>
      </c>
      <c r="H288" s="138">
        <v>1</v>
      </c>
      <c r="I288" s="139"/>
      <c r="J288" s="140">
        <f t="shared" si="110"/>
        <v>0</v>
      </c>
      <c r="K288" s="136"/>
      <c r="L288" s="31"/>
      <c r="M288" s="141"/>
      <c r="N288" s="142" t="s">
        <v>43</v>
      </c>
      <c r="P288" s="143">
        <f t="shared" si="111"/>
        <v>0</v>
      </c>
      <c r="Q288" s="143">
        <v>0</v>
      </c>
      <c r="R288" s="143">
        <f t="shared" si="112"/>
        <v>0</v>
      </c>
      <c r="S288" s="143">
        <v>0</v>
      </c>
      <c r="T288" s="144">
        <f t="shared" si="113"/>
        <v>0</v>
      </c>
      <c r="AR288" s="145" t="s">
        <v>157</v>
      </c>
      <c r="AT288" s="145" t="s">
        <v>152</v>
      </c>
      <c r="AU288" s="145" t="s">
        <v>80</v>
      </c>
      <c r="AY288" s="16" t="s">
        <v>150</v>
      </c>
      <c r="BE288" s="146">
        <f t="shared" si="114"/>
        <v>0</v>
      </c>
      <c r="BF288" s="146">
        <f t="shared" si="115"/>
        <v>0</v>
      </c>
      <c r="BG288" s="146">
        <f t="shared" si="116"/>
        <v>0</v>
      </c>
      <c r="BH288" s="146">
        <f t="shared" si="117"/>
        <v>0</v>
      </c>
      <c r="BI288" s="146">
        <f t="shared" si="118"/>
        <v>0</v>
      </c>
      <c r="BJ288" s="16" t="s">
        <v>80</v>
      </c>
      <c r="BK288" s="146">
        <f t="shared" si="119"/>
        <v>0</v>
      </c>
      <c r="BL288" s="16" t="s">
        <v>157</v>
      </c>
      <c r="BM288" s="145" t="s">
        <v>1794</v>
      </c>
    </row>
    <row r="289" spans="2:65" s="30" customFormat="1" ht="24.15" customHeight="1">
      <c r="B289" s="31"/>
      <c r="C289" s="134" t="s">
        <v>1795</v>
      </c>
      <c r="D289" s="134" t="s">
        <v>152</v>
      </c>
      <c r="E289" s="135" t="s">
        <v>1796</v>
      </c>
      <c r="F289" s="136" t="s">
        <v>1797</v>
      </c>
      <c r="G289" s="137" t="s">
        <v>200</v>
      </c>
      <c r="H289" s="138">
        <v>34.177999999999997</v>
      </c>
      <c r="I289" s="139"/>
      <c r="J289" s="140">
        <f t="shared" si="110"/>
        <v>0</v>
      </c>
      <c r="K289" s="136"/>
      <c r="L289" s="31"/>
      <c r="M289" s="141"/>
      <c r="N289" s="142" t="s">
        <v>43</v>
      </c>
      <c r="P289" s="143">
        <f t="shared" si="111"/>
        <v>0</v>
      </c>
      <c r="Q289" s="143">
        <v>0</v>
      </c>
      <c r="R289" s="143">
        <f t="shared" si="112"/>
        <v>0</v>
      </c>
      <c r="S289" s="143">
        <v>0</v>
      </c>
      <c r="T289" s="144">
        <f t="shared" si="113"/>
        <v>0</v>
      </c>
      <c r="AR289" s="145" t="s">
        <v>157</v>
      </c>
      <c r="AT289" s="145" t="s">
        <v>152</v>
      </c>
      <c r="AU289" s="145" t="s">
        <v>80</v>
      </c>
      <c r="AY289" s="16" t="s">
        <v>150</v>
      </c>
      <c r="BE289" s="146">
        <f t="shared" si="114"/>
        <v>0</v>
      </c>
      <c r="BF289" s="146">
        <f t="shared" si="115"/>
        <v>0</v>
      </c>
      <c r="BG289" s="146">
        <f t="shared" si="116"/>
        <v>0</v>
      </c>
      <c r="BH289" s="146">
        <f t="shared" si="117"/>
        <v>0</v>
      </c>
      <c r="BI289" s="146">
        <f t="shared" si="118"/>
        <v>0</v>
      </c>
      <c r="BJ289" s="16" t="s">
        <v>80</v>
      </c>
      <c r="BK289" s="146">
        <f t="shared" si="119"/>
        <v>0</v>
      </c>
      <c r="BL289" s="16" t="s">
        <v>157</v>
      </c>
      <c r="BM289" s="145" t="s">
        <v>1798</v>
      </c>
    </row>
    <row r="290" spans="2:65" s="30" customFormat="1" ht="16.5" customHeight="1">
      <c r="B290" s="31"/>
      <c r="C290" s="134" t="s">
        <v>1799</v>
      </c>
      <c r="D290" s="134" t="s">
        <v>152</v>
      </c>
      <c r="E290" s="135" t="s">
        <v>1800</v>
      </c>
      <c r="F290" s="136" t="s">
        <v>1801</v>
      </c>
      <c r="G290" s="137" t="s">
        <v>200</v>
      </c>
      <c r="H290" s="138">
        <v>5.72</v>
      </c>
      <c r="I290" s="139"/>
      <c r="J290" s="140">
        <f t="shared" si="110"/>
        <v>0</v>
      </c>
      <c r="K290" s="136"/>
      <c r="L290" s="31"/>
      <c r="M290" s="141"/>
      <c r="N290" s="142" t="s">
        <v>43</v>
      </c>
      <c r="P290" s="143">
        <f t="shared" si="111"/>
        <v>0</v>
      </c>
      <c r="Q290" s="143">
        <v>0</v>
      </c>
      <c r="R290" s="143">
        <f t="shared" si="112"/>
        <v>0</v>
      </c>
      <c r="S290" s="143">
        <v>0</v>
      </c>
      <c r="T290" s="144">
        <f t="shared" si="113"/>
        <v>0</v>
      </c>
      <c r="AR290" s="145" t="s">
        <v>157</v>
      </c>
      <c r="AT290" s="145" t="s">
        <v>152</v>
      </c>
      <c r="AU290" s="145" t="s">
        <v>80</v>
      </c>
      <c r="AY290" s="16" t="s">
        <v>150</v>
      </c>
      <c r="BE290" s="146">
        <f t="shared" si="114"/>
        <v>0</v>
      </c>
      <c r="BF290" s="146">
        <f t="shared" si="115"/>
        <v>0</v>
      </c>
      <c r="BG290" s="146">
        <f t="shared" si="116"/>
        <v>0</v>
      </c>
      <c r="BH290" s="146">
        <f t="shared" si="117"/>
        <v>0</v>
      </c>
      <c r="BI290" s="146">
        <f t="shared" si="118"/>
        <v>0</v>
      </c>
      <c r="BJ290" s="16" t="s">
        <v>80</v>
      </c>
      <c r="BK290" s="146">
        <f t="shared" si="119"/>
        <v>0</v>
      </c>
      <c r="BL290" s="16" t="s">
        <v>157</v>
      </c>
      <c r="BM290" s="145" t="s">
        <v>1802</v>
      </c>
    </row>
    <row r="291" spans="2:65" s="30" customFormat="1" ht="24.15" customHeight="1">
      <c r="B291" s="31"/>
      <c r="C291" s="134" t="s">
        <v>1803</v>
      </c>
      <c r="D291" s="134" t="s">
        <v>152</v>
      </c>
      <c r="E291" s="135" t="s">
        <v>1804</v>
      </c>
      <c r="F291" s="136" t="s">
        <v>1805</v>
      </c>
      <c r="G291" s="137" t="s">
        <v>989</v>
      </c>
      <c r="H291" s="138">
        <v>1</v>
      </c>
      <c r="I291" s="139"/>
      <c r="J291" s="140">
        <f t="shared" si="110"/>
        <v>0</v>
      </c>
      <c r="K291" s="136"/>
      <c r="L291" s="31"/>
      <c r="M291" s="141"/>
      <c r="N291" s="142" t="s">
        <v>43</v>
      </c>
      <c r="P291" s="143">
        <f t="shared" si="111"/>
        <v>0</v>
      </c>
      <c r="Q291" s="143">
        <v>0</v>
      </c>
      <c r="R291" s="143">
        <f t="shared" si="112"/>
        <v>0</v>
      </c>
      <c r="S291" s="143">
        <v>0</v>
      </c>
      <c r="T291" s="144">
        <f t="shared" si="113"/>
        <v>0</v>
      </c>
      <c r="AR291" s="145" t="s">
        <v>157</v>
      </c>
      <c r="AT291" s="145" t="s">
        <v>152</v>
      </c>
      <c r="AU291" s="145" t="s">
        <v>80</v>
      </c>
      <c r="AY291" s="16" t="s">
        <v>150</v>
      </c>
      <c r="BE291" s="146">
        <f t="shared" si="114"/>
        <v>0</v>
      </c>
      <c r="BF291" s="146">
        <f t="shared" si="115"/>
        <v>0</v>
      </c>
      <c r="BG291" s="146">
        <f t="shared" si="116"/>
        <v>0</v>
      </c>
      <c r="BH291" s="146">
        <f t="shared" si="117"/>
        <v>0</v>
      </c>
      <c r="BI291" s="146">
        <f t="shared" si="118"/>
        <v>0</v>
      </c>
      <c r="BJ291" s="16" t="s">
        <v>80</v>
      </c>
      <c r="BK291" s="146">
        <f t="shared" si="119"/>
        <v>0</v>
      </c>
      <c r="BL291" s="16" t="s">
        <v>157</v>
      </c>
      <c r="BM291" s="145" t="s">
        <v>1806</v>
      </c>
    </row>
    <row r="292" spans="2:65" s="30" customFormat="1" ht="24.15" customHeight="1">
      <c r="B292" s="31"/>
      <c r="C292" s="134" t="s">
        <v>1807</v>
      </c>
      <c r="D292" s="134" t="s">
        <v>152</v>
      </c>
      <c r="E292" s="135" t="s">
        <v>1808</v>
      </c>
      <c r="F292" s="136" t="s">
        <v>1809</v>
      </c>
      <c r="G292" s="137" t="s">
        <v>989</v>
      </c>
      <c r="H292" s="138">
        <v>1</v>
      </c>
      <c r="I292" s="139"/>
      <c r="J292" s="140">
        <f t="shared" si="110"/>
        <v>0</v>
      </c>
      <c r="K292" s="136"/>
      <c r="L292" s="31"/>
      <c r="M292" s="141"/>
      <c r="N292" s="142" t="s">
        <v>43</v>
      </c>
      <c r="P292" s="143">
        <f t="shared" si="111"/>
        <v>0</v>
      </c>
      <c r="Q292" s="143">
        <v>0</v>
      </c>
      <c r="R292" s="143">
        <f t="shared" si="112"/>
        <v>0</v>
      </c>
      <c r="S292" s="143">
        <v>0</v>
      </c>
      <c r="T292" s="144">
        <f t="shared" si="113"/>
        <v>0</v>
      </c>
      <c r="AR292" s="145" t="s">
        <v>157</v>
      </c>
      <c r="AT292" s="145" t="s">
        <v>152</v>
      </c>
      <c r="AU292" s="145" t="s">
        <v>80</v>
      </c>
      <c r="AY292" s="16" t="s">
        <v>150</v>
      </c>
      <c r="BE292" s="146">
        <f t="shared" si="114"/>
        <v>0</v>
      </c>
      <c r="BF292" s="146">
        <f t="shared" si="115"/>
        <v>0</v>
      </c>
      <c r="BG292" s="146">
        <f t="shared" si="116"/>
        <v>0</v>
      </c>
      <c r="BH292" s="146">
        <f t="shared" si="117"/>
        <v>0</v>
      </c>
      <c r="BI292" s="146">
        <f t="shared" si="118"/>
        <v>0</v>
      </c>
      <c r="BJ292" s="16" t="s">
        <v>80</v>
      </c>
      <c r="BK292" s="146">
        <f t="shared" si="119"/>
        <v>0</v>
      </c>
      <c r="BL292" s="16" t="s">
        <v>157</v>
      </c>
      <c r="BM292" s="145" t="s">
        <v>1810</v>
      </c>
    </row>
    <row r="293" spans="2:65" s="30" customFormat="1" ht="16.5" customHeight="1">
      <c r="B293" s="31"/>
      <c r="C293" s="134" t="s">
        <v>1811</v>
      </c>
      <c r="D293" s="134" t="s">
        <v>152</v>
      </c>
      <c r="E293" s="135" t="s">
        <v>1812</v>
      </c>
      <c r="F293" s="136" t="s">
        <v>1813</v>
      </c>
      <c r="G293" s="137" t="s">
        <v>989</v>
      </c>
      <c r="H293" s="138">
        <v>1</v>
      </c>
      <c r="I293" s="139"/>
      <c r="J293" s="140">
        <f t="shared" si="110"/>
        <v>0</v>
      </c>
      <c r="K293" s="136"/>
      <c r="L293" s="31"/>
      <c r="M293" s="141"/>
      <c r="N293" s="142" t="s">
        <v>43</v>
      </c>
      <c r="P293" s="143">
        <f t="shared" si="111"/>
        <v>0</v>
      </c>
      <c r="Q293" s="143">
        <v>0</v>
      </c>
      <c r="R293" s="143">
        <f t="shared" si="112"/>
        <v>0</v>
      </c>
      <c r="S293" s="143">
        <v>0</v>
      </c>
      <c r="T293" s="144">
        <f t="shared" si="113"/>
        <v>0</v>
      </c>
      <c r="AR293" s="145" t="s">
        <v>157</v>
      </c>
      <c r="AT293" s="145" t="s">
        <v>152</v>
      </c>
      <c r="AU293" s="145" t="s">
        <v>80</v>
      </c>
      <c r="AY293" s="16" t="s">
        <v>150</v>
      </c>
      <c r="BE293" s="146">
        <f t="shared" si="114"/>
        <v>0</v>
      </c>
      <c r="BF293" s="146">
        <f t="shared" si="115"/>
        <v>0</v>
      </c>
      <c r="BG293" s="146">
        <f t="shared" si="116"/>
        <v>0</v>
      </c>
      <c r="BH293" s="146">
        <f t="shared" si="117"/>
        <v>0</v>
      </c>
      <c r="BI293" s="146">
        <f t="shared" si="118"/>
        <v>0</v>
      </c>
      <c r="BJ293" s="16" t="s">
        <v>80</v>
      </c>
      <c r="BK293" s="146">
        <f t="shared" si="119"/>
        <v>0</v>
      </c>
      <c r="BL293" s="16" t="s">
        <v>157</v>
      </c>
      <c r="BM293" s="145" t="s">
        <v>1814</v>
      </c>
    </row>
    <row r="294" spans="2:65" s="30" customFormat="1" ht="16.5" customHeight="1">
      <c r="B294" s="31"/>
      <c r="C294" s="134" t="s">
        <v>1815</v>
      </c>
      <c r="D294" s="134" t="s">
        <v>152</v>
      </c>
      <c r="E294" s="135" t="s">
        <v>1506</v>
      </c>
      <c r="F294" s="136" t="s">
        <v>1507</v>
      </c>
      <c r="G294" s="137" t="s">
        <v>989</v>
      </c>
      <c r="H294" s="138">
        <v>1</v>
      </c>
      <c r="I294" s="139"/>
      <c r="J294" s="140">
        <f t="shared" si="110"/>
        <v>0</v>
      </c>
      <c r="K294" s="136"/>
      <c r="L294" s="31"/>
      <c r="M294" s="141"/>
      <c r="N294" s="142" t="s">
        <v>43</v>
      </c>
      <c r="P294" s="143">
        <f t="shared" si="111"/>
        <v>0</v>
      </c>
      <c r="Q294" s="143">
        <v>0</v>
      </c>
      <c r="R294" s="143">
        <f t="shared" si="112"/>
        <v>0</v>
      </c>
      <c r="S294" s="143">
        <v>0</v>
      </c>
      <c r="T294" s="144">
        <f t="shared" si="113"/>
        <v>0</v>
      </c>
      <c r="AR294" s="145" t="s">
        <v>157</v>
      </c>
      <c r="AT294" s="145" t="s">
        <v>152</v>
      </c>
      <c r="AU294" s="145" t="s">
        <v>80</v>
      </c>
      <c r="AY294" s="16" t="s">
        <v>150</v>
      </c>
      <c r="BE294" s="146">
        <f t="shared" si="114"/>
        <v>0</v>
      </c>
      <c r="BF294" s="146">
        <f t="shared" si="115"/>
        <v>0</v>
      </c>
      <c r="BG294" s="146">
        <f t="shared" si="116"/>
        <v>0</v>
      </c>
      <c r="BH294" s="146">
        <f t="shared" si="117"/>
        <v>0</v>
      </c>
      <c r="BI294" s="146">
        <f t="shared" si="118"/>
        <v>0</v>
      </c>
      <c r="BJ294" s="16" t="s">
        <v>80</v>
      </c>
      <c r="BK294" s="146">
        <f t="shared" si="119"/>
        <v>0</v>
      </c>
      <c r="BL294" s="16" t="s">
        <v>157</v>
      </c>
      <c r="BM294" s="145" t="s">
        <v>1816</v>
      </c>
    </row>
    <row r="295" spans="2:65" s="30" customFormat="1" ht="16.5" customHeight="1">
      <c r="B295" s="31"/>
      <c r="C295" s="134" t="s">
        <v>1817</v>
      </c>
      <c r="D295" s="134" t="s">
        <v>152</v>
      </c>
      <c r="E295" s="135" t="s">
        <v>1818</v>
      </c>
      <c r="F295" s="136" t="s">
        <v>1819</v>
      </c>
      <c r="G295" s="137" t="s">
        <v>989</v>
      </c>
      <c r="H295" s="138">
        <v>4</v>
      </c>
      <c r="I295" s="139"/>
      <c r="J295" s="140">
        <f t="shared" si="110"/>
        <v>0</v>
      </c>
      <c r="K295" s="136"/>
      <c r="L295" s="31"/>
      <c r="M295" s="141"/>
      <c r="N295" s="142" t="s">
        <v>43</v>
      </c>
      <c r="P295" s="143">
        <f t="shared" si="111"/>
        <v>0</v>
      </c>
      <c r="Q295" s="143">
        <v>0</v>
      </c>
      <c r="R295" s="143">
        <f t="shared" si="112"/>
        <v>0</v>
      </c>
      <c r="S295" s="143">
        <v>0</v>
      </c>
      <c r="T295" s="144">
        <f t="shared" si="113"/>
        <v>0</v>
      </c>
      <c r="AR295" s="145" t="s">
        <v>157</v>
      </c>
      <c r="AT295" s="145" t="s">
        <v>152</v>
      </c>
      <c r="AU295" s="145" t="s">
        <v>80</v>
      </c>
      <c r="AY295" s="16" t="s">
        <v>150</v>
      </c>
      <c r="BE295" s="146">
        <f t="shared" si="114"/>
        <v>0</v>
      </c>
      <c r="BF295" s="146">
        <f t="shared" si="115"/>
        <v>0</v>
      </c>
      <c r="BG295" s="146">
        <f t="shared" si="116"/>
        <v>0</v>
      </c>
      <c r="BH295" s="146">
        <f t="shared" si="117"/>
        <v>0</v>
      </c>
      <c r="BI295" s="146">
        <f t="shared" si="118"/>
        <v>0</v>
      </c>
      <c r="BJ295" s="16" t="s">
        <v>80</v>
      </c>
      <c r="BK295" s="146">
        <f t="shared" si="119"/>
        <v>0</v>
      </c>
      <c r="BL295" s="16" t="s">
        <v>157</v>
      </c>
      <c r="BM295" s="145" t="s">
        <v>1820</v>
      </c>
    </row>
    <row r="296" spans="2:65" s="30" customFormat="1" ht="16.5" customHeight="1">
      <c r="B296" s="31"/>
      <c r="C296" s="134" t="s">
        <v>1821</v>
      </c>
      <c r="D296" s="134" t="s">
        <v>152</v>
      </c>
      <c r="E296" s="135" t="s">
        <v>1822</v>
      </c>
      <c r="F296" s="136" t="s">
        <v>1823</v>
      </c>
      <c r="G296" s="137" t="s">
        <v>989</v>
      </c>
      <c r="H296" s="138">
        <v>4</v>
      </c>
      <c r="I296" s="139"/>
      <c r="J296" s="140">
        <f t="shared" si="110"/>
        <v>0</v>
      </c>
      <c r="K296" s="136"/>
      <c r="L296" s="31"/>
      <c r="M296" s="141"/>
      <c r="N296" s="142" t="s">
        <v>43</v>
      </c>
      <c r="P296" s="143">
        <f t="shared" si="111"/>
        <v>0</v>
      </c>
      <c r="Q296" s="143">
        <v>0</v>
      </c>
      <c r="R296" s="143">
        <f t="shared" si="112"/>
        <v>0</v>
      </c>
      <c r="S296" s="143">
        <v>0</v>
      </c>
      <c r="T296" s="144">
        <f t="shared" si="113"/>
        <v>0</v>
      </c>
      <c r="AR296" s="145" t="s">
        <v>157</v>
      </c>
      <c r="AT296" s="145" t="s">
        <v>152</v>
      </c>
      <c r="AU296" s="145" t="s">
        <v>80</v>
      </c>
      <c r="AY296" s="16" t="s">
        <v>150</v>
      </c>
      <c r="BE296" s="146">
        <f t="shared" si="114"/>
        <v>0</v>
      </c>
      <c r="BF296" s="146">
        <f t="shared" si="115"/>
        <v>0</v>
      </c>
      <c r="BG296" s="146">
        <f t="shared" si="116"/>
        <v>0</v>
      </c>
      <c r="BH296" s="146">
        <f t="shared" si="117"/>
        <v>0</v>
      </c>
      <c r="BI296" s="146">
        <f t="shared" si="118"/>
        <v>0</v>
      </c>
      <c r="BJ296" s="16" t="s">
        <v>80</v>
      </c>
      <c r="BK296" s="146">
        <f t="shared" si="119"/>
        <v>0</v>
      </c>
      <c r="BL296" s="16" t="s">
        <v>157</v>
      </c>
      <c r="BM296" s="145" t="s">
        <v>1824</v>
      </c>
    </row>
    <row r="297" spans="2:65" s="30" customFormat="1" ht="16.5" customHeight="1">
      <c r="B297" s="31"/>
      <c r="C297" s="134" t="s">
        <v>1825</v>
      </c>
      <c r="D297" s="134" t="s">
        <v>152</v>
      </c>
      <c r="E297" s="135" t="s">
        <v>1826</v>
      </c>
      <c r="F297" s="136" t="s">
        <v>1827</v>
      </c>
      <c r="G297" s="137" t="s">
        <v>989</v>
      </c>
      <c r="H297" s="138">
        <v>1</v>
      </c>
      <c r="I297" s="139"/>
      <c r="J297" s="140">
        <f t="shared" si="110"/>
        <v>0</v>
      </c>
      <c r="K297" s="136"/>
      <c r="L297" s="31"/>
      <c r="M297" s="141"/>
      <c r="N297" s="142" t="s">
        <v>43</v>
      </c>
      <c r="P297" s="143">
        <f t="shared" si="111"/>
        <v>0</v>
      </c>
      <c r="Q297" s="143">
        <v>0</v>
      </c>
      <c r="R297" s="143">
        <f t="shared" si="112"/>
        <v>0</v>
      </c>
      <c r="S297" s="143">
        <v>0</v>
      </c>
      <c r="T297" s="144">
        <f t="shared" si="113"/>
        <v>0</v>
      </c>
      <c r="AR297" s="145" t="s">
        <v>157</v>
      </c>
      <c r="AT297" s="145" t="s">
        <v>152</v>
      </c>
      <c r="AU297" s="145" t="s">
        <v>80</v>
      </c>
      <c r="AY297" s="16" t="s">
        <v>150</v>
      </c>
      <c r="BE297" s="146">
        <f t="shared" si="114"/>
        <v>0</v>
      </c>
      <c r="BF297" s="146">
        <f t="shared" si="115"/>
        <v>0</v>
      </c>
      <c r="BG297" s="146">
        <f t="shared" si="116"/>
        <v>0</v>
      </c>
      <c r="BH297" s="146">
        <f t="shared" si="117"/>
        <v>0</v>
      </c>
      <c r="BI297" s="146">
        <f t="shared" si="118"/>
        <v>0</v>
      </c>
      <c r="BJ297" s="16" t="s">
        <v>80</v>
      </c>
      <c r="BK297" s="146">
        <f t="shared" si="119"/>
        <v>0</v>
      </c>
      <c r="BL297" s="16" t="s">
        <v>157</v>
      </c>
      <c r="BM297" s="145" t="s">
        <v>1828</v>
      </c>
    </row>
    <row r="298" spans="2:65" s="30" customFormat="1" ht="16.5" customHeight="1">
      <c r="B298" s="31"/>
      <c r="C298" s="134" t="s">
        <v>1829</v>
      </c>
      <c r="D298" s="134" t="s">
        <v>152</v>
      </c>
      <c r="E298" s="135" t="s">
        <v>1830</v>
      </c>
      <c r="F298" s="136" t="s">
        <v>1831</v>
      </c>
      <c r="G298" s="137" t="s">
        <v>989</v>
      </c>
      <c r="H298" s="138">
        <v>1</v>
      </c>
      <c r="I298" s="139"/>
      <c r="J298" s="140">
        <f t="shared" si="110"/>
        <v>0</v>
      </c>
      <c r="K298" s="136"/>
      <c r="L298" s="31"/>
      <c r="M298" s="141"/>
      <c r="N298" s="142" t="s">
        <v>43</v>
      </c>
      <c r="P298" s="143">
        <f t="shared" si="111"/>
        <v>0</v>
      </c>
      <c r="Q298" s="143">
        <v>0</v>
      </c>
      <c r="R298" s="143">
        <f t="shared" si="112"/>
        <v>0</v>
      </c>
      <c r="S298" s="143">
        <v>0</v>
      </c>
      <c r="T298" s="144">
        <f t="shared" si="113"/>
        <v>0</v>
      </c>
      <c r="AR298" s="145" t="s">
        <v>157</v>
      </c>
      <c r="AT298" s="145" t="s">
        <v>152</v>
      </c>
      <c r="AU298" s="145" t="s">
        <v>80</v>
      </c>
      <c r="AY298" s="16" t="s">
        <v>150</v>
      </c>
      <c r="BE298" s="146">
        <f t="shared" si="114"/>
        <v>0</v>
      </c>
      <c r="BF298" s="146">
        <f t="shared" si="115"/>
        <v>0</v>
      </c>
      <c r="BG298" s="146">
        <f t="shared" si="116"/>
        <v>0</v>
      </c>
      <c r="BH298" s="146">
        <f t="shared" si="117"/>
        <v>0</v>
      </c>
      <c r="BI298" s="146">
        <f t="shared" si="118"/>
        <v>0</v>
      </c>
      <c r="BJ298" s="16" t="s">
        <v>80</v>
      </c>
      <c r="BK298" s="146">
        <f t="shared" si="119"/>
        <v>0</v>
      </c>
      <c r="BL298" s="16" t="s">
        <v>157</v>
      </c>
      <c r="BM298" s="145" t="s">
        <v>1832</v>
      </c>
    </row>
    <row r="299" spans="2:65" s="30" customFormat="1" ht="16.5" customHeight="1">
      <c r="B299" s="31"/>
      <c r="C299" s="134" t="s">
        <v>1833</v>
      </c>
      <c r="D299" s="134" t="s">
        <v>152</v>
      </c>
      <c r="E299" s="135" t="s">
        <v>1834</v>
      </c>
      <c r="F299" s="136" t="s">
        <v>1835</v>
      </c>
      <c r="G299" s="137" t="s">
        <v>209</v>
      </c>
      <c r="H299" s="138">
        <v>5</v>
      </c>
      <c r="I299" s="139"/>
      <c r="J299" s="140">
        <f t="shared" si="110"/>
        <v>0</v>
      </c>
      <c r="K299" s="136"/>
      <c r="L299" s="31"/>
      <c r="M299" s="141"/>
      <c r="N299" s="142" t="s">
        <v>43</v>
      </c>
      <c r="P299" s="143">
        <f t="shared" si="111"/>
        <v>0</v>
      </c>
      <c r="Q299" s="143">
        <v>0</v>
      </c>
      <c r="R299" s="143">
        <f t="shared" si="112"/>
        <v>0</v>
      </c>
      <c r="S299" s="143">
        <v>0</v>
      </c>
      <c r="T299" s="144">
        <f t="shared" si="113"/>
        <v>0</v>
      </c>
      <c r="AR299" s="145" t="s">
        <v>157</v>
      </c>
      <c r="AT299" s="145" t="s">
        <v>152</v>
      </c>
      <c r="AU299" s="145" t="s">
        <v>80</v>
      </c>
      <c r="AY299" s="16" t="s">
        <v>150</v>
      </c>
      <c r="BE299" s="146">
        <f t="shared" si="114"/>
        <v>0</v>
      </c>
      <c r="BF299" s="146">
        <f t="shared" si="115"/>
        <v>0</v>
      </c>
      <c r="BG299" s="146">
        <f t="shared" si="116"/>
        <v>0</v>
      </c>
      <c r="BH299" s="146">
        <f t="shared" si="117"/>
        <v>0</v>
      </c>
      <c r="BI299" s="146">
        <f t="shared" si="118"/>
        <v>0</v>
      </c>
      <c r="BJ299" s="16" t="s">
        <v>80</v>
      </c>
      <c r="BK299" s="146">
        <f t="shared" si="119"/>
        <v>0</v>
      </c>
      <c r="BL299" s="16" t="s">
        <v>157</v>
      </c>
      <c r="BM299" s="145" t="s">
        <v>1836</v>
      </c>
    </row>
    <row r="300" spans="2:65" s="30" customFormat="1" ht="16.5" customHeight="1">
      <c r="B300" s="31"/>
      <c r="C300" s="134" t="s">
        <v>1837</v>
      </c>
      <c r="D300" s="134" t="s">
        <v>152</v>
      </c>
      <c r="E300" s="135" t="s">
        <v>1166</v>
      </c>
      <c r="F300" s="136" t="s">
        <v>1453</v>
      </c>
      <c r="G300" s="137" t="s">
        <v>989</v>
      </c>
      <c r="H300" s="138">
        <v>1</v>
      </c>
      <c r="I300" s="139"/>
      <c r="J300" s="140">
        <f t="shared" si="110"/>
        <v>0</v>
      </c>
      <c r="K300" s="136"/>
      <c r="L300" s="31"/>
      <c r="M300" s="141"/>
      <c r="N300" s="142" t="s">
        <v>43</v>
      </c>
      <c r="P300" s="143">
        <f t="shared" si="111"/>
        <v>0</v>
      </c>
      <c r="Q300" s="143">
        <v>0</v>
      </c>
      <c r="R300" s="143">
        <f t="shared" si="112"/>
        <v>0</v>
      </c>
      <c r="S300" s="143">
        <v>0</v>
      </c>
      <c r="T300" s="144">
        <f t="shared" si="113"/>
        <v>0</v>
      </c>
      <c r="AR300" s="145" t="s">
        <v>157</v>
      </c>
      <c r="AT300" s="145" t="s">
        <v>152</v>
      </c>
      <c r="AU300" s="145" t="s">
        <v>80</v>
      </c>
      <c r="AY300" s="16" t="s">
        <v>150</v>
      </c>
      <c r="BE300" s="146">
        <f t="shared" si="114"/>
        <v>0</v>
      </c>
      <c r="BF300" s="146">
        <f t="shared" si="115"/>
        <v>0</v>
      </c>
      <c r="BG300" s="146">
        <f t="shared" si="116"/>
        <v>0</v>
      </c>
      <c r="BH300" s="146">
        <f t="shared" si="117"/>
        <v>0</v>
      </c>
      <c r="BI300" s="146">
        <f t="shared" si="118"/>
        <v>0</v>
      </c>
      <c r="BJ300" s="16" t="s">
        <v>80</v>
      </c>
      <c r="BK300" s="146">
        <f t="shared" si="119"/>
        <v>0</v>
      </c>
      <c r="BL300" s="16" t="s">
        <v>157</v>
      </c>
      <c r="BM300" s="145" t="s">
        <v>1838</v>
      </c>
    </row>
    <row r="301" spans="2:65" s="30" customFormat="1" ht="16.5" customHeight="1">
      <c r="B301" s="31"/>
      <c r="C301" s="134" t="s">
        <v>1839</v>
      </c>
      <c r="D301" s="134" t="s">
        <v>152</v>
      </c>
      <c r="E301" s="135" t="s">
        <v>1172</v>
      </c>
      <c r="F301" s="136" t="s">
        <v>1457</v>
      </c>
      <c r="G301" s="137" t="s">
        <v>989</v>
      </c>
      <c r="H301" s="138">
        <v>1</v>
      </c>
      <c r="I301" s="139"/>
      <c r="J301" s="140">
        <f t="shared" si="110"/>
        <v>0</v>
      </c>
      <c r="K301" s="136"/>
      <c r="L301" s="31"/>
      <c r="M301" s="141"/>
      <c r="N301" s="142" t="s">
        <v>43</v>
      </c>
      <c r="P301" s="143">
        <f t="shared" si="111"/>
        <v>0</v>
      </c>
      <c r="Q301" s="143">
        <v>0</v>
      </c>
      <c r="R301" s="143">
        <f t="shared" si="112"/>
        <v>0</v>
      </c>
      <c r="S301" s="143">
        <v>0</v>
      </c>
      <c r="T301" s="144">
        <f t="shared" si="113"/>
        <v>0</v>
      </c>
      <c r="AR301" s="145" t="s">
        <v>157</v>
      </c>
      <c r="AT301" s="145" t="s">
        <v>152</v>
      </c>
      <c r="AU301" s="145" t="s">
        <v>80</v>
      </c>
      <c r="AY301" s="16" t="s">
        <v>150</v>
      </c>
      <c r="BE301" s="146">
        <f t="shared" si="114"/>
        <v>0</v>
      </c>
      <c r="BF301" s="146">
        <f t="shared" si="115"/>
        <v>0</v>
      </c>
      <c r="BG301" s="146">
        <f t="shared" si="116"/>
        <v>0</v>
      </c>
      <c r="BH301" s="146">
        <f t="shared" si="117"/>
        <v>0</v>
      </c>
      <c r="BI301" s="146">
        <f t="shared" si="118"/>
        <v>0</v>
      </c>
      <c r="BJ301" s="16" t="s">
        <v>80</v>
      </c>
      <c r="BK301" s="146">
        <f t="shared" si="119"/>
        <v>0</v>
      </c>
      <c r="BL301" s="16" t="s">
        <v>157</v>
      </c>
      <c r="BM301" s="145" t="s">
        <v>1840</v>
      </c>
    </row>
    <row r="302" spans="2:65" s="30" customFormat="1" ht="16.5" customHeight="1">
      <c r="B302" s="31"/>
      <c r="C302" s="134" t="s">
        <v>1841</v>
      </c>
      <c r="D302" s="134" t="s">
        <v>152</v>
      </c>
      <c r="E302" s="135" t="s">
        <v>1224</v>
      </c>
      <c r="F302" s="136" t="s">
        <v>1459</v>
      </c>
      <c r="G302" s="137" t="s">
        <v>989</v>
      </c>
      <c r="H302" s="138">
        <v>1</v>
      </c>
      <c r="I302" s="139"/>
      <c r="J302" s="140">
        <f t="shared" si="110"/>
        <v>0</v>
      </c>
      <c r="K302" s="136"/>
      <c r="L302" s="31"/>
      <c r="M302" s="141"/>
      <c r="N302" s="142" t="s">
        <v>43</v>
      </c>
      <c r="P302" s="143">
        <f t="shared" si="111"/>
        <v>0</v>
      </c>
      <c r="Q302" s="143">
        <v>0</v>
      </c>
      <c r="R302" s="143">
        <f t="shared" si="112"/>
        <v>0</v>
      </c>
      <c r="S302" s="143">
        <v>0</v>
      </c>
      <c r="T302" s="144">
        <f t="shared" si="113"/>
        <v>0</v>
      </c>
      <c r="AR302" s="145" t="s">
        <v>157</v>
      </c>
      <c r="AT302" s="145" t="s">
        <v>152</v>
      </c>
      <c r="AU302" s="145" t="s">
        <v>80</v>
      </c>
      <c r="AY302" s="16" t="s">
        <v>150</v>
      </c>
      <c r="BE302" s="146">
        <f t="shared" si="114"/>
        <v>0</v>
      </c>
      <c r="BF302" s="146">
        <f t="shared" si="115"/>
        <v>0</v>
      </c>
      <c r="BG302" s="146">
        <f t="shared" si="116"/>
        <v>0</v>
      </c>
      <c r="BH302" s="146">
        <f t="shared" si="117"/>
        <v>0</v>
      </c>
      <c r="BI302" s="146">
        <f t="shared" si="118"/>
        <v>0</v>
      </c>
      <c r="BJ302" s="16" t="s">
        <v>80</v>
      </c>
      <c r="BK302" s="146">
        <f t="shared" si="119"/>
        <v>0</v>
      </c>
      <c r="BL302" s="16" t="s">
        <v>157</v>
      </c>
      <c r="BM302" s="145" t="s">
        <v>1842</v>
      </c>
    </row>
    <row r="303" spans="2:65" s="30" customFormat="1" ht="16.5" customHeight="1">
      <c r="B303" s="31"/>
      <c r="C303" s="134" t="s">
        <v>1843</v>
      </c>
      <c r="D303" s="134" t="s">
        <v>152</v>
      </c>
      <c r="E303" s="135" t="s">
        <v>1257</v>
      </c>
      <c r="F303" s="136" t="s">
        <v>1461</v>
      </c>
      <c r="G303" s="137" t="s">
        <v>989</v>
      </c>
      <c r="H303" s="138">
        <v>1</v>
      </c>
      <c r="I303" s="139"/>
      <c r="J303" s="140">
        <f t="shared" si="110"/>
        <v>0</v>
      </c>
      <c r="K303" s="136"/>
      <c r="L303" s="31"/>
      <c r="M303" s="141"/>
      <c r="N303" s="142" t="s">
        <v>43</v>
      </c>
      <c r="P303" s="143">
        <f t="shared" si="111"/>
        <v>0</v>
      </c>
      <c r="Q303" s="143">
        <v>0</v>
      </c>
      <c r="R303" s="143">
        <f t="shared" si="112"/>
        <v>0</v>
      </c>
      <c r="S303" s="143">
        <v>0</v>
      </c>
      <c r="T303" s="144">
        <f t="shared" si="113"/>
        <v>0</v>
      </c>
      <c r="AR303" s="145" t="s">
        <v>157</v>
      </c>
      <c r="AT303" s="145" t="s">
        <v>152</v>
      </c>
      <c r="AU303" s="145" t="s">
        <v>80</v>
      </c>
      <c r="AY303" s="16" t="s">
        <v>150</v>
      </c>
      <c r="BE303" s="146">
        <f t="shared" si="114"/>
        <v>0</v>
      </c>
      <c r="BF303" s="146">
        <f t="shared" si="115"/>
        <v>0</v>
      </c>
      <c r="BG303" s="146">
        <f t="shared" si="116"/>
        <v>0</v>
      </c>
      <c r="BH303" s="146">
        <f t="shared" si="117"/>
        <v>0</v>
      </c>
      <c r="BI303" s="146">
        <f t="shared" si="118"/>
        <v>0</v>
      </c>
      <c r="BJ303" s="16" t="s">
        <v>80</v>
      </c>
      <c r="BK303" s="146">
        <f t="shared" si="119"/>
        <v>0</v>
      </c>
      <c r="BL303" s="16" t="s">
        <v>157</v>
      </c>
      <c r="BM303" s="145" t="s">
        <v>1844</v>
      </c>
    </row>
    <row r="304" spans="2:65" s="30" customFormat="1" ht="16.5" customHeight="1">
      <c r="B304" s="31"/>
      <c r="C304" s="134" t="s">
        <v>1845</v>
      </c>
      <c r="D304" s="134" t="s">
        <v>152</v>
      </c>
      <c r="E304" s="135" t="s">
        <v>1332</v>
      </c>
      <c r="F304" s="136" t="s">
        <v>1463</v>
      </c>
      <c r="G304" s="137" t="s">
        <v>989</v>
      </c>
      <c r="H304" s="138">
        <v>1</v>
      </c>
      <c r="I304" s="139"/>
      <c r="J304" s="140">
        <f t="shared" si="110"/>
        <v>0</v>
      </c>
      <c r="K304" s="136"/>
      <c r="L304" s="31"/>
      <c r="M304" s="141"/>
      <c r="N304" s="142" t="s">
        <v>43</v>
      </c>
      <c r="P304" s="143">
        <f t="shared" si="111"/>
        <v>0</v>
      </c>
      <c r="Q304" s="143">
        <v>0</v>
      </c>
      <c r="R304" s="143">
        <f t="shared" si="112"/>
        <v>0</v>
      </c>
      <c r="S304" s="143">
        <v>0</v>
      </c>
      <c r="T304" s="144">
        <f t="shared" si="113"/>
        <v>0</v>
      </c>
      <c r="AR304" s="145" t="s">
        <v>157</v>
      </c>
      <c r="AT304" s="145" t="s">
        <v>152</v>
      </c>
      <c r="AU304" s="145" t="s">
        <v>80</v>
      </c>
      <c r="AY304" s="16" t="s">
        <v>150</v>
      </c>
      <c r="BE304" s="146">
        <f t="shared" si="114"/>
        <v>0</v>
      </c>
      <c r="BF304" s="146">
        <f t="shared" si="115"/>
        <v>0</v>
      </c>
      <c r="BG304" s="146">
        <f t="shared" si="116"/>
        <v>0</v>
      </c>
      <c r="BH304" s="146">
        <f t="shared" si="117"/>
        <v>0</v>
      </c>
      <c r="BI304" s="146">
        <f t="shared" si="118"/>
        <v>0</v>
      </c>
      <c r="BJ304" s="16" t="s">
        <v>80</v>
      </c>
      <c r="BK304" s="146">
        <f t="shared" si="119"/>
        <v>0</v>
      </c>
      <c r="BL304" s="16" t="s">
        <v>157</v>
      </c>
      <c r="BM304" s="145" t="s">
        <v>1846</v>
      </c>
    </row>
    <row r="305" spans="2:65" s="121" customFormat="1" ht="25.95" customHeight="1">
      <c r="B305" s="122"/>
      <c r="D305" s="123" t="s">
        <v>71</v>
      </c>
      <c r="E305" s="124" t="s">
        <v>1847</v>
      </c>
      <c r="F305" s="124" t="s">
        <v>1848</v>
      </c>
      <c r="I305" s="125"/>
      <c r="J305" s="126">
        <f>BK305</f>
        <v>0</v>
      </c>
      <c r="L305" s="122"/>
      <c r="M305" s="127"/>
      <c r="P305" s="128">
        <f>SUM(P306:P325)</f>
        <v>0</v>
      </c>
      <c r="R305" s="128">
        <f>SUM(R306:R325)</f>
        <v>0</v>
      </c>
      <c r="T305" s="129">
        <f>SUM(T306:T325)</f>
        <v>0</v>
      </c>
      <c r="AR305" s="123" t="s">
        <v>80</v>
      </c>
      <c r="AT305" s="130" t="s">
        <v>71</v>
      </c>
      <c r="AU305" s="130" t="s">
        <v>72</v>
      </c>
      <c r="AY305" s="123" t="s">
        <v>150</v>
      </c>
      <c r="BK305" s="131">
        <f>SUM(BK306:BK325)</f>
        <v>0</v>
      </c>
    </row>
    <row r="306" spans="2:65" s="30" customFormat="1" ht="16.5" customHeight="1">
      <c r="B306" s="31"/>
      <c r="C306" s="134" t="s">
        <v>1849</v>
      </c>
      <c r="D306" s="134" t="s">
        <v>152</v>
      </c>
      <c r="E306" s="135" t="s">
        <v>1346</v>
      </c>
      <c r="F306" s="136" t="s">
        <v>1437</v>
      </c>
      <c r="G306" s="137" t="s">
        <v>989</v>
      </c>
      <c r="H306" s="138">
        <v>1</v>
      </c>
      <c r="I306" s="139"/>
      <c r="J306" s="140">
        <f t="shared" ref="J306:J325" si="120">ROUND(I306*H306,2)</f>
        <v>0</v>
      </c>
      <c r="K306" s="136"/>
      <c r="L306" s="31"/>
      <c r="M306" s="141"/>
      <c r="N306" s="142" t="s">
        <v>43</v>
      </c>
      <c r="P306" s="143">
        <f t="shared" ref="P306:P325" si="121">O306*H306</f>
        <v>0</v>
      </c>
      <c r="Q306" s="143">
        <v>0</v>
      </c>
      <c r="R306" s="143">
        <f t="shared" ref="R306:R325" si="122">Q306*H306</f>
        <v>0</v>
      </c>
      <c r="S306" s="143">
        <v>0</v>
      </c>
      <c r="T306" s="144">
        <f t="shared" ref="T306:T325" si="123">S306*H306</f>
        <v>0</v>
      </c>
      <c r="AR306" s="145" t="s">
        <v>157</v>
      </c>
      <c r="AT306" s="145" t="s">
        <v>152</v>
      </c>
      <c r="AU306" s="145" t="s">
        <v>80</v>
      </c>
      <c r="AY306" s="16" t="s">
        <v>150</v>
      </c>
      <c r="BE306" s="146">
        <f t="shared" ref="BE306:BE325" si="124">IF(N306="základní",J306,0)</f>
        <v>0</v>
      </c>
      <c r="BF306" s="146">
        <f t="shared" ref="BF306:BF325" si="125">IF(N306="snížená",J306,0)</f>
        <v>0</v>
      </c>
      <c r="BG306" s="146">
        <f t="shared" ref="BG306:BG325" si="126">IF(N306="zákl. přenesená",J306,0)</f>
        <v>0</v>
      </c>
      <c r="BH306" s="146">
        <f t="shared" ref="BH306:BH325" si="127">IF(N306="sníž. přenesená",J306,0)</f>
        <v>0</v>
      </c>
      <c r="BI306" s="146">
        <f t="shared" ref="BI306:BI325" si="128">IF(N306="nulová",J306,0)</f>
        <v>0</v>
      </c>
      <c r="BJ306" s="16" t="s">
        <v>80</v>
      </c>
      <c r="BK306" s="146">
        <f t="shared" ref="BK306:BK325" si="129">ROUND(I306*H306,2)</f>
        <v>0</v>
      </c>
      <c r="BL306" s="16" t="s">
        <v>157</v>
      </c>
      <c r="BM306" s="145" t="s">
        <v>1850</v>
      </c>
    </row>
    <row r="307" spans="2:65" s="30" customFormat="1" ht="16.5" customHeight="1">
      <c r="B307" s="31"/>
      <c r="C307" s="134" t="s">
        <v>1851</v>
      </c>
      <c r="D307" s="134" t="s">
        <v>152</v>
      </c>
      <c r="E307" s="135" t="s">
        <v>1362</v>
      </c>
      <c r="F307" s="136" t="s">
        <v>1441</v>
      </c>
      <c r="G307" s="137" t="s">
        <v>989</v>
      </c>
      <c r="H307" s="138">
        <v>1</v>
      </c>
      <c r="I307" s="139"/>
      <c r="J307" s="140">
        <f t="shared" si="120"/>
        <v>0</v>
      </c>
      <c r="K307" s="136"/>
      <c r="L307" s="31"/>
      <c r="M307" s="141"/>
      <c r="N307" s="142" t="s">
        <v>43</v>
      </c>
      <c r="P307" s="143">
        <f t="shared" si="121"/>
        <v>0</v>
      </c>
      <c r="Q307" s="143">
        <v>0</v>
      </c>
      <c r="R307" s="143">
        <f t="shared" si="122"/>
        <v>0</v>
      </c>
      <c r="S307" s="143">
        <v>0</v>
      </c>
      <c r="T307" s="144">
        <f t="shared" si="123"/>
        <v>0</v>
      </c>
      <c r="AR307" s="145" t="s">
        <v>157</v>
      </c>
      <c r="AT307" s="145" t="s">
        <v>152</v>
      </c>
      <c r="AU307" s="145" t="s">
        <v>80</v>
      </c>
      <c r="AY307" s="16" t="s">
        <v>150</v>
      </c>
      <c r="BE307" s="146">
        <f t="shared" si="124"/>
        <v>0</v>
      </c>
      <c r="BF307" s="146">
        <f t="shared" si="125"/>
        <v>0</v>
      </c>
      <c r="BG307" s="146">
        <f t="shared" si="126"/>
        <v>0</v>
      </c>
      <c r="BH307" s="146">
        <f t="shared" si="127"/>
        <v>0</v>
      </c>
      <c r="BI307" s="146">
        <f t="shared" si="128"/>
        <v>0</v>
      </c>
      <c r="BJ307" s="16" t="s">
        <v>80</v>
      </c>
      <c r="BK307" s="146">
        <f t="shared" si="129"/>
        <v>0</v>
      </c>
      <c r="BL307" s="16" t="s">
        <v>157</v>
      </c>
      <c r="BM307" s="145" t="s">
        <v>1852</v>
      </c>
    </row>
    <row r="308" spans="2:65" s="30" customFormat="1" ht="16.5" customHeight="1">
      <c r="B308" s="31"/>
      <c r="C308" s="134" t="s">
        <v>1853</v>
      </c>
      <c r="D308" s="134" t="s">
        <v>152</v>
      </c>
      <c r="E308" s="135" t="s">
        <v>1366</v>
      </c>
      <c r="F308" s="136" t="s">
        <v>1443</v>
      </c>
      <c r="G308" s="137" t="s">
        <v>648</v>
      </c>
      <c r="H308" s="138">
        <v>3</v>
      </c>
      <c r="I308" s="139"/>
      <c r="J308" s="140">
        <f t="shared" si="120"/>
        <v>0</v>
      </c>
      <c r="K308" s="136"/>
      <c r="L308" s="31"/>
      <c r="M308" s="141"/>
      <c r="N308" s="142" t="s">
        <v>43</v>
      </c>
      <c r="P308" s="143">
        <f t="shared" si="121"/>
        <v>0</v>
      </c>
      <c r="Q308" s="143">
        <v>0</v>
      </c>
      <c r="R308" s="143">
        <f t="shared" si="122"/>
        <v>0</v>
      </c>
      <c r="S308" s="143">
        <v>0</v>
      </c>
      <c r="T308" s="144">
        <f t="shared" si="123"/>
        <v>0</v>
      </c>
      <c r="AR308" s="145" t="s">
        <v>157</v>
      </c>
      <c r="AT308" s="145" t="s">
        <v>152</v>
      </c>
      <c r="AU308" s="145" t="s">
        <v>80</v>
      </c>
      <c r="AY308" s="16" t="s">
        <v>150</v>
      </c>
      <c r="BE308" s="146">
        <f t="shared" si="124"/>
        <v>0</v>
      </c>
      <c r="BF308" s="146">
        <f t="shared" si="125"/>
        <v>0</v>
      </c>
      <c r="BG308" s="146">
        <f t="shared" si="126"/>
        <v>0</v>
      </c>
      <c r="BH308" s="146">
        <f t="shared" si="127"/>
        <v>0</v>
      </c>
      <c r="BI308" s="146">
        <f t="shared" si="128"/>
        <v>0</v>
      </c>
      <c r="BJ308" s="16" t="s">
        <v>80</v>
      </c>
      <c r="BK308" s="146">
        <f t="shared" si="129"/>
        <v>0</v>
      </c>
      <c r="BL308" s="16" t="s">
        <v>157</v>
      </c>
      <c r="BM308" s="145" t="s">
        <v>1854</v>
      </c>
    </row>
    <row r="309" spans="2:65" s="30" customFormat="1" ht="16.5" customHeight="1">
      <c r="B309" s="31"/>
      <c r="C309" s="134" t="s">
        <v>1855</v>
      </c>
      <c r="D309" s="134" t="s">
        <v>152</v>
      </c>
      <c r="E309" s="135" t="s">
        <v>1370</v>
      </c>
      <c r="F309" s="136" t="s">
        <v>1445</v>
      </c>
      <c r="G309" s="137" t="s">
        <v>712</v>
      </c>
      <c r="H309" s="138">
        <v>1</v>
      </c>
      <c r="I309" s="139"/>
      <c r="J309" s="140">
        <f t="shared" si="120"/>
        <v>0</v>
      </c>
      <c r="K309" s="136"/>
      <c r="L309" s="31"/>
      <c r="M309" s="141"/>
      <c r="N309" s="142" t="s">
        <v>43</v>
      </c>
      <c r="P309" s="143">
        <f t="shared" si="121"/>
        <v>0</v>
      </c>
      <c r="Q309" s="143">
        <v>0</v>
      </c>
      <c r="R309" s="143">
        <f t="shared" si="122"/>
        <v>0</v>
      </c>
      <c r="S309" s="143">
        <v>0</v>
      </c>
      <c r="T309" s="144">
        <f t="shared" si="123"/>
        <v>0</v>
      </c>
      <c r="AR309" s="145" t="s">
        <v>157</v>
      </c>
      <c r="AT309" s="145" t="s">
        <v>152</v>
      </c>
      <c r="AU309" s="145" t="s">
        <v>80</v>
      </c>
      <c r="AY309" s="16" t="s">
        <v>150</v>
      </c>
      <c r="BE309" s="146">
        <f t="shared" si="124"/>
        <v>0</v>
      </c>
      <c r="BF309" s="146">
        <f t="shared" si="125"/>
        <v>0</v>
      </c>
      <c r="BG309" s="146">
        <f t="shared" si="126"/>
        <v>0</v>
      </c>
      <c r="BH309" s="146">
        <f t="shared" si="127"/>
        <v>0</v>
      </c>
      <c r="BI309" s="146">
        <f t="shared" si="128"/>
        <v>0</v>
      </c>
      <c r="BJ309" s="16" t="s">
        <v>80</v>
      </c>
      <c r="BK309" s="146">
        <f t="shared" si="129"/>
        <v>0</v>
      </c>
      <c r="BL309" s="16" t="s">
        <v>157</v>
      </c>
      <c r="BM309" s="145" t="s">
        <v>1856</v>
      </c>
    </row>
    <row r="310" spans="2:65" s="30" customFormat="1" ht="24.15" customHeight="1">
      <c r="B310" s="31"/>
      <c r="C310" s="134" t="s">
        <v>1857</v>
      </c>
      <c r="D310" s="134" t="s">
        <v>152</v>
      </c>
      <c r="E310" s="135" t="s">
        <v>1796</v>
      </c>
      <c r="F310" s="136" t="s">
        <v>1797</v>
      </c>
      <c r="G310" s="137" t="s">
        <v>200</v>
      </c>
      <c r="H310" s="138">
        <v>34.177999999999997</v>
      </c>
      <c r="I310" s="139"/>
      <c r="J310" s="140">
        <f t="shared" si="120"/>
        <v>0</v>
      </c>
      <c r="K310" s="136"/>
      <c r="L310" s="31"/>
      <c r="M310" s="141"/>
      <c r="N310" s="142" t="s">
        <v>43</v>
      </c>
      <c r="P310" s="143">
        <f t="shared" si="121"/>
        <v>0</v>
      </c>
      <c r="Q310" s="143">
        <v>0</v>
      </c>
      <c r="R310" s="143">
        <f t="shared" si="122"/>
        <v>0</v>
      </c>
      <c r="S310" s="143">
        <v>0</v>
      </c>
      <c r="T310" s="144">
        <f t="shared" si="123"/>
        <v>0</v>
      </c>
      <c r="AR310" s="145" t="s">
        <v>157</v>
      </c>
      <c r="AT310" s="145" t="s">
        <v>152</v>
      </c>
      <c r="AU310" s="145" t="s">
        <v>80</v>
      </c>
      <c r="AY310" s="16" t="s">
        <v>150</v>
      </c>
      <c r="BE310" s="146">
        <f t="shared" si="124"/>
        <v>0</v>
      </c>
      <c r="BF310" s="146">
        <f t="shared" si="125"/>
        <v>0</v>
      </c>
      <c r="BG310" s="146">
        <f t="shared" si="126"/>
        <v>0</v>
      </c>
      <c r="BH310" s="146">
        <f t="shared" si="127"/>
        <v>0</v>
      </c>
      <c r="BI310" s="146">
        <f t="shared" si="128"/>
        <v>0</v>
      </c>
      <c r="BJ310" s="16" t="s">
        <v>80</v>
      </c>
      <c r="BK310" s="146">
        <f t="shared" si="129"/>
        <v>0</v>
      </c>
      <c r="BL310" s="16" t="s">
        <v>157</v>
      </c>
      <c r="BM310" s="145" t="s">
        <v>1858</v>
      </c>
    </row>
    <row r="311" spans="2:65" s="30" customFormat="1" ht="16.5" customHeight="1">
      <c r="B311" s="31"/>
      <c r="C311" s="134" t="s">
        <v>1859</v>
      </c>
      <c r="D311" s="134" t="s">
        <v>152</v>
      </c>
      <c r="E311" s="135" t="s">
        <v>1800</v>
      </c>
      <c r="F311" s="136" t="s">
        <v>1801</v>
      </c>
      <c r="G311" s="137" t="s">
        <v>200</v>
      </c>
      <c r="H311" s="138">
        <v>5.72</v>
      </c>
      <c r="I311" s="139"/>
      <c r="J311" s="140">
        <f t="shared" si="120"/>
        <v>0</v>
      </c>
      <c r="K311" s="136"/>
      <c r="L311" s="31"/>
      <c r="M311" s="141"/>
      <c r="N311" s="142" t="s">
        <v>43</v>
      </c>
      <c r="P311" s="143">
        <f t="shared" si="121"/>
        <v>0</v>
      </c>
      <c r="Q311" s="143">
        <v>0</v>
      </c>
      <c r="R311" s="143">
        <f t="shared" si="122"/>
        <v>0</v>
      </c>
      <c r="S311" s="143">
        <v>0</v>
      </c>
      <c r="T311" s="144">
        <f t="shared" si="123"/>
        <v>0</v>
      </c>
      <c r="AR311" s="145" t="s">
        <v>157</v>
      </c>
      <c r="AT311" s="145" t="s">
        <v>152</v>
      </c>
      <c r="AU311" s="145" t="s">
        <v>80</v>
      </c>
      <c r="AY311" s="16" t="s">
        <v>150</v>
      </c>
      <c r="BE311" s="146">
        <f t="shared" si="124"/>
        <v>0</v>
      </c>
      <c r="BF311" s="146">
        <f t="shared" si="125"/>
        <v>0</v>
      </c>
      <c r="BG311" s="146">
        <f t="shared" si="126"/>
        <v>0</v>
      </c>
      <c r="BH311" s="146">
        <f t="shared" si="127"/>
        <v>0</v>
      </c>
      <c r="BI311" s="146">
        <f t="shared" si="128"/>
        <v>0</v>
      </c>
      <c r="BJ311" s="16" t="s">
        <v>80</v>
      </c>
      <c r="BK311" s="146">
        <f t="shared" si="129"/>
        <v>0</v>
      </c>
      <c r="BL311" s="16" t="s">
        <v>157</v>
      </c>
      <c r="BM311" s="145" t="s">
        <v>1860</v>
      </c>
    </row>
    <row r="312" spans="2:65" s="30" customFormat="1" ht="24.15" customHeight="1">
      <c r="B312" s="31"/>
      <c r="C312" s="134" t="s">
        <v>1861</v>
      </c>
      <c r="D312" s="134" t="s">
        <v>152</v>
      </c>
      <c r="E312" s="135" t="s">
        <v>1804</v>
      </c>
      <c r="F312" s="136" t="s">
        <v>1805</v>
      </c>
      <c r="G312" s="137" t="s">
        <v>989</v>
      </c>
      <c r="H312" s="138">
        <v>1</v>
      </c>
      <c r="I312" s="139"/>
      <c r="J312" s="140">
        <f t="shared" si="120"/>
        <v>0</v>
      </c>
      <c r="K312" s="136"/>
      <c r="L312" s="31"/>
      <c r="M312" s="141"/>
      <c r="N312" s="142" t="s">
        <v>43</v>
      </c>
      <c r="P312" s="143">
        <f t="shared" si="121"/>
        <v>0</v>
      </c>
      <c r="Q312" s="143">
        <v>0</v>
      </c>
      <c r="R312" s="143">
        <f t="shared" si="122"/>
        <v>0</v>
      </c>
      <c r="S312" s="143">
        <v>0</v>
      </c>
      <c r="T312" s="144">
        <f t="shared" si="123"/>
        <v>0</v>
      </c>
      <c r="AR312" s="145" t="s">
        <v>157</v>
      </c>
      <c r="AT312" s="145" t="s">
        <v>152</v>
      </c>
      <c r="AU312" s="145" t="s">
        <v>80</v>
      </c>
      <c r="AY312" s="16" t="s">
        <v>150</v>
      </c>
      <c r="BE312" s="146">
        <f t="shared" si="124"/>
        <v>0</v>
      </c>
      <c r="BF312" s="146">
        <f t="shared" si="125"/>
        <v>0</v>
      </c>
      <c r="BG312" s="146">
        <f t="shared" si="126"/>
        <v>0</v>
      </c>
      <c r="BH312" s="146">
        <f t="shared" si="127"/>
        <v>0</v>
      </c>
      <c r="BI312" s="146">
        <f t="shared" si="128"/>
        <v>0</v>
      </c>
      <c r="BJ312" s="16" t="s">
        <v>80</v>
      </c>
      <c r="BK312" s="146">
        <f t="shared" si="129"/>
        <v>0</v>
      </c>
      <c r="BL312" s="16" t="s">
        <v>157</v>
      </c>
      <c r="BM312" s="145" t="s">
        <v>1862</v>
      </c>
    </row>
    <row r="313" spans="2:65" s="30" customFormat="1" ht="24.15" customHeight="1">
      <c r="B313" s="31"/>
      <c r="C313" s="134" t="s">
        <v>1863</v>
      </c>
      <c r="D313" s="134" t="s">
        <v>152</v>
      </c>
      <c r="E313" s="135" t="s">
        <v>1808</v>
      </c>
      <c r="F313" s="136" t="s">
        <v>1809</v>
      </c>
      <c r="G313" s="137" t="s">
        <v>989</v>
      </c>
      <c r="H313" s="138">
        <v>1</v>
      </c>
      <c r="I313" s="139"/>
      <c r="J313" s="140">
        <f t="shared" si="120"/>
        <v>0</v>
      </c>
      <c r="K313" s="136"/>
      <c r="L313" s="31"/>
      <c r="M313" s="141"/>
      <c r="N313" s="142" t="s">
        <v>43</v>
      </c>
      <c r="P313" s="143">
        <f t="shared" si="121"/>
        <v>0</v>
      </c>
      <c r="Q313" s="143">
        <v>0</v>
      </c>
      <c r="R313" s="143">
        <f t="shared" si="122"/>
        <v>0</v>
      </c>
      <c r="S313" s="143">
        <v>0</v>
      </c>
      <c r="T313" s="144">
        <f t="shared" si="123"/>
        <v>0</v>
      </c>
      <c r="AR313" s="145" t="s">
        <v>157</v>
      </c>
      <c r="AT313" s="145" t="s">
        <v>152</v>
      </c>
      <c r="AU313" s="145" t="s">
        <v>80</v>
      </c>
      <c r="AY313" s="16" t="s">
        <v>150</v>
      </c>
      <c r="BE313" s="146">
        <f t="shared" si="124"/>
        <v>0</v>
      </c>
      <c r="BF313" s="146">
        <f t="shared" si="125"/>
        <v>0</v>
      </c>
      <c r="BG313" s="146">
        <f t="shared" si="126"/>
        <v>0</v>
      </c>
      <c r="BH313" s="146">
        <f t="shared" si="127"/>
        <v>0</v>
      </c>
      <c r="BI313" s="146">
        <f t="shared" si="128"/>
        <v>0</v>
      </c>
      <c r="BJ313" s="16" t="s">
        <v>80</v>
      </c>
      <c r="BK313" s="146">
        <f t="shared" si="129"/>
        <v>0</v>
      </c>
      <c r="BL313" s="16" t="s">
        <v>157</v>
      </c>
      <c r="BM313" s="145" t="s">
        <v>1864</v>
      </c>
    </row>
    <row r="314" spans="2:65" s="30" customFormat="1" ht="16.5" customHeight="1">
      <c r="B314" s="31"/>
      <c r="C314" s="134" t="s">
        <v>1865</v>
      </c>
      <c r="D314" s="134" t="s">
        <v>152</v>
      </c>
      <c r="E314" s="135" t="s">
        <v>1812</v>
      </c>
      <c r="F314" s="136" t="s">
        <v>1813</v>
      </c>
      <c r="G314" s="137" t="s">
        <v>989</v>
      </c>
      <c r="H314" s="138">
        <v>1</v>
      </c>
      <c r="I314" s="139"/>
      <c r="J314" s="140">
        <f t="shared" si="120"/>
        <v>0</v>
      </c>
      <c r="K314" s="136"/>
      <c r="L314" s="31"/>
      <c r="M314" s="141"/>
      <c r="N314" s="142" t="s">
        <v>43</v>
      </c>
      <c r="P314" s="143">
        <f t="shared" si="121"/>
        <v>0</v>
      </c>
      <c r="Q314" s="143">
        <v>0</v>
      </c>
      <c r="R314" s="143">
        <f t="shared" si="122"/>
        <v>0</v>
      </c>
      <c r="S314" s="143">
        <v>0</v>
      </c>
      <c r="T314" s="144">
        <f t="shared" si="123"/>
        <v>0</v>
      </c>
      <c r="AR314" s="145" t="s">
        <v>157</v>
      </c>
      <c r="AT314" s="145" t="s">
        <v>152</v>
      </c>
      <c r="AU314" s="145" t="s">
        <v>80</v>
      </c>
      <c r="AY314" s="16" t="s">
        <v>150</v>
      </c>
      <c r="BE314" s="146">
        <f t="shared" si="124"/>
        <v>0</v>
      </c>
      <c r="BF314" s="146">
        <f t="shared" si="125"/>
        <v>0</v>
      </c>
      <c r="BG314" s="146">
        <f t="shared" si="126"/>
        <v>0</v>
      </c>
      <c r="BH314" s="146">
        <f t="shared" si="127"/>
        <v>0</v>
      </c>
      <c r="BI314" s="146">
        <f t="shared" si="128"/>
        <v>0</v>
      </c>
      <c r="BJ314" s="16" t="s">
        <v>80</v>
      </c>
      <c r="BK314" s="146">
        <f t="shared" si="129"/>
        <v>0</v>
      </c>
      <c r="BL314" s="16" t="s">
        <v>157</v>
      </c>
      <c r="BM314" s="145" t="s">
        <v>1866</v>
      </c>
    </row>
    <row r="315" spans="2:65" s="30" customFormat="1" ht="16.5" customHeight="1">
      <c r="B315" s="31"/>
      <c r="C315" s="134" t="s">
        <v>1867</v>
      </c>
      <c r="D315" s="134" t="s">
        <v>152</v>
      </c>
      <c r="E315" s="135" t="s">
        <v>1506</v>
      </c>
      <c r="F315" s="136" t="s">
        <v>1507</v>
      </c>
      <c r="G315" s="137" t="s">
        <v>989</v>
      </c>
      <c r="H315" s="138">
        <v>1</v>
      </c>
      <c r="I315" s="139"/>
      <c r="J315" s="140">
        <f t="shared" si="120"/>
        <v>0</v>
      </c>
      <c r="K315" s="136"/>
      <c r="L315" s="31"/>
      <c r="M315" s="141"/>
      <c r="N315" s="142" t="s">
        <v>43</v>
      </c>
      <c r="P315" s="143">
        <f t="shared" si="121"/>
        <v>0</v>
      </c>
      <c r="Q315" s="143">
        <v>0</v>
      </c>
      <c r="R315" s="143">
        <f t="shared" si="122"/>
        <v>0</v>
      </c>
      <c r="S315" s="143">
        <v>0</v>
      </c>
      <c r="T315" s="144">
        <f t="shared" si="123"/>
        <v>0</v>
      </c>
      <c r="AR315" s="145" t="s">
        <v>157</v>
      </c>
      <c r="AT315" s="145" t="s">
        <v>152</v>
      </c>
      <c r="AU315" s="145" t="s">
        <v>80</v>
      </c>
      <c r="AY315" s="16" t="s">
        <v>150</v>
      </c>
      <c r="BE315" s="146">
        <f t="shared" si="124"/>
        <v>0</v>
      </c>
      <c r="BF315" s="146">
        <f t="shared" si="125"/>
        <v>0</v>
      </c>
      <c r="BG315" s="146">
        <f t="shared" si="126"/>
        <v>0</v>
      </c>
      <c r="BH315" s="146">
        <f t="shared" si="127"/>
        <v>0</v>
      </c>
      <c r="BI315" s="146">
        <f t="shared" si="128"/>
        <v>0</v>
      </c>
      <c r="BJ315" s="16" t="s">
        <v>80</v>
      </c>
      <c r="BK315" s="146">
        <f t="shared" si="129"/>
        <v>0</v>
      </c>
      <c r="BL315" s="16" t="s">
        <v>157</v>
      </c>
      <c r="BM315" s="145" t="s">
        <v>1868</v>
      </c>
    </row>
    <row r="316" spans="2:65" s="30" customFormat="1" ht="16.5" customHeight="1">
      <c r="B316" s="31"/>
      <c r="C316" s="134" t="s">
        <v>1869</v>
      </c>
      <c r="D316" s="134" t="s">
        <v>152</v>
      </c>
      <c r="E316" s="135" t="s">
        <v>1818</v>
      </c>
      <c r="F316" s="136" t="s">
        <v>1819</v>
      </c>
      <c r="G316" s="137" t="s">
        <v>989</v>
      </c>
      <c r="H316" s="138">
        <v>4</v>
      </c>
      <c r="I316" s="139"/>
      <c r="J316" s="140">
        <f t="shared" si="120"/>
        <v>0</v>
      </c>
      <c r="K316" s="136"/>
      <c r="L316" s="31"/>
      <c r="M316" s="141"/>
      <c r="N316" s="142" t="s">
        <v>43</v>
      </c>
      <c r="P316" s="143">
        <f t="shared" si="121"/>
        <v>0</v>
      </c>
      <c r="Q316" s="143">
        <v>0</v>
      </c>
      <c r="R316" s="143">
        <f t="shared" si="122"/>
        <v>0</v>
      </c>
      <c r="S316" s="143">
        <v>0</v>
      </c>
      <c r="T316" s="144">
        <f t="shared" si="123"/>
        <v>0</v>
      </c>
      <c r="AR316" s="145" t="s">
        <v>157</v>
      </c>
      <c r="AT316" s="145" t="s">
        <v>152</v>
      </c>
      <c r="AU316" s="145" t="s">
        <v>80</v>
      </c>
      <c r="AY316" s="16" t="s">
        <v>150</v>
      </c>
      <c r="BE316" s="146">
        <f t="shared" si="124"/>
        <v>0</v>
      </c>
      <c r="BF316" s="146">
        <f t="shared" si="125"/>
        <v>0</v>
      </c>
      <c r="BG316" s="146">
        <f t="shared" si="126"/>
        <v>0</v>
      </c>
      <c r="BH316" s="146">
        <f t="shared" si="127"/>
        <v>0</v>
      </c>
      <c r="BI316" s="146">
        <f t="shared" si="128"/>
        <v>0</v>
      </c>
      <c r="BJ316" s="16" t="s">
        <v>80</v>
      </c>
      <c r="BK316" s="146">
        <f t="shared" si="129"/>
        <v>0</v>
      </c>
      <c r="BL316" s="16" t="s">
        <v>157</v>
      </c>
      <c r="BM316" s="145" t="s">
        <v>1870</v>
      </c>
    </row>
    <row r="317" spans="2:65" s="30" customFormat="1" ht="16.5" customHeight="1">
      <c r="B317" s="31"/>
      <c r="C317" s="134" t="s">
        <v>1871</v>
      </c>
      <c r="D317" s="134" t="s">
        <v>152</v>
      </c>
      <c r="E317" s="135" t="s">
        <v>1822</v>
      </c>
      <c r="F317" s="136" t="s">
        <v>1823</v>
      </c>
      <c r="G317" s="137" t="s">
        <v>989</v>
      </c>
      <c r="H317" s="138">
        <v>4</v>
      </c>
      <c r="I317" s="139"/>
      <c r="J317" s="140">
        <f t="shared" si="120"/>
        <v>0</v>
      </c>
      <c r="K317" s="136"/>
      <c r="L317" s="31"/>
      <c r="M317" s="141"/>
      <c r="N317" s="142" t="s">
        <v>43</v>
      </c>
      <c r="P317" s="143">
        <f t="shared" si="121"/>
        <v>0</v>
      </c>
      <c r="Q317" s="143">
        <v>0</v>
      </c>
      <c r="R317" s="143">
        <f t="shared" si="122"/>
        <v>0</v>
      </c>
      <c r="S317" s="143">
        <v>0</v>
      </c>
      <c r="T317" s="144">
        <f t="shared" si="123"/>
        <v>0</v>
      </c>
      <c r="AR317" s="145" t="s">
        <v>157</v>
      </c>
      <c r="AT317" s="145" t="s">
        <v>152</v>
      </c>
      <c r="AU317" s="145" t="s">
        <v>80</v>
      </c>
      <c r="AY317" s="16" t="s">
        <v>150</v>
      </c>
      <c r="BE317" s="146">
        <f t="shared" si="124"/>
        <v>0</v>
      </c>
      <c r="BF317" s="146">
        <f t="shared" si="125"/>
        <v>0</v>
      </c>
      <c r="BG317" s="146">
        <f t="shared" si="126"/>
        <v>0</v>
      </c>
      <c r="BH317" s="146">
        <f t="shared" si="127"/>
        <v>0</v>
      </c>
      <c r="BI317" s="146">
        <f t="shared" si="128"/>
        <v>0</v>
      </c>
      <c r="BJ317" s="16" t="s">
        <v>80</v>
      </c>
      <c r="BK317" s="146">
        <f t="shared" si="129"/>
        <v>0</v>
      </c>
      <c r="BL317" s="16" t="s">
        <v>157</v>
      </c>
      <c r="BM317" s="145" t="s">
        <v>1872</v>
      </c>
    </row>
    <row r="318" spans="2:65" s="30" customFormat="1" ht="16.5" customHeight="1">
      <c r="B318" s="31"/>
      <c r="C318" s="134" t="s">
        <v>1873</v>
      </c>
      <c r="D318" s="134" t="s">
        <v>152</v>
      </c>
      <c r="E318" s="135" t="s">
        <v>1826</v>
      </c>
      <c r="F318" s="136" t="s">
        <v>1827</v>
      </c>
      <c r="G318" s="137" t="s">
        <v>989</v>
      </c>
      <c r="H318" s="138">
        <v>1</v>
      </c>
      <c r="I318" s="139"/>
      <c r="J318" s="140">
        <f t="shared" si="120"/>
        <v>0</v>
      </c>
      <c r="K318" s="136"/>
      <c r="L318" s="31"/>
      <c r="M318" s="141"/>
      <c r="N318" s="142" t="s">
        <v>43</v>
      </c>
      <c r="P318" s="143">
        <f t="shared" si="121"/>
        <v>0</v>
      </c>
      <c r="Q318" s="143">
        <v>0</v>
      </c>
      <c r="R318" s="143">
        <f t="shared" si="122"/>
        <v>0</v>
      </c>
      <c r="S318" s="143">
        <v>0</v>
      </c>
      <c r="T318" s="144">
        <f t="shared" si="123"/>
        <v>0</v>
      </c>
      <c r="AR318" s="145" t="s">
        <v>157</v>
      </c>
      <c r="AT318" s="145" t="s">
        <v>152</v>
      </c>
      <c r="AU318" s="145" t="s">
        <v>80</v>
      </c>
      <c r="AY318" s="16" t="s">
        <v>150</v>
      </c>
      <c r="BE318" s="146">
        <f t="shared" si="124"/>
        <v>0</v>
      </c>
      <c r="BF318" s="146">
        <f t="shared" si="125"/>
        <v>0</v>
      </c>
      <c r="BG318" s="146">
        <f t="shared" si="126"/>
        <v>0</v>
      </c>
      <c r="BH318" s="146">
        <f t="shared" si="127"/>
        <v>0</v>
      </c>
      <c r="BI318" s="146">
        <f t="shared" si="128"/>
        <v>0</v>
      </c>
      <c r="BJ318" s="16" t="s">
        <v>80</v>
      </c>
      <c r="BK318" s="146">
        <f t="shared" si="129"/>
        <v>0</v>
      </c>
      <c r="BL318" s="16" t="s">
        <v>157</v>
      </c>
      <c r="BM318" s="145" t="s">
        <v>1874</v>
      </c>
    </row>
    <row r="319" spans="2:65" s="30" customFormat="1" ht="16.5" customHeight="1">
      <c r="B319" s="31"/>
      <c r="C319" s="134" t="s">
        <v>1875</v>
      </c>
      <c r="D319" s="134" t="s">
        <v>152</v>
      </c>
      <c r="E319" s="135" t="s">
        <v>1830</v>
      </c>
      <c r="F319" s="136" t="s">
        <v>1831</v>
      </c>
      <c r="G319" s="137" t="s">
        <v>989</v>
      </c>
      <c r="H319" s="138">
        <v>1</v>
      </c>
      <c r="I319" s="139"/>
      <c r="J319" s="140">
        <f t="shared" si="120"/>
        <v>0</v>
      </c>
      <c r="K319" s="136"/>
      <c r="L319" s="31"/>
      <c r="M319" s="141"/>
      <c r="N319" s="142" t="s">
        <v>43</v>
      </c>
      <c r="P319" s="143">
        <f t="shared" si="121"/>
        <v>0</v>
      </c>
      <c r="Q319" s="143">
        <v>0</v>
      </c>
      <c r="R319" s="143">
        <f t="shared" si="122"/>
        <v>0</v>
      </c>
      <c r="S319" s="143">
        <v>0</v>
      </c>
      <c r="T319" s="144">
        <f t="shared" si="123"/>
        <v>0</v>
      </c>
      <c r="AR319" s="145" t="s">
        <v>157</v>
      </c>
      <c r="AT319" s="145" t="s">
        <v>152</v>
      </c>
      <c r="AU319" s="145" t="s">
        <v>80</v>
      </c>
      <c r="AY319" s="16" t="s">
        <v>150</v>
      </c>
      <c r="BE319" s="146">
        <f t="shared" si="124"/>
        <v>0</v>
      </c>
      <c r="BF319" s="146">
        <f t="shared" si="125"/>
        <v>0</v>
      </c>
      <c r="BG319" s="146">
        <f t="shared" si="126"/>
        <v>0</v>
      </c>
      <c r="BH319" s="146">
        <f t="shared" si="127"/>
        <v>0</v>
      </c>
      <c r="BI319" s="146">
        <f t="shared" si="128"/>
        <v>0</v>
      </c>
      <c r="BJ319" s="16" t="s">
        <v>80</v>
      </c>
      <c r="BK319" s="146">
        <f t="shared" si="129"/>
        <v>0</v>
      </c>
      <c r="BL319" s="16" t="s">
        <v>157</v>
      </c>
      <c r="BM319" s="145" t="s">
        <v>1876</v>
      </c>
    </row>
    <row r="320" spans="2:65" s="30" customFormat="1" ht="16.5" customHeight="1">
      <c r="B320" s="31"/>
      <c r="C320" s="134" t="s">
        <v>1877</v>
      </c>
      <c r="D320" s="134" t="s">
        <v>152</v>
      </c>
      <c r="E320" s="135" t="s">
        <v>1834</v>
      </c>
      <c r="F320" s="136" t="s">
        <v>1835</v>
      </c>
      <c r="G320" s="137" t="s">
        <v>209</v>
      </c>
      <c r="H320" s="138">
        <v>5</v>
      </c>
      <c r="I320" s="139"/>
      <c r="J320" s="140">
        <f t="shared" si="120"/>
        <v>0</v>
      </c>
      <c r="K320" s="136"/>
      <c r="L320" s="31"/>
      <c r="M320" s="141"/>
      <c r="N320" s="142" t="s">
        <v>43</v>
      </c>
      <c r="P320" s="143">
        <f t="shared" si="121"/>
        <v>0</v>
      </c>
      <c r="Q320" s="143">
        <v>0</v>
      </c>
      <c r="R320" s="143">
        <f t="shared" si="122"/>
        <v>0</v>
      </c>
      <c r="S320" s="143">
        <v>0</v>
      </c>
      <c r="T320" s="144">
        <f t="shared" si="123"/>
        <v>0</v>
      </c>
      <c r="AR320" s="145" t="s">
        <v>157</v>
      </c>
      <c r="AT320" s="145" t="s">
        <v>152</v>
      </c>
      <c r="AU320" s="145" t="s">
        <v>80</v>
      </c>
      <c r="AY320" s="16" t="s">
        <v>150</v>
      </c>
      <c r="BE320" s="146">
        <f t="shared" si="124"/>
        <v>0</v>
      </c>
      <c r="BF320" s="146">
        <f t="shared" si="125"/>
        <v>0</v>
      </c>
      <c r="BG320" s="146">
        <f t="shared" si="126"/>
        <v>0</v>
      </c>
      <c r="BH320" s="146">
        <f t="shared" si="127"/>
        <v>0</v>
      </c>
      <c r="BI320" s="146">
        <f t="shared" si="128"/>
        <v>0</v>
      </c>
      <c r="BJ320" s="16" t="s">
        <v>80</v>
      </c>
      <c r="BK320" s="146">
        <f t="shared" si="129"/>
        <v>0</v>
      </c>
      <c r="BL320" s="16" t="s">
        <v>157</v>
      </c>
      <c r="BM320" s="145" t="s">
        <v>1878</v>
      </c>
    </row>
    <row r="321" spans="2:65" s="30" customFormat="1" ht="16.5" customHeight="1">
      <c r="B321" s="31"/>
      <c r="C321" s="134" t="s">
        <v>1879</v>
      </c>
      <c r="D321" s="134" t="s">
        <v>152</v>
      </c>
      <c r="E321" s="135" t="s">
        <v>1166</v>
      </c>
      <c r="F321" s="136" t="s">
        <v>1453</v>
      </c>
      <c r="G321" s="137" t="s">
        <v>989</v>
      </c>
      <c r="H321" s="138">
        <v>1</v>
      </c>
      <c r="I321" s="139"/>
      <c r="J321" s="140">
        <f t="shared" si="120"/>
        <v>0</v>
      </c>
      <c r="K321" s="136"/>
      <c r="L321" s="31"/>
      <c r="M321" s="141"/>
      <c r="N321" s="142" t="s">
        <v>43</v>
      </c>
      <c r="P321" s="143">
        <f t="shared" si="121"/>
        <v>0</v>
      </c>
      <c r="Q321" s="143">
        <v>0</v>
      </c>
      <c r="R321" s="143">
        <f t="shared" si="122"/>
        <v>0</v>
      </c>
      <c r="S321" s="143">
        <v>0</v>
      </c>
      <c r="T321" s="144">
        <f t="shared" si="123"/>
        <v>0</v>
      </c>
      <c r="AR321" s="145" t="s">
        <v>157</v>
      </c>
      <c r="AT321" s="145" t="s">
        <v>152</v>
      </c>
      <c r="AU321" s="145" t="s">
        <v>80</v>
      </c>
      <c r="AY321" s="16" t="s">
        <v>150</v>
      </c>
      <c r="BE321" s="146">
        <f t="shared" si="124"/>
        <v>0</v>
      </c>
      <c r="BF321" s="146">
        <f t="shared" si="125"/>
        <v>0</v>
      </c>
      <c r="BG321" s="146">
        <f t="shared" si="126"/>
        <v>0</v>
      </c>
      <c r="BH321" s="146">
        <f t="shared" si="127"/>
        <v>0</v>
      </c>
      <c r="BI321" s="146">
        <f t="shared" si="128"/>
        <v>0</v>
      </c>
      <c r="BJ321" s="16" t="s">
        <v>80</v>
      </c>
      <c r="BK321" s="146">
        <f t="shared" si="129"/>
        <v>0</v>
      </c>
      <c r="BL321" s="16" t="s">
        <v>157</v>
      </c>
      <c r="BM321" s="145" t="s">
        <v>1880</v>
      </c>
    </row>
    <row r="322" spans="2:65" s="30" customFormat="1" ht="16.5" customHeight="1">
      <c r="B322" s="31"/>
      <c r="C322" s="134" t="s">
        <v>1881</v>
      </c>
      <c r="D322" s="134" t="s">
        <v>152</v>
      </c>
      <c r="E322" s="135" t="s">
        <v>1172</v>
      </c>
      <c r="F322" s="136" t="s">
        <v>1457</v>
      </c>
      <c r="G322" s="137" t="s">
        <v>989</v>
      </c>
      <c r="H322" s="138">
        <v>1</v>
      </c>
      <c r="I322" s="139"/>
      <c r="J322" s="140">
        <f t="shared" si="120"/>
        <v>0</v>
      </c>
      <c r="K322" s="136"/>
      <c r="L322" s="31"/>
      <c r="M322" s="141"/>
      <c r="N322" s="142" t="s">
        <v>43</v>
      </c>
      <c r="P322" s="143">
        <f t="shared" si="121"/>
        <v>0</v>
      </c>
      <c r="Q322" s="143">
        <v>0</v>
      </c>
      <c r="R322" s="143">
        <f t="shared" si="122"/>
        <v>0</v>
      </c>
      <c r="S322" s="143">
        <v>0</v>
      </c>
      <c r="T322" s="144">
        <f t="shared" si="123"/>
        <v>0</v>
      </c>
      <c r="AR322" s="145" t="s">
        <v>157</v>
      </c>
      <c r="AT322" s="145" t="s">
        <v>152</v>
      </c>
      <c r="AU322" s="145" t="s">
        <v>80</v>
      </c>
      <c r="AY322" s="16" t="s">
        <v>150</v>
      </c>
      <c r="BE322" s="146">
        <f t="shared" si="124"/>
        <v>0</v>
      </c>
      <c r="BF322" s="146">
        <f t="shared" si="125"/>
        <v>0</v>
      </c>
      <c r="BG322" s="146">
        <f t="shared" si="126"/>
        <v>0</v>
      </c>
      <c r="BH322" s="146">
        <f t="shared" si="127"/>
        <v>0</v>
      </c>
      <c r="BI322" s="146">
        <f t="shared" si="128"/>
        <v>0</v>
      </c>
      <c r="BJ322" s="16" t="s">
        <v>80</v>
      </c>
      <c r="BK322" s="146">
        <f t="shared" si="129"/>
        <v>0</v>
      </c>
      <c r="BL322" s="16" t="s">
        <v>157</v>
      </c>
      <c r="BM322" s="145" t="s">
        <v>1882</v>
      </c>
    </row>
    <row r="323" spans="2:65" s="30" customFormat="1" ht="16.5" customHeight="1">
      <c r="B323" s="31"/>
      <c r="C323" s="134" t="s">
        <v>1883</v>
      </c>
      <c r="D323" s="134" t="s">
        <v>152</v>
      </c>
      <c r="E323" s="135" t="s">
        <v>1224</v>
      </c>
      <c r="F323" s="136" t="s">
        <v>1459</v>
      </c>
      <c r="G323" s="137" t="s">
        <v>989</v>
      </c>
      <c r="H323" s="138">
        <v>1</v>
      </c>
      <c r="I323" s="139"/>
      <c r="J323" s="140">
        <f t="shared" si="120"/>
        <v>0</v>
      </c>
      <c r="K323" s="136"/>
      <c r="L323" s="31"/>
      <c r="M323" s="141"/>
      <c r="N323" s="142" t="s">
        <v>43</v>
      </c>
      <c r="P323" s="143">
        <f t="shared" si="121"/>
        <v>0</v>
      </c>
      <c r="Q323" s="143">
        <v>0</v>
      </c>
      <c r="R323" s="143">
        <f t="shared" si="122"/>
        <v>0</v>
      </c>
      <c r="S323" s="143">
        <v>0</v>
      </c>
      <c r="T323" s="144">
        <f t="shared" si="123"/>
        <v>0</v>
      </c>
      <c r="AR323" s="145" t="s">
        <v>157</v>
      </c>
      <c r="AT323" s="145" t="s">
        <v>152</v>
      </c>
      <c r="AU323" s="145" t="s">
        <v>80</v>
      </c>
      <c r="AY323" s="16" t="s">
        <v>150</v>
      </c>
      <c r="BE323" s="146">
        <f t="shared" si="124"/>
        <v>0</v>
      </c>
      <c r="BF323" s="146">
        <f t="shared" si="125"/>
        <v>0</v>
      </c>
      <c r="BG323" s="146">
        <f t="shared" si="126"/>
        <v>0</v>
      </c>
      <c r="BH323" s="146">
        <f t="shared" si="127"/>
        <v>0</v>
      </c>
      <c r="BI323" s="146">
        <f t="shared" si="128"/>
        <v>0</v>
      </c>
      <c r="BJ323" s="16" t="s">
        <v>80</v>
      </c>
      <c r="BK323" s="146">
        <f t="shared" si="129"/>
        <v>0</v>
      </c>
      <c r="BL323" s="16" t="s">
        <v>157</v>
      </c>
      <c r="BM323" s="145" t="s">
        <v>1884</v>
      </c>
    </row>
    <row r="324" spans="2:65" s="30" customFormat="1" ht="16.5" customHeight="1">
      <c r="B324" s="31"/>
      <c r="C324" s="134" t="s">
        <v>1885</v>
      </c>
      <c r="D324" s="134" t="s">
        <v>152</v>
      </c>
      <c r="E324" s="135" t="s">
        <v>1257</v>
      </c>
      <c r="F324" s="136" t="s">
        <v>1461</v>
      </c>
      <c r="G324" s="137" t="s">
        <v>989</v>
      </c>
      <c r="H324" s="138">
        <v>1</v>
      </c>
      <c r="I324" s="139"/>
      <c r="J324" s="140">
        <f t="shared" si="120"/>
        <v>0</v>
      </c>
      <c r="K324" s="136"/>
      <c r="L324" s="31"/>
      <c r="M324" s="141"/>
      <c r="N324" s="142" t="s">
        <v>43</v>
      </c>
      <c r="P324" s="143">
        <f t="shared" si="121"/>
        <v>0</v>
      </c>
      <c r="Q324" s="143">
        <v>0</v>
      </c>
      <c r="R324" s="143">
        <f t="shared" si="122"/>
        <v>0</v>
      </c>
      <c r="S324" s="143">
        <v>0</v>
      </c>
      <c r="T324" s="144">
        <f t="shared" si="123"/>
        <v>0</v>
      </c>
      <c r="AR324" s="145" t="s">
        <v>157</v>
      </c>
      <c r="AT324" s="145" t="s">
        <v>152</v>
      </c>
      <c r="AU324" s="145" t="s">
        <v>80</v>
      </c>
      <c r="AY324" s="16" t="s">
        <v>150</v>
      </c>
      <c r="BE324" s="146">
        <f t="shared" si="124"/>
        <v>0</v>
      </c>
      <c r="BF324" s="146">
        <f t="shared" si="125"/>
        <v>0</v>
      </c>
      <c r="BG324" s="146">
        <f t="shared" si="126"/>
        <v>0</v>
      </c>
      <c r="BH324" s="146">
        <f t="shared" si="127"/>
        <v>0</v>
      </c>
      <c r="BI324" s="146">
        <f t="shared" si="128"/>
        <v>0</v>
      </c>
      <c r="BJ324" s="16" t="s">
        <v>80</v>
      </c>
      <c r="BK324" s="146">
        <f t="shared" si="129"/>
        <v>0</v>
      </c>
      <c r="BL324" s="16" t="s">
        <v>157</v>
      </c>
      <c r="BM324" s="145" t="s">
        <v>1886</v>
      </c>
    </row>
    <row r="325" spans="2:65" s="30" customFormat="1" ht="16.5" customHeight="1">
      <c r="B325" s="31"/>
      <c r="C325" s="134" t="s">
        <v>1887</v>
      </c>
      <c r="D325" s="134" t="s">
        <v>152</v>
      </c>
      <c r="E325" s="135" t="s">
        <v>1332</v>
      </c>
      <c r="F325" s="136" t="s">
        <v>1463</v>
      </c>
      <c r="G325" s="137" t="s">
        <v>989</v>
      </c>
      <c r="H325" s="138">
        <v>1</v>
      </c>
      <c r="I325" s="139"/>
      <c r="J325" s="140">
        <f t="shared" si="120"/>
        <v>0</v>
      </c>
      <c r="K325" s="136"/>
      <c r="L325" s="31"/>
      <c r="M325" s="141"/>
      <c r="N325" s="142" t="s">
        <v>43</v>
      </c>
      <c r="P325" s="143">
        <f t="shared" si="121"/>
        <v>0</v>
      </c>
      <c r="Q325" s="143">
        <v>0</v>
      </c>
      <c r="R325" s="143">
        <f t="shared" si="122"/>
        <v>0</v>
      </c>
      <c r="S325" s="143">
        <v>0</v>
      </c>
      <c r="T325" s="144">
        <f t="shared" si="123"/>
        <v>0</v>
      </c>
      <c r="AR325" s="145" t="s">
        <v>157</v>
      </c>
      <c r="AT325" s="145" t="s">
        <v>152</v>
      </c>
      <c r="AU325" s="145" t="s">
        <v>80</v>
      </c>
      <c r="AY325" s="16" t="s">
        <v>150</v>
      </c>
      <c r="BE325" s="146">
        <f t="shared" si="124"/>
        <v>0</v>
      </c>
      <c r="BF325" s="146">
        <f t="shared" si="125"/>
        <v>0</v>
      </c>
      <c r="BG325" s="146">
        <f t="shared" si="126"/>
        <v>0</v>
      </c>
      <c r="BH325" s="146">
        <f t="shared" si="127"/>
        <v>0</v>
      </c>
      <c r="BI325" s="146">
        <f t="shared" si="128"/>
        <v>0</v>
      </c>
      <c r="BJ325" s="16" t="s">
        <v>80</v>
      </c>
      <c r="BK325" s="146">
        <f t="shared" si="129"/>
        <v>0</v>
      </c>
      <c r="BL325" s="16" t="s">
        <v>157</v>
      </c>
      <c r="BM325" s="145" t="s">
        <v>1888</v>
      </c>
    </row>
    <row r="326" spans="2:65" s="121" customFormat="1" ht="25.95" customHeight="1">
      <c r="B326" s="122"/>
      <c r="D326" s="123" t="s">
        <v>71</v>
      </c>
      <c r="E326" s="124" t="s">
        <v>1889</v>
      </c>
      <c r="F326" s="124" t="s">
        <v>1890</v>
      </c>
      <c r="I326" s="125"/>
      <c r="J326" s="126">
        <f>BK326</f>
        <v>0</v>
      </c>
      <c r="L326" s="122"/>
      <c r="M326" s="127"/>
      <c r="P326" s="128">
        <f>SUM(P327:P341)</f>
        <v>0</v>
      </c>
      <c r="R326" s="128">
        <f>SUM(R327:R341)</f>
        <v>0</v>
      </c>
      <c r="T326" s="129">
        <f>SUM(T327:T341)</f>
        <v>0</v>
      </c>
      <c r="AR326" s="123" t="s">
        <v>80</v>
      </c>
      <c r="AT326" s="130" t="s">
        <v>71</v>
      </c>
      <c r="AU326" s="130" t="s">
        <v>72</v>
      </c>
      <c r="AY326" s="123" t="s">
        <v>150</v>
      </c>
      <c r="BK326" s="131">
        <f>SUM(BK327:BK341)</f>
        <v>0</v>
      </c>
    </row>
    <row r="327" spans="2:65" s="30" customFormat="1" ht="24.15" customHeight="1">
      <c r="B327" s="31"/>
      <c r="C327" s="134" t="s">
        <v>1891</v>
      </c>
      <c r="D327" s="134" t="s">
        <v>152</v>
      </c>
      <c r="E327" s="135" t="s">
        <v>1157</v>
      </c>
      <c r="F327" s="136" t="s">
        <v>1435</v>
      </c>
      <c r="G327" s="137" t="s">
        <v>200</v>
      </c>
      <c r="H327" s="138">
        <v>43.156999999999996</v>
      </c>
      <c r="I327" s="139"/>
      <c r="J327" s="140">
        <f t="shared" ref="J327:J341" si="130">ROUND(I327*H327,2)</f>
        <v>0</v>
      </c>
      <c r="K327" s="136"/>
      <c r="L327" s="31"/>
      <c r="M327" s="141"/>
      <c r="N327" s="142" t="s">
        <v>43</v>
      </c>
      <c r="P327" s="143">
        <f t="shared" ref="P327:P341" si="131">O327*H327</f>
        <v>0</v>
      </c>
      <c r="Q327" s="143">
        <v>0</v>
      </c>
      <c r="R327" s="143">
        <f t="shared" ref="R327:R341" si="132">Q327*H327</f>
        <v>0</v>
      </c>
      <c r="S327" s="143">
        <v>0</v>
      </c>
      <c r="T327" s="144">
        <f t="shared" ref="T327:T341" si="133">S327*H327</f>
        <v>0</v>
      </c>
      <c r="AR327" s="145" t="s">
        <v>157</v>
      </c>
      <c r="AT327" s="145" t="s">
        <v>152</v>
      </c>
      <c r="AU327" s="145" t="s">
        <v>80</v>
      </c>
      <c r="AY327" s="16" t="s">
        <v>150</v>
      </c>
      <c r="BE327" s="146">
        <f t="shared" ref="BE327:BE341" si="134">IF(N327="základní",J327,0)</f>
        <v>0</v>
      </c>
      <c r="BF327" s="146">
        <f t="shared" ref="BF327:BF341" si="135">IF(N327="snížená",J327,0)</f>
        <v>0</v>
      </c>
      <c r="BG327" s="146">
        <f t="shared" ref="BG327:BG341" si="136">IF(N327="zákl. přenesená",J327,0)</f>
        <v>0</v>
      </c>
      <c r="BH327" s="146">
        <f t="shared" ref="BH327:BH341" si="137">IF(N327="sníž. přenesená",J327,0)</f>
        <v>0</v>
      </c>
      <c r="BI327" s="146">
        <f t="shared" ref="BI327:BI341" si="138">IF(N327="nulová",J327,0)</f>
        <v>0</v>
      </c>
      <c r="BJ327" s="16" t="s">
        <v>80</v>
      </c>
      <c r="BK327" s="146">
        <f t="shared" ref="BK327:BK341" si="139">ROUND(I327*H327,2)</f>
        <v>0</v>
      </c>
      <c r="BL327" s="16" t="s">
        <v>157</v>
      </c>
      <c r="BM327" s="145" t="s">
        <v>1892</v>
      </c>
    </row>
    <row r="328" spans="2:65" s="30" customFormat="1" ht="16.5" customHeight="1">
      <c r="B328" s="31"/>
      <c r="C328" s="134" t="s">
        <v>1893</v>
      </c>
      <c r="D328" s="134" t="s">
        <v>152</v>
      </c>
      <c r="E328" s="135" t="s">
        <v>1346</v>
      </c>
      <c r="F328" s="136" t="s">
        <v>1437</v>
      </c>
      <c r="G328" s="137" t="s">
        <v>989</v>
      </c>
      <c r="H328" s="138">
        <v>1</v>
      </c>
      <c r="I328" s="139"/>
      <c r="J328" s="140">
        <f t="shared" si="130"/>
        <v>0</v>
      </c>
      <c r="K328" s="136"/>
      <c r="L328" s="31"/>
      <c r="M328" s="141"/>
      <c r="N328" s="142" t="s">
        <v>43</v>
      </c>
      <c r="P328" s="143">
        <f t="shared" si="131"/>
        <v>0</v>
      </c>
      <c r="Q328" s="143">
        <v>0</v>
      </c>
      <c r="R328" s="143">
        <f t="shared" si="132"/>
        <v>0</v>
      </c>
      <c r="S328" s="143">
        <v>0</v>
      </c>
      <c r="T328" s="144">
        <f t="shared" si="133"/>
        <v>0</v>
      </c>
      <c r="AR328" s="145" t="s">
        <v>157</v>
      </c>
      <c r="AT328" s="145" t="s">
        <v>152</v>
      </c>
      <c r="AU328" s="145" t="s">
        <v>80</v>
      </c>
      <c r="AY328" s="16" t="s">
        <v>150</v>
      </c>
      <c r="BE328" s="146">
        <f t="shared" si="134"/>
        <v>0</v>
      </c>
      <c r="BF328" s="146">
        <f t="shared" si="135"/>
        <v>0</v>
      </c>
      <c r="BG328" s="146">
        <f t="shared" si="136"/>
        <v>0</v>
      </c>
      <c r="BH328" s="146">
        <f t="shared" si="137"/>
        <v>0</v>
      </c>
      <c r="BI328" s="146">
        <f t="shared" si="138"/>
        <v>0</v>
      </c>
      <c r="BJ328" s="16" t="s">
        <v>80</v>
      </c>
      <c r="BK328" s="146">
        <f t="shared" si="139"/>
        <v>0</v>
      </c>
      <c r="BL328" s="16" t="s">
        <v>157</v>
      </c>
      <c r="BM328" s="145" t="s">
        <v>1894</v>
      </c>
    </row>
    <row r="329" spans="2:65" s="30" customFormat="1" ht="16.5" customHeight="1">
      <c r="B329" s="31"/>
      <c r="C329" s="134" t="s">
        <v>1895</v>
      </c>
      <c r="D329" s="134" t="s">
        <v>152</v>
      </c>
      <c r="E329" s="135" t="s">
        <v>1354</v>
      </c>
      <c r="F329" s="136" t="s">
        <v>1439</v>
      </c>
      <c r="G329" s="137" t="s">
        <v>989</v>
      </c>
      <c r="H329" s="138">
        <v>1</v>
      </c>
      <c r="I329" s="139"/>
      <c r="J329" s="140">
        <f t="shared" si="130"/>
        <v>0</v>
      </c>
      <c r="K329" s="136"/>
      <c r="L329" s="31"/>
      <c r="M329" s="141"/>
      <c r="N329" s="142" t="s">
        <v>43</v>
      </c>
      <c r="P329" s="143">
        <f t="shared" si="131"/>
        <v>0</v>
      </c>
      <c r="Q329" s="143">
        <v>0</v>
      </c>
      <c r="R329" s="143">
        <f t="shared" si="132"/>
        <v>0</v>
      </c>
      <c r="S329" s="143">
        <v>0</v>
      </c>
      <c r="T329" s="144">
        <f t="shared" si="133"/>
        <v>0</v>
      </c>
      <c r="AR329" s="145" t="s">
        <v>157</v>
      </c>
      <c r="AT329" s="145" t="s">
        <v>152</v>
      </c>
      <c r="AU329" s="145" t="s">
        <v>80</v>
      </c>
      <c r="AY329" s="16" t="s">
        <v>150</v>
      </c>
      <c r="BE329" s="146">
        <f t="shared" si="134"/>
        <v>0</v>
      </c>
      <c r="BF329" s="146">
        <f t="shared" si="135"/>
        <v>0</v>
      </c>
      <c r="BG329" s="146">
        <f t="shared" si="136"/>
        <v>0</v>
      </c>
      <c r="BH329" s="146">
        <f t="shared" si="137"/>
        <v>0</v>
      </c>
      <c r="BI329" s="146">
        <f t="shared" si="138"/>
        <v>0</v>
      </c>
      <c r="BJ329" s="16" t="s">
        <v>80</v>
      </c>
      <c r="BK329" s="146">
        <f t="shared" si="139"/>
        <v>0</v>
      </c>
      <c r="BL329" s="16" t="s">
        <v>157</v>
      </c>
      <c r="BM329" s="145" t="s">
        <v>1896</v>
      </c>
    </row>
    <row r="330" spans="2:65" s="30" customFormat="1" ht="16.5" customHeight="1">
      <c r="B330" s="31"/>
      <c r="C330" s="134" t="s">
        <v>1897</v>
      </c>
      <c r="D330" s="134" t="s">
        <v>152</v>
      </c>
      <c r="E330" s="135" t="s">
        <v>1362</v>
      </c>
      <c r="F330" s="136" t="s">
        <v>1441</v>
      </c>
      <c r="G330" s="137" t="s">
        <v>989</v>
      </c>
      <c r="H330" s="138">
        <v>1</v>
      </c>
      <c r="I330" s="139"/>
      <c r="J330" s="140">
        <f t="shared" si="130"/>
        <v>0</v>
      </c>
      <c r="K330" s="136"/>
      <c r="L330" s="31"/>
      <c r="M330" s="141"/>
      <c r="N330" s="142" t="s">
        <v>43</v>
      </c>
      <c r="P330" s="143">
        <f t="shared" si="131"/>
        <v>0</v>
      </c>
      <c r="Q330" s="143">
        <v>0</v>
      </c>
      <c r="R330" s="143">
        <f t="shared" si="132"/>
        <v>0</v>
      </c>
      <c r="S330" s="143">
        <v>0</v>
      </c>
      <c r="T330" s="144">
        <f t="shared" si="133"/>
        <v>0</v>
      </c>
      <c r="AR330" s="145" t="s">
        <v>157</v>
      </c>
      <c r="AT330" s="145" t="s">
        <v>152</v>
      </c>
      <c r="AU330" s="145" t="s">
        <v>80</v>
      </c>
      <c r="AY330" s="16" t="s">
        <v>150</v>
      </c>
      <c r="BE330" s="146">
        <f t="shared" si="134"/>
        <v>0</v>
      </c>
      <c r="BF330" s="146">
        <f t="shared" si="135"/>
        <v>0</v>
      </c>
      <c r="BG330" s="146">
        <f t="shared" si="136"/>
        <v>0</v>
      </c>
      <c r="BH330" s="146">
        <f t="shared" si="137"/>
        <v>0</v>
      </c>
      <c r="BI330" s="146">
        <f t="shared" si="138"/>
        <v>0</v>
      </c>
      <c r="BJ330" s="16" t="s">
        <v>80</v>
      </c>
      <c r="BK330" s="146">
        <f t="shared" si="139"/>
        <v>0</v>
      </c>
      <c r="BL330" s="16" t="s">
        <v>157</v>
      </c>
      <c r="BM330" s="145" t="s">
        <v>1898</v>
      </c>
    </row>
    <row r="331" spans="2:65" s="30" customFormat="1" ht="16.5" customHeight="1">
      <c r="B331" s="31"/>
      <c r="C331" s="134" t="s">
        <v>1899</v>
      </c>
      <c r="D331" s="134" t="s">
        <v>152</v>
      </c>
      <c r="E331" s="135" t="s">
        <v>1366</v>
      </c>
      <c r="F331" s="136" t="s">
        <v>1443</v>
      </c>
      <c r="G331" s="137" t="s">
        <v>648</v>
      </c>
      <c r="H331" s="138">
        <v>3</v>
      </c>
      <c r="I331" s="139"/>
      <c r="J331" s="140">
        <f t="shared" si="130"/>
        <v>0</v>
      </c>
      <c r="K331" s="136"/>
      <c r="L331" s="31"/>
      <c r="M331" s="141"/>
      <c r="N331" s="142" t="s">
        <v>43</v>
      </c>
      <c r="P331" s="143">
        <f t="shared" si="131"/>
        <v>0</v>
      </c>
      <c r="Q331" s="143">
        <v>0</v>
      </c>
      <c r="R331" s="143">
        <f t="shared" si="132"/>
        <v>0</v>
      </c>
      <c r="S331" s="143">
        <v>0</v>
      </c>
      <c r="T331" s="144">
        <f t="shared" si="133"/>
        <v>0</v>
      </c>
      <c r="AR331" s="145" t="s">
        <v>157</v>
      </c>
      <c r="AT331" s="145" t="s">
        <v>152</v>
      </c>
      <c r="AU331" s="145" t="s">
        <v>80</v>
      </c>
      <c r="AY331" s="16" t="s">
        <v>150</v>
      </c>
      <c r="BE331" s="146">
        <f t="shared" si="134"/>
        <v>0</v>
      </c>
      <c r="BF331" s="146">
        <f t="shared" si="135"/>
        <v>0</v>
      </c>
      <c r="BG331" s="146">
        <f t="shared" si="136"/>
        <v>0</v>
      </c>
      <c r="BH331" s="146">
        <f t="shared" si="137"/>
        <v>0</v>
      </c>
      <c r="BI331" s="146">
        <f t="shared" si="138"/>
        <v>0</v>
      </c>
      <c r="BJ331" s="16" t="s">
        <v>80</v>
      </c>
      <c r="BK331" s="146">
        <f t="shared" si="139"/>
        <v>0</v>
      </c>
      <c r="BL331" s="16" t="s">
        <v>157</v>
      </c>
      <c r="BM331" s="145" t="s">
        <v>1900</v>
      </c>
    </row>
    <row r="332" spans="2:65" s="30" customFormat="1" ht="16.5" customHeight="1">
      <c r="B332" s="31"/>
      <c r="C332" s="134" t="s">
        <v>1901</v>
      </c>
      <c r="D332" s="134" t="s">
        <v>152</v>
      </c>
      <c r="E332" s="135" t="s">
        <v>1370</v>
      </c>
      <c r="F332" s="136" t="s">
        <v>1445</v>
      </c>
      <c r="G332" s="137" t="s">
        <v>712</v>
      </c>
      <c r="H332" s="138">
        <v>1</v>
      </c>
      <c r="I332" s="139"/>
      <c r="J332" s="140">
        <f t="shared" si="130"/>
        <v>0</v>
      </c>
      <c r="K332" s="136"/>
      <c r="L332" s="31"/>
      <c r="M332" s="141"/>
      <c r="N332" s="142" t="s">
        <v>43</v>
      </c>
      <c r="P332" s="143">
        <f t="shared" si="131"/>
        <v>0</v>
      </c>
      <c r="Q332" s="143">
        <v>0</v>
      </c>
      <c r="R332" s="143">
        <f t="shared" si="132"/>
        <v>0</v>
      </c>
      <c r="S332" s="143">
        <v>0</v>
      </c>
      <c r="T332" s="144">
        <f t="shared" si="133"/>
        <v>0</v>
      </c>
      <c r="AR332" s="145" t="s">
        <v>157</v>
      </c>
      <c r="AT332" s="145" t="s">
        <v>152</v>
      </c>
      <c r="AU332" s="145" t="s">
        <v>80</v>
      </c>
      <c r="AY332" s="16" t="s">
        <v>150</v>
      </c>
      <c r="BE332" s="146">
        <f t="shared" si="134"/>
        <v>0</v>
      </c>
      <c r="BF332" s="146">
        <f t="shared" si="135"/>
        <v>0</v>
      </c>
      <c r="BG332" s="146">
        <f t="shared" si="136"/>
        <v>0</v>
      </c>
      <c r="BH332" s="146">
        <f t="shared" si="137"/>
        <v>0</v>
      </c>
      <c r="BI332" s="146">
        <f t="shared" si="138"/>
        <v>0</v>
      </c>
      <c r="BJ332" s="16" t="s">
        <v>80</v>
      </c>
      <c r="BK332" s="146">
        <f t="shared" si="139"/>
        <v>0</v>
      </c>
      <c r="BL332" s="16" t="s">
        <v>157</v>
      </c>
      <c r="BM332" s="145" t="s">
        <v>1902</v>
      </c>
    </row>
    <row r="333" spans="2:65" s="30" customFormat="1" ht="16.5" customHeight="1">
      <c r="B333" s="31"/>
      <c r="C333" s="134" t="s">
        <v>1903</v>
      </c>
      <c r="D333" s="134" t="s">
        <v>152</v>
      </c>
      <c r="E333" s="135" t="s">
        <v>1382</v>
      </c>
      <c r="F333" s="136" t="s">
        <v>1447</v>
      </c>
      <c r="G333" s="137" t="s">
        <v>209</v>
      </c>
      <c r="H333" s="138">
        <v>5</v>
      </c>
      <c r="I333" s="139"/>
      <c r="J333" s="140">
        <f t="shared" si="130"/>
        <v>0</v>
      </c>
      <c r="K333" s="136"/>
      <c r="L333" s="31"/>
      <c r="M333" s="141"/>
      <c r="N333" s="142" t="s">
        <v>43</v>
      </c>
      <c r="P333" s="143">
        <f t="shared" si="131"/>
        <v>0</v>
      </c>
      <c r="Q333" s="143">
        <v>0</v>
      </c>
      <c r="R333" s="143">
        <f t="shared" si="132"/>
        <v>0</v>
      </c>
      <c r="S333" s="143">
        <v>0</v>
      </c>
      <c r="T333" s="144">
        <f t="shared" si="133"/>
        <v>0</v>
      </c>
      <c r="AR333" s="145" t="s">
        <v>157</v>
      </c>
      <c r="AT333" s="145" t="s">
        <v>152</v>
      </c>
      <c r="AU333" s="145" t="s">
        <v>80</v>
      </c>
      <c r="AY333" s="16" t="s">
        <v>150</v>
      </c>
      <c r="BE333" s="146">
        <f t="shared" si="134"/>
        <v>0</v>
      </c>
      <c r="BF333" s="146">
        <f t="shared" si="135"/>
        <v>0</v>
      </c>
      <c r="BG333" s="146">
        <f t="shared" si="136"/>
        <v>0</v>
      </c>
      <c r="BH333" s="146">
        <f t="shared" si="137"/>
        <v>0</v>
      </c>
      <c r="BI333" s="146">
        <f t="shared" si="138"/>
        <v>0</v>
      </c>
      <c r="BJ333" s="16" t="s">
        <v>80</v>
      </c>
      <c r="BK333" s="146">
        <f t="shared" si="139"/>
        <v>0</v>
      </c>
      <c r="BL333" s="16" t="s">
        <v>157</v>
      </c>
      <c r="BM333" s="145" t="s">
        <v>1904</v>
      </c>
    </row>
    <row r="334" spans="2:65" s="30" customFormat="1" ht="24.15" customHeight="1">
      <c r="B334" s="31"/>
      <c r="C334" s="134" t="s">
        <v>1905</v>
      </c>
      <c r="D334" s="134" t="s">
        <v>152</v>
      </c>
      <c r="E334" s="135" t="s">
        <v>1769</v>
      </c>
      <c r="F334" s="136" t="s">
        <v>1449</v>
      </c>
      <c r="G334" s="137" t="s">
        <v>989</v>
      </c>
      <c r="H334" s="138">
        <v>1</v>
      </c>
      <c r="I334" s="139"/>
      <c r="J334" s="140">
        <f t="shared" si="130"/>
        <v>0</v>
      </c>
      <c r="K334" s="136"/>
      <c r="L334" s="31"/>
      <c r="M334" s="141"/>
      <c r="N334" s="142" t="s">
        <v>43</v>
      </c>
      <c r="P334" s="143">
        <f t="shared" si="131"/>
        <v>0</v>
      </c>
      <c r="Q334" s="143">
        <v>0</v>
      </c>
      <c r="R334" s="143">
        <f t="shared" si="132"/>
        <v>0</v>
      </c>
      <c r="S334" s="143">
        <v>0</v>
      </c>
      <c r="T334" s="144">
        <f t="shared" si="133"/>
        <v>0</v>
      </c>
      <c r="AR334" s="145" t="s">
        <v>157</v>
      </c>
      <c r="AT334" s="145" t="s">
        <v>152</v>
      </c>
      <c r="AU334" s="145" t="s">
        <v>80</v>
      </c>
      <c r="AY334" s="16" t="s">
        <v>150</v>
      </c>
      <c r="BE334" s="146">
        <f t="shared" si="134"/>
        <v>0</v>
      </c>
      <c r="BF334" s="146">
        <f t="shared" si="135"/>
        <v>0</v>
      </c>
      <c r="BG334" s="146">
        <f t="shared" si="136"/>
        <v>0</v>
      </c>
      <c r="BH334" s="146">
        <f t="shared" si="137"/>
        <v>0</v>
      </c>
      <c r="BI334" s="146">
        <f t="shared" si="138"/>
        <v>0</v>
      </c>
      <c r="BJ334" s="16" t="s">
        <v>80</v>
      </c>
      <c r="BK334" s="146">
        <f t="shared" si="139"/>
        <v>0</v>
      </c>
      <c r="BL334" s="16" t="s">
        <v>157</v>
      </c>
      <c r="BM334" s="145" t="s">
        <v>1906</v>
      </c>
    </row>
    <row r="335" spans="2:65" s="30" customFormat="1" ht="24.15" customHeight="1">
      <c r="B335" s="31"/>
      <c r="C335" s="134" t="s">
        <v>1907</v>
      </c>
      <c r="D335" s="134" t="s">
        <v>152</v>
      </c>
      <c r="E335" s="135" t="s">
        <v>1163</v>
      </c>
      <c r="F335" s="136" t="s">
        <v>1451</v>
      </c>
      <c r="G335" s="137" t="s">
        <v>989</v>
      </c>
      <c r="H335" s="138">
        <v>1</v>
      </c>
      <c r="I335" s="139"/>
      <c r="J335" s="140">
        <f t="shared" si="130"/>
        <v>0</v>
      </c>
      <c r="K335" s="136"/>
      <c r="L335" s="31"/>
      <c r="M335" s="141"/>
      <c r="N335" s="142" t="s">
        <v>43</v>
      </c>
      <c r="P335" s="143">
        <f t="shared" si="131"/>
        <v>0</v>
      </c>
      <c r="Q335" s="143">
        <v>0</v>
      </c>
      <c r="R335" s="143">
        <f t="shared" si="132"/>
        <v>0</v>
      </c>
      <c r="S335" s="143">
        <v>0</v>
      </c>
      <c r="T335" s="144">
        <f t="shared" si="133"/>
        <v>0</v>
      </c>
      <c r="AR335" s="145" t="s">
        <v>157</v>
      </c>
      <c r="AT335" s="145" t="s">
        <v>152</v>
      </c>
      <c r="AU335" s="145" t="s">
        <v>80</v>
      </c>
      <c r="AY335" s="16" t="s">
        <v>150</v>
      </c>
      <c r="BE335" s="146">
        <f t="shared" si="134"/>
        <v>0</v>
      </c>
      <c r="BF335" s="146">
        <f t="shared" si="135"/>
        <v>0</v>
      </c>
      <c r="BG335" s="146">
        <f t="shared" si="136"/>
        <v>0</v>
      </c>
      <c r="BH335" s="146">
        <f t="shared" si="137"/>
        <v>0</v>
      </c>
      <c r="BI335" s="146">
        <f t="shared" si="138"/>
        <v>0</v>
      </c>
      <c r="BJ335" s="16" t="s">
        <v>80</v>
      </c>
      <c r="BK335" s="146">
        <f t="shared" si="139"/>
        <v>0</v>
      </c>
      <c r="BL335" s="16" t="s">
        <v>157</v>
      </c>
      <c r="BM335" s="145" t="s">
        <v>1908</v>
      </c>
    </row>
    <row r="336" spans="2:65" s="30" customFormat="1" ht="16.5" customHeight="1">
      <c r="B336" s="31"/>
      <c r="C336" s="134" t="s">
        <v>1909</v>
      </c>
      <c r="D336" s="134" t="s">
        <v>152</v>
      </c>
      <c r="E336" s="135" t="s">
        <v>1166</v>
      </c>
      <c r="F336" s="136" t="s">
        <v>1453</v>
      </c>
      <c r="G336" s="137" t="s">
        <v>989</v>
      </c>
      <c r="H336" s="138">
        <v>1</v>
      </c>
      <c r="I336" s="139"/>
      <c r="J336" s="140">
        <f t="shared" si="130"/>
        <v>0</v>
      </c>
      <c r="K336" s="136"/>
      <c r="L336" s="31"/>
      <c r="M336" s="141"/>
      <c r="N336" s="142" t="s">
        <v>43</v>
      </c>
      <c r="P336" s="143">
        <f t="shared" si="131"/>
        <v>0</v>
      </c>
      <c r="Q336" s="143">
        <v>0</v>
      </c>
      <c r="R336" s="143">
        <f t="shared" si="132"/>
        <v>0</v>
      </c>
      <c r="S336" s="143">
        <v>0</v>
      </c>
      <c r="T336" s="144">
        <f t="shared" si="133"/>
        <v>0</v>
      </c>
      <c r="AR336" s="145" t="s">
        <v>157</v>
      </c>
      <c r="AT336" s="145" t="s">
        <v>152</v>
      </c>
      <c r="AU336" s="145" t="s">
        <v>80</v>
      </c>
      <c r="AY336" s="16" t="s">
        <v>150</v>
      </c>
      <c r="BE336" s="146">
        <f t="shared" si="134"/>
        <v>0</v>
      </c>
      <c r="BF336" s="146">
        <f t="shared" si="135"/>
        <v>0</v>
      </c>
      <c r="BG336" s="146">
        <f t="shared" si="136"/>
        <v>0</v>
      </c>
      <c r="BH336" s="146">
        <f t="shared" si="137"/>
        <v>0</v>
      </c>
      <c r="BI336" s="146">
        <f t="shared" si="138"/>
        <v>0</v>
      </c>
      <c r="BJ336" s="16" t="s">
        <v>80</v>
      </c>
      <c r="BK336" s="146">
        <f t="shared" si="139"/>
        <v>0</v>
      </c>
      <c r="BL336" s="16" t="s">
        <v>157</v>
      </c>
      <c r="BM336" s="145" t="s">
        <v>1910</v>
      </c>
    </row>
    <row r="337" spans="2:65" s="30" customFormat="1" ht="16.5" customHeight="1">
      <c r="B337" s="31"/>
      <c r="C337" s="134" t="s">
        <v>1911</v>
      </c>
      <c r="D337" s="134" t="s">
        <v>152</v>
      </c>
      <c r="E337" s="135" t="s">
        <v>1169</v>
      </c>
      <c r="F337" s="136" t="s">
        <v>1455</v>
      </c>
      <c r="G337" s="137" t="s">
        <v>989</v>
      </c>
      <c r="H337" s="138">
        <v>1</v>
      </c>
      <c r="I337" s="139"/>
      <c r="J337" s="140">
        <f t="shared" si="130"/>
        <v>0</v>
      </c>
      <c r="K337" s="136"/>
      <c r="L337" s="31"/>
      <c r="M337" s="141"/>
      <c r="N337" s="142" t="s">
        <v>43</v>
      </c>
      <c r="P337" s="143">
        <f t="shared" si="131"/>
        <v>0</v>
      </c>
      <c r="Q337" s="143">
        <v>0</v>
      </c>
      <c r="R337" s="143">
        <f t="shared" si="132"/>
        <v>0</v>
      </c>
      <c r="S337" s="143">
        <v>0</v>
      </c>
      <c r="T337" s="144">
        <f t="shared" si="133"/>
        <v>0</v>
      </c>
      <c r="AR337" s="145" t="s">
        <v>157</v>
      </c>
      <c r="AT337" s="145" t="s">
        <v>152</v>
      </c>
      <c r="AU337" s="145" t="s">
        <v>80</v>
      </c>
      <c r="AY337" s="16" t="s">
        <v>150</v>
      </c>
      <c r="BE337" s="146">
        <f t="shared" si="134"/>
        <v>0</v>
      </c>
      <c r="BF337" s="146">
        <f t="shared" si="135"/>
        <v>0</v>
      </c>
      <c r="BG337" s="146">
        <f t="shared" si="136"/>
        <v>0</v>
      </c>
      <c r="BH337" s="146">
        <f t="shared" si="137"/>
        <v>0</v>
      </c>
      <c r="BI337" s="146">
        <f t="shared" si="138"/>
        <v>0</v>
      </c>
      <c r="BJ337" s="16" t="s">
        <v>80</v>
      </c>
      <c r="BK337" s="146">
        <f t="shared" si="139"/>
        <v>0</v>
      </c>
      <c r="BL337" s="16" t="s">
        <v>157</v>
      </c>
      <c r="BM337" s="145" t="s">
        <v>1912</v>
      </c>
    </row>
    <row r="338" spans="2:65" s="30" customFormat="1" ht="16.5" customHeight="1">
      <c r="B338" s="31"/>
      <c r="C338" s="134" t="s">
        <v>1913</v>
      </c>
      <c r="D338" s="134" t="s">
        <v>152</v>
      </c>
      <c r="E338" s="135" t="s">
        <v>1172</v>
      </c>
      <c r="F338" s="136" t="s">
        <v>1457</v>
      </c>
      <c r="G338" s="137" t="s">
        <v>989</v>
      </c>
      <c r="H338" s="138">
        <v>1</v>
      </c>
      <c r="I338" s="139"/>
      <c r="J338" s="140">
        <f t="shared" si="130"/>
        <v>0</v>
      </c>
      <c r="K338" s="136"/>
      <c r="L338" s="31"/>
      <c r="M338" s="141"/>
      <c r="N338" s="142" t="s">
        <v>43</v>
      </c>
      <c r="P338" s="143">
        <f t="shared" si="131"/>
        <v>0</v>
      </c>
      <c r="Q338" s="143">
        <v>0</v>
      </c>
      <c r="R338" s="143">
        <f t="shared" si="132"/>
        <v>0</v>
      </c>
      <c r="S338" s="143">
        <v>0</v>
      </c>
      <c r="T338" s="144">
        <f t="shared" si="133"/>
        <v>0</v>
      </c>
      <c r="AR338" s="145" t="s">
        <v>157</v>
      </c>
      <c r="AT338" s="145" t="s">
        <v>152</v>
      </c>
      <c r="AU338" s="145" t="s">
        <v>80</v>
      </c>
      <c r="AY338" s="16" t="s">
        <v>150</v>
      </c>
      <c r="BE338" s="146">
        <f t="shared" si="134"/>
        <v>0</v>
      </c>
      <c r="BF338" s="146">
        <f t="shared" si="135"/>
        <v>0</v>
      </c>
      <c r="BG338" s="146">
        <f t="shared" si="136"/>
        <v>0</v>
      </c>
      <c r="BH338" s="146">
        <f t="shared" si="137"/>
        <v>0</v>
      </c>
      <c r="BI338" s="146">
        <f t="shared" si="138"/>
        <v>0</v>
      </c>
      <c r="BJ338" s="16" t="s">
        <v>80</v>
      </c>
      <c r="BK338" s="146">
        <f t="shared" si="139"/>
        <v>0</v>
      </c>
      <c r="BL338" s="16" t="s">
        <v>157</v>
      </c>
      <c r="BM338" s="145" t="s">
        <v>1914</v>
      </c>
    </row>
    <row r="339" spans="2:65" s="30" customFormat="1" ht="16.5" customHeight="1">
      <c r="B339" s="31"/>
      <c r="C339" s="134" t="s">
        <v>1915</v>
      </c>
      <c r="D339" s="134" t="s">
        <v>152</v>
      </c>
      <c r="E339" s="135" t="s">
        <v>1224</v>
      </c>
      <c r="F339" s="136" t="s">
        <v>1459</v>
      </c>
      <c r="G339" s="137" t="s">
        <v>989</v>
      </c>
      <c r="H339" s="138">
        <v>1</v>
      </c>
      <c r="I339" s="139"/>
      <c r="J339" s="140">
        <f t="shared" si="130"/>
        <v>0</v>
      </c>
      <c r="K339" s="136"/>
      <c r="L339" s="31"/>
      <c r="M339" s="141"/>
      <c r="N339" s="142" t="s">
        <v>43</v>
      </c>
      <c r="P339" s="143">
        <f t="shared" si="131"/>
        <v>0</v>
      </c>
      <c r="Q339" s="143">
        <v>0</v>
      </c>
      <c r="R339" s="143">
        <f t="shared" si="132"/>
        <v>0</v>
      </c>
      <c r="S339" s="143">
        <v>0</v>
      </c>
      <c r="T339" s="144">
        <f t="shared" si="133"/>
        <v>0</v>
      </c>
      <c r="AR339" s="145" t="s">
        <v>157</v>
      </c>
      <c r="AT339" s="145" t="s">
        <v>152</v>
      </c>
      <c r="AU339" s="145" t="s">
        <v>80</v>
      </c>
      <c r="AY339" s="16" t="s">
        <v>150</v>
      </c>
      <c r="BE339" s="146">
        <f t="shared" si="134"/>
        <v>0</v>
      </c>
      <c r="BF339" s="146">
        <f t="shared" si="135"/>
        <v>0</v>
      </c>
      <c r="BG339" s="146">
        <f t="shared" si="136"/>
        <v>0</v>
      </c>
      <c r="BH339" s="146">
        <f t="shared" si="137"/>
        <v>0</v>
      </c>
      <c r="BI339" s="146">
        <f t="shared" si="138"/>
        <v>0</v>
      </c>
      <c r="BJ339" s="16" t="s">
        <v>80</v>
      </c>
      <c r="BK339" s="146">
        <f t="shared" si="139"/>
        <v>0</v>
      </c>
      <c r="BL339" s="16" t="s">
        <v>157</v>
      </c>
      <c r="BM339" s="145" t="s">
        <v>1916</v>
      </c>
    </row>
    <row r="340" spans="2:65" s="30" customFormat="1" ht="16.5" customHeight="1">
      <c r="B340" s="31"/>
      <c r="C340" s="134" t="s">
        <v>1917</v>
      </c>
      <c r="D340" s="134" t="s">
        <v>152</v>
      </c>
      <c r="E340" s="135" t="s">
        <v>1257</v>
      </c>
      <c r="F340" s="136" t="s">
        <v>1461</v>
      </c>
      <c r="G340" s="137" t="s">
        <v>989</v>
      </c>
      <c r="H340" s="138">
        <v>1</v>
      </c>
      <c r="I340" s="139"/>
      <c r="J340" s="140">
        <f t="shared" si="130"/>
        <v>0</v>
      </c>
      <c r="K340" s="136"/>
      <c r="L340" s="31"/>
      <c r="M340" s="141"/>
      <c r="N340" s="142" t="s">
        <v>43</v>
      </c>
      <c r="P340" s="143">
        <f t="shared" si="131"/>
        <v>0</v>
      </c>
      <c r="Q340" s="143">
        <v>0</v>
      </c>
      <c r="R340" s="143">
        <f t="shared" si="132"/>
        <v>0</v>
      </c>
      <c r="S340" s="143">
        <v>0</v>
      </c>
      <c r="T340" s="144">
        <f t="shared" si="133"/>
        <v>0</v>
      </c>
      <c r="AR340" s="145" t="s">
        <v>157</v>
      </c>
      <c r="AT340" s="145" t="s">
        <v>152</v>
      </c>
      <c r="AU340" s="145" t="s">
        <v>80</v>
      </c>
      <c r="AY340" s="16" t="s">
        <v>150</v>
      </c>
      <c r="BE340" s="146">
        <f t="shared" si="134"/>
        <v>0</v>
      </c>
      <c r="BF340" s="146">
        <f t="shared" si="135"/>
        <v>0</v>
      </c>
      <c r="BG340" s="146">
        <f t="shared" si="136"/>
        <v>0</v>
      </c>
      <c r="BH340" s="146">
        <f t="shared" si="137"/>
        <v>0</v>
      </c>
      <c r="BI340" s="146">
        <f t="shared" si="138"/>
        <v>0</v>
      </c>
      <c r="BJ340" s="16" t="s">
        <v>80</v>
      </c>
      <c r="BK340" s="146">
        <f t="shared" si="139"/>
        <v>0</v>
      </c>
      <c r="BL340" s="16" t="s">
        <v>157</v>
      </c>
      <c r="BM340" s="145" t="s">
        <v>1918</v>
      </c>
    </row>
    <row r="341" spans="2:65" s="30" customFormat="1" ht="16.5" customHeight="1">
      <c r="B341" s="31"/>
      <c r="C341" s="134" t="s">
        <v>1919</v>
      </c>
      <c r="D341" s="134" t="s">
        <v>152</v>
      </c>
      <c r="E341" s="135" t="s">
        <v>1332</v>
      </c>
      <c r="F341" s="136" t="s">
        <v>1463</v>
      </c>
      <c r="G341" s="137" t="s">
        <v>989</v>
      </c>
      <c r="H341" s="138">
        <v>1</v>
      </c>
      <c r="I341" s="139"/>
      <c r="J341" s="140">
        <f t="shared" si="130"/>
        <v>0</v>
      </c>
      <c r="K341" s="136"/>
      <c r="L341" s="31"/>
      <c r="M341" s="141"/>
      <c r="N341" s="142" t="s">
        <v>43</v>
      </c>
      <c r="P341" s="143">
        <f t="shared" si="131"/>
        <v>0</v>
      </c>
      <c r="Q341" s="143">
        <v>0</v>
      </c>
      <c r="R341" s="143">
        <f t="shared" si="132"/>
        <v>0</v>
      </c>
      <c r="S341" s="143">
        <v>0</v>
      </c>
      <c r="T341" s="144">
        <f t="shared" si="133"/>
        <v>0</v>
      </c>
      <c r="AR341" s="145" t="s">
        <v>157</v>
      </c>
      <c r="AT341" s="145" t="s">
        <v>152</v>
      </c>
      <c r="AU341" s="145" t="s">
        <v>80</v>
      </c>
      <c r="AY341" s="16" t="s">
        <v>150</v>
      </c>
      <c r="BE341" s="146">
        <f t="shared" si="134"/>
        <v>0</v>
      </c>
      <c r="BF341" s="146">
        <f t="shared" si="135"/>
        <v>0</v>
      </c>
      <c r="BG341" s="146">
        <f t="shared" si="136"/>
        <v>0</v>
      </c>
      <c r="BH341" s="146">
        <f t="shared" si="137"/>
        <v>0</v>
      </c>
      <c r="BI341" s="146">
        <f t="shared" si="138"/>
        <v>0</v>
      </c>
      <c r="BJ341" s="16" t="s">
        <v>80</v>
      </c>
      <c r="BK341" s="146">
        <f t="shared" si="139"/>
        <v>0</v>
      </c>
      <c r="BL341" s="16" t="s">
        <v>157</v>
      </c>
      <c r="BM341" s="145" t="s">
        <v>1920</v>
      </c>
    </row>
    <row r="342" spans="2:65" s="121" customFormat="1" ht="25.95" customHeight="1">
      <c r="B342" s="122"/>
      <c r="D342" s="123" t="s">
        <v>71</v>
      </c>
      <c r="E342" s="124" t="s">
        <v>1921</v>
      </c>
      <c r="F342" s="124" t="s">
        <v>1922</v>
      </c>
      <c r="I342" s="125"/>
      <c r="J342" s="126">
        <f>BK342</f>
        <v>0</v>
      </c>
      <c r="L342" s="122"/>
      <c r="M342" s="127"/>
      <c r="P342" s="128">
        <f>SUM(P343:P362)</f>
        <v>0</v>
      </c>
      <c r="R342" s="128">
        <f>SUM(R343:R362)</f>
        <v>0</v>
      </c>
      <c r="T342" s="129">
        <f>SUM(T343:T362)</f>
        <v>0</v>
      </c>
      <c r="AR342" s="123" t="s">
        <v>80</v>
      </c>
      <c r="AT342" s="130" t="s">
        <v>71</v>
      </c>
      <c r="AU342" s="130" t="s">
        <v>72</v>
      </c>
      <c r="AY342" s="123" t="s">
        <v>150</v>
      </c>
      <c r="BK342" s="131">
        <f>SUM(BK343:BK362)</f>
        <v>0</v>
      </c>
    </row>
    <row r="343" spans="2:65" s="30" customFormat="1" ht="16.5" customHeight="1">
      <c r="B343" s="31"/>
      <c r="C343" s="134" t="s">
        <v>1923</v>
      </c>
      <c r="D343" s="134" t="s">
        <v>152</v>
      </c>
      <c r="E343" s="135" t="s">
        <v>1346</v>
      </c>
      <c r="F343" s="136" t="s">
        <v>1437</v>
      </c>
      <c r="G343" s="137" t="s">
        <v>989</v>
      </c>
      <c r="H343" s="138">
        <v>1</v>
      </c>
      <c r="I343" s="139"/>
      <c r="J343" s="140">
        <f t="shared" ref="J343:J362" si="140">ROUND(I343*H343,2)</f>
        <v>0</v>
      </c>
      <c r="K343" s="136"/>
      <c r="L343" s="31"/>
      <c r="M343" s="141"/>
      <c r="N343" s="142" t="s">
        <v>43</v>
      </c>
      <c r="P343" s="143">
        <f t="shared" ref="P343:P362" si="141">O343*H343</f>
        <v>0</v>
      </c>
      <c r="Q343" s="143">
        <v>0</v>
      </c>
      <c r="R343" s="143">
        <f t="shared" ref="R343:R362" si="142">Q343*H343</f>
        <v>0</v>
      </c>
      <c r="S343" s="143">
        <v>0</v>
      </c>
      <c r="T343" s="144">
        <f t="shared" ref="T343:T362" si="143">S343*H343</f>
        <v>0</v>
      </c>
      <c r="AR343" s="145" t="s">
        <v>157</v>
      </c>
      <c r="AT343" s="145" t="s">
        <v>152</v>
      </c>
      <c r="AU343" s="145" t="s">
        <v>80</v>
      </c>
      <c r="AY343" s="16" t="s">
        <v>150</v>
      </c>
      <c r="BE343" s="146">
        <f t="shared" ref="BE343:BE362" si="144">IF(N343="základní",J343,0)</f>
        <v>0</v>
      </c>
      <c r="BF343" s="146">
        <f t="shared" ref="BF343:BF362" si="145">IF(N343="snížená",J343,0)</f>
        <v>0</v>
      </c>
      <c r="BG343" s="146">
        <f t="shared" ref="BG343:BG362" si="146">IF(N343="zákl. přenesená",J343,0)</f>
        <v>0</v>
      </c>
      <c r="BH343" s="146">
        <f t="shared" ref="BH343:BH362" si="147">IF(N343="sníž. přenesená",J343,0)</f>
        <v>0</v>
      </c>
      <c r="BI343" s="146">
        <f t="shared" ref="BI343:BI362" si="148">IF(N343="nulová",J343,0)</f>
        <v>0</v>
      </c>
      <c r="BJ343" s="16" t="s">
        <v>80</v>
      </c>
      <c r="BK343" s="146">
        <f t="shared" ref="BK343:BK362" si="149">ROUND(I343*H343,2)</f>
        <v>0</v>
      </c>
      <c r="BL343" s="16" t="s">
        <v>157</v>
      </c>
      <c r="BM343" s="145" t="s">
        <v>1924</v>
      </c>
    </row>
    <row r="344" spans="2:65" s="30" customFormat="1" ht="16.5" customHeight="1">
      <c r="B344" s="31"/>
      <c r="C344" s="134" t="s">
        <v>1925</v>
      </c>
      <c r="D344" s="134" t="s">
        <v>152</v>
      </c>
      <c r="E344" s="135" t="s">
        <v>1362</v>
      </c>
      <c r="F344" s="136" t="s">
        <v>1441</v>
      </c>
      <c r="G344" s="137" t="s">
        <v>989</v>
      </c>
      <c r="H344" s="138">
        <v>1</v>
      </c>
      <c r="I344" s="139"/>
      <c r="J344" s="140">
        <f t="shared" si="140"/>
        <v>0</v>
      </c>
      <c r="K344" s="136"/>
      <c r="L344" s="31"/>
      <c r="M344" s="141"/>
      <c r="N344" s="142" t="s">
        <v>43</v>
      </c>
      <c r="P344" s="143">
        <f t="shared" si="141"/>
        <v>0</v>
      </c>
      <c r="Q344" s="143">
        <v>0</v>
      </c>
      <c r="R344" s="143">
        <f t="shared" si="142"/>
        <v>0</v>
      </c>
      <c r="S344" s="143">
        <v>0</v>
      </c>
      <c r="T344" s="144">
        <f t="shared" si="143"/>
        <v>0</v>
      </c>
      <c r="AR344" s="145" t="s">
        <v>157</v>
      </c>
      <c r="AT344" s="145" t="s">
        <v>152</v>
      </c>
      <c r="AU344" s="145" t="s">
        <v>80</v>
      </c>
      <c r="AY344" s="16" t="s">
        <v>150</v>
      </c>
      <c r="BE344" s="146">
        <f t="shared" si="144"/>
        <v>0</v>
      </c>
      <c r="BF344" s="146">
        <f t="shared" si="145"/>
        <v>0</v>
      </c>
      <c r="BG344" s="146">
        <f t="shared" si="146"/>
        <v>0</v>
      </c>
      <c r="BH344" s="146">
        <f t="shared" si="147"/>
        <v>0</v>
      </c>
      <c r="BI344" s="146">
        <f t="shared" si="148"/>
        <v>0</v>
      </c>
      <c r="BJ344" s="16" t="s">
        <v>80</v>
      </c>
      <c r="BK344" s="146">
        <f t="shared" si="149"/>
        <v>0</v>
      </c>
      <c r="BL344" s="16" t="s">
        <v>157</v>
      </c>
      <c r="BM344" s="145" t="s">
        <v>1926</v>
      </c>
    </row>
    <row r="345" spans="2:65" s="30" customFormat="1" ht="16.5" customHeight="1">
      <c r="B345" s="31"/>
      <c r="C345" s="134" t="s">
        <v>1927</v>
      </c>
      <c r="D345" s="134" t="s">
        <v>152</v>
      </c>
      <c r="E345" s="135" t="s">
        <v>1366</v>
      </c>
      <c r="F345" s="136" t="s">
        <v>1443</v>
      </c>
      <c r="G345" s="137" t="s">
        <v>648</v>
      </c>
      <c r="H345" s="138">
        <v>3</v>
      </c>
      <c r="I345" s="139"/>
      <c r="J345" s="140">
        <f t="shared" si="140"/>
        <v>0</v>
      </c>
      <c r="K345" s="136"/>
      <c r="L345" s="31"/>
      <c r="M345" s="141"/>
      <c r="N345" s="142" t="s">
        <v>43</v>
      </c>
      <c r="P345" s="143">
        <f t="shared" si="141"/>
        <v>0</v>
      </c>
      <c r="Q345" s="143">
        <v>0</v>
      </c>
      <c r="R345" s="143">
        <f t="shared" si="142"/>
        <v>0</v>
      </c>
      <c r="S345" s="143">
        <v>0</v>
      </c>
      <c r="T345" s="144">
        <f t="shared" si="143"/>
        <v>0</v>
      </c>
      <c r="AR345" s="145" t="s">
        <v>157</v>
      </c>
      <c r="AT345" s="145" t="s">
        <v>152</v>
      </c>
      <c r="AU345" s="145" t="s">
        <v>80</v>
      </c>
      <c r="AY345" s="16" t="s">
        <v>150</v>
      </c>
      <c r="BE345" s="146">
        <f t="shared" si="144"/>
        <v>0</v>
      </c>
      <c r="BF345" s="146">
        <f t="shared" si="145"/>
        <v>0</v>
      </c>
      <c r="BG345" s="146">
        <f t="shared" si="146"/>
        <v>0</v>
      </c>
      <c r="BH345" s="146">
        <f t="shared" si="147"/>
        <v>0</v>
      </c>
      <c r="BI345" s="146">
        <f t="shared" si="148"/>
        <v>0</v>
      </c>
      <c r="BJ345" s="16" t="s">
        <v>80</v>
      </c>
      <c r="BK345" s="146">
        <f t="shared" si="149"/>
        <v>0</v>
      </c>
      <c r="BL345" s="16" t="s">
        <v>157</v>
      </c>
      <c r="BM345" s="145" t="s">
        <v>1928</v>
      </c>
    </row>
    <row r="346" spans="2:65" s="30" customFormat="1" ht="16.5" customHeight="1">
      <c r="B346" s="31"/>
      <c r="C346" s="134" t="s">
        <v>1929</v>
      </c>
      <c r="D346" s="134" t="s">
        <v>152</v>
      </c>
      <c r="E346" s="135" t="s">
        <v>1370</v>
      </c>
      <c r="F346" s="136" t="s">
        <v>1445</v>
      </c>
      <c r="G346" s="137" t="s">
        <v>712</v>
      </c>
      <c r="H346" s="138">
        <v>1</v>
      </c>
      <c r="I346" s="139"/>
      <c r="J346" s="140">
        <f t="shared" si="140"/>
        <v>0</v>
      </c>
      <c r="K346" s="136"/>
      <c r="L346" s="31"/>
      <c r="M346" s="141"/>
      <c r="N346" s="142" t="s">
        <v>43</v>
      </c>
      <c r="P346" s="143">
        <f t="shared" si="141"/>
        <v>0</v>
      </c>
      <c r="Q346" s="143">
        <v>0</v>
      </c>
      <c r="R346" s="143">
        <f t="shared" si="142"/>
        <v>0</v>
      </c>
      <c r="S346" s="143">
        <v>0</v>
      </c>
      <c r="T346" s="144">
        <f t="shared" si="143"/>
        <v>0</v>
      </c>
      <c r="AR346" s="145" t="s">
        <v>157</v>
      </c>
      <c r="AT346" s="145" t="s">
        <v>152</v>
      </c>
      <c r="AU346" s="145" t="s">
        <v>80</v>
      </c>
      <c r="AY346" s="16" t="s">
        <v>150</v>
      </c>
      <c r="BE346" s="146">
        <f t="shared" si="144"/>
        <v>0</v>
      </c>
      <c r="BF346" s="146">
        <f t="shared" si="145"/>
        <v>0</v>
      </c>
      <c r="BG346" s="146">
        <f t="shared" si="146"/>
        <v>0</v>
      </c>
      <c r="BH346" s="146">
        <f t="shared" si="147"/>
        <v>0</v>
      </c>
      <c r="BI346" s="146">
        <f t="shared" si="148"/>
        <v>0</v>
      </c>
      <c r="BJ346" s="16" t="s">
        <v>80</v>
      </c>
      <c r="BK346" s="146">
        <f t="shared" si="149"/>
        <v>0</v>
      </c>
      <c r="BL346" s="16" t="s">
        <v>157</v>
      </c>
      <c r="BM346" s="145" t="s">
        <v>1930</v>
      </c>
    </row>
    <row r="347" spans="2:65" s="30" customFormat="1" ht="24.15" customHeight="1">
      <c r="B347" s="31"/>
      <c r="C347" s="134" t="s">
        <v>1931</v>
      </c>
      <c r="D347" s="134" t="s">
        <v>152</v>
      </c>
      <c r="E347" s="135" t="s">
        <v>1796</v>
      </c>
      <c r="F347" s="136" t="s">
        <v>1797</v>
      </c>
      <c r="G347" s="137" t="s">
        <v>200</v>
      </c>
      <c r="H347" s="138">
        <v>34.844999999999999</v>
      </c>
      <c r="I347" s="139"/>
      <c r="J347" s="140">
        <f t="shared" si="140"/>
        <v>0</v>
      </c>
      <c r="K347" s="136"/>
      <c r="L347" s="31"/>
      <c r="M347" s="141"/>
      <c r="N347" s="142" t="s">
        <v>43</v>
      </c>
      <c r="P347" s="143">
        <f t="shared" si="141"/>
        <v>0</v>
      </c>
      <c r="Q347" s="143">
        <v>0</v>
      </c>
      <c r="R347" s="143">
        <f t="shared" si="142"/>
        <v>0</v>
      </c>
      <c r="S347" s="143">
        <v>0</v>
      </c>
      <c r="T347" s="144">
        <f t="shared" si="143"/>
        <v>0</v>
      </c>
      <c r="AR347" s="145" t="s">
        <v>157</v>
      </c>
      <c r="AT347" s="145" t="s">
        <v>152</v>
      </c>
      <c r="AU347" s="145" t="s">
        <v>80</v>
      </c>
      <c r="AY347" s="16" t="s">
        <v>150</v>
      </c>
      <c r="BE347" s="146">
        <f t="shared" si="144"/>
        <v>0</v>
      </c>
      <c r="BF347" s="146">
        <f t="shared" si="145"/>
        <v>0</v>
      </c>
      <c r="BG347" s="146">
        <f t="shared" si="146"/>
        <v>0</v>
      </c>
      <c r="BH347" s="146">
        <f t="shared" si="147"/>
        <v>0</v>
      </c>
      <c r="BI347" s="146">
        <f t="shared" si="148"/>
        <v>0</v>
      </c>
      <c r="BJ347" s="16" t="s">
        <v>80</v>
      </c>
      <c r="BK347" s="146">
        <f t="shared" si="149"/>
        <v>0</v>
      </c>
      <c r="BL347" s="16" t="s">
        <v>157</v>
      </c>
      <c r="BM347" s="145" t="s">
        <v>1932</v>
      </c>
    </row>
    <row r="348" spans="2:65" s="30" customFormat="1" ht="16.5" customHeight="1">
      <c r="B348" s="31"/>
      <c r="C348" s="134" t="s">
        <v>1933</v>
      </c>
      <c r="D348" s="134" t="s">
        <v>152</v>
      </c>
      <c r="E348" s="135" t="s">
        <v>1800</v>
      </c>
      <c r="F348" s="136" t="s">
        <v>1801</v>
      </c>
      <c r="G348" s="137" t="s">
        <v>200</v>
      </c>
      <c r="H348" s="138">
        <v>5.8</v>
      </c>
      <c r="I348" s="139"/>
      <c r="J348" s="140">
        <f t="shared" si="140"/>
        <v>0</v>
      </c>
      <c r="K348" s="136"/>
      <c r="L348" s="31"/>
      <c r="M348" s="141"/>
      <c r="N348" s="142" t="s">
        <v>43</v>
      </c>
      <c r="P348" s="143">
        <f t="shared" si="141"/>
        <v>0</v>
      </c>
      <c r="Q348" s="143">
        <v>0</v>
      </c>
      <c r="R348" s="143">
        <f t="shared" si="142"/>
        <v>0</v>
      </c>
      <c r="S348" s="143">
        <v>0</v>
      </c>
      <c r="T348" s="144">
        <f t="shared" si="143"/>
        <v>0</v>
      </c>
      <c r="AR348" s="145" t="s">
        <v>157</v>
      </c>
      <c r="AT348" s="145" t="s">
        <v>152</v>
      </c>
      <c r="AU348" s="145" t="s">
        <v>80</v>
      </c>
      <c r="AY348" s="16" t="s">
        <v>150</v>
      </c>
      <c r="BE348" s="146">
        <f t="shared" si="144"/>
        <v>0</v>
      </c>
      <c r="BF348" s="146">
        <f t="shared" si="145"/>
        <v>0</v>
      </c>
      <c r="BG348" s="146">
        <f t="shared" si="146"/>
        <v>0</v>
      </c>
      <c r="BH348" s="146">
        <f t="shared" si="147"/>
        <v>0</v>
      </c>
      <c r="BI348" s="146">
        <f t="shared" si="148"/>
        <v>0</v>
      </c>
      <c r="BJ348" s="16" t="s">
        <v>80</v>
      </c>
      <c r="BK348" s="146">
        <f t="shared" si="149"/>
        <v>0</v>
      </c>
      <c r="BL348" s="16" t="s">
        <v>157</v>
      </c>
      <c r="BM348" s="145" t="s">
        <v>1934</v>
      </c>
    </row>
    <row r="349" spans="2:65" s="30" customFormat="1" ht="24.15" customHeight="1">
      <c r="B349" s="31"/>
      <c r="C349" s="134" t="s">
        <v>1935</v>
      </c>
      <c r="D349" s="134" t="s">
        <v>152</v>
      </c>
      <c r="E349" s="135" t="s">
        <v>1808</v>
      </c>
      <c r="F349" s="136" t="s">
        <v>1809</v>
      </c>
      <c r="G349" s="137" t="s">
        <v>989</v>
      </c>
      <c r="H349" s="138">
        <v>1</v>
      </c>
      <c r="I349" s="139"/>
      <c r="J349" s="140">
        <f t="shared" si="140"/>
        <v>0</v>
      </c>
      <c r="K349" s="136"/>
      <c r="L349" s="31"/>
      <c r="M349" s="141"/>
      <c r="N349" s="142" t="s">
        <v>43</v>
      </c>
      <c r="P349" s="143">
        <f t="shared" si="141"/>
        <v>0</v>
      </c>
      <c r="Q349" s="143">
        <v>0</v>
      </c>
      <c r="R349" s="143">
        <f t="shared" si="142"/>
        <v>0</v>
      </c>
      <c r="S349" s="143">
        <v>0</v>
      </c>
      <c r="T349" s="144">
        <f t="shared" si="143"/>
        <v>0</v>
      </c>
      <c r="AR349" s="145" t="s">
        <v>157</v>
      </c>
      <c r="AT349" s="145" t="s">
        <v>152</v>
      </c>
      <c r="AU349" s="145" t="s">
        <v>80</v>
      </c>
      <c r="AY349" s="16" t="s">
        <v>150</v>
      </c>
      <c r="BE349" s="146">
        <f t="shared" si="144"/>
        <v>0</v>
      </c>
      <c r="BF349" s="146">
        <f t="shared" si="145"/>
        <v>0</v>
      </c>
      <c r="BG349" s="146">
        <f t="shared" si="146"/>
        <v>0</v>
      </c>
      <c r="BH349" s="146">
        <f t="shared" si="147"/>
        <v>0</v>
      </c>
      <c r="BI349" s="146">
        <f t="shared" si="148"/>
        <v>0</v>
      </c>
      <c r="BJ349" s="16" t="s">
        <v>80</v>
      </c>
      <c r="BK349" s="146">
        <f t="shared" si="149"/>
        <v>0</v>
      </c>
      <c r="BL349" s="16" t="s">
        <v>157</v>
      </c>
      <c r="BM349" s="145" t="s">
        <v>1936</v>
      </c>
    </row>
    <row r="350" spans="2:65" s="30" customFormat="1" ht="16.5" customHeight="1">
      <c r="B350" s="31"/>
      <c r="C350" s="134" t="s">
        <v>1937</v>
      </c>
      <c r="D350" s="134" t="s">
        <v>152</v>
      </c>
      <c r="E350" s="135" t="s">
        <v>1812</v>
      </c>
      <c r="F350" s="136" t="s">
        <v>1813</v>
      </c>
      <c r="G350" s="137" t="s">
        <v>989</v>
      </c>
      <c r="H350" s="138">
        <v>1</v>
      </c>
      <c r="I350" s="139"/>
      <c r="J350" s="140">
        <f t="shared" si="140"/>
        <v>0</v>
      </c>
      <c r="K350" s="136"/>
      <c r="L350" s="31"/>
      <c r="M350" s="141"/>
      <c r="N350" s="142" t="s">
        <v>43</v>
      </c>
      <c r="P350" s="143">
        <f t="shared" si="141"/>
        <v>0</v>
      </c>
      <c r="Q350" s="143">
        <v>0</v>
      </c>
      <c r="R350" s="143">
        <f t="shared" si="142"/>
        <v>0</v>
      </c>
      <c r="S350" s="143">
        <v>0</v>
      </c>
      <c r="T350" s="144">
        <f t="shared" si="143"/>
        <v>0</v>
      </c>
      <c r="AR350" s="145" t="s">
        <v>157</v>
      </c>
      <c r="AT350" s="145" t="s">
        <v>152</v>
      </c>
      <c r="AU350" s="145" t="s">
        <v>80</v>
      </c>
      <c r="AY350" s="16" t="s">
        <v>150</v>
      </c>
      <c r="BE350" s="146">
        <f t="shared" si="144"/>
        <v>0</v>
      </c>
      <c r="BF350" s="146">
        <f t="shared" si="145"/>
        <v>0</v>
      </c>
      <c r="BG350" s="146">
        <f t="shared" si="146"/>
        <v>0</v>
      </c>
      <c r="BH350" s="146">
        <f t="shared" si="147"/>
        <v>0</v>
      </c>
      <c r="BI350" s="146">
        <f t="shared" si="148"/>
        <v>0</v>
      </c>
      <c r="BJ350" s="16" t="s">
        <v>80</v>
      </c>
      <c r="BK350" s="146">
        <f t="shared" si="149"/>
        <v>0</v>
      </c>
      <c r="BL350" s="16" t="s">
        <v>157</v>
      </c>
      <c r="BM350" s="145" t="s">
        <v>1938</v>
      </c>
    </row>
    <row r="351" spans="2:65" s="30" customFormat="1" ht="16.5" customHeight="1">
      <c r="B351" s="31"/>
      <c r="C351" s="134" t="s">
        <v>1939</v>
      </c>
      <c r="D351" s="134" t="s">
        <v>152</v>
      </c>
      <c r="E351" s="135" t="s">
        <v>1506</v>
      </c>
      <c r="F351" s="136" t="s">
        <v>1507</v>
      </c>
      <c r="G351" s="137" t="s">
        <v>989</v>
      </c>
      <c r="H351" s="138">
        <v>1</v>
      </c>
      <c r="I351" s="139"/>
      <c r="J351" s="140">
        <f t="shared" si="140"/>
        <v>0</v>
      </c>
      <c r="K351" s="136"/>
      <c r="L351" s="31"/>
      <c r="M351" s="141"/>
      <c r="N351" s="142" t="s">
        <v>43</v>
      </c>
      <c r="P351" s="143">
        <f t="shared" si="141"/>
        <v>0</v>
      </c>
      <c r="Q351" s="143">
        <v>0</v>
      </c>
      <c r="R351" s="143">
        <f t="shared" si="142"/>
        <v>0</v>
      </c>
      <c r="S351" s="143">
        <v>0</v>
      </c>
      <c r="T351" s="144">
        <f t="shared" si="143"/>
        <v>0</v>
      </c>
      <c r="AR351" s="145" t="s">
        <v>157</v>
      </c>
      <c r="AT351" s="145" t="s">
        <v>152</v>
      </c>
      <c r="AU351" s="145" t="s">
        <v>80</v>
      </c>
      <c r="AY351" s="16" t="s">
        <v>150</v>
      </c>
      <c r="BE351" s="146">
        <f t="shared" si="144"/>
        <v>0</v>
      </c>
      <c r="BF351" s="146">
        <f t="shared" si="145"/>
        <v>0</v>
      </c>
      <c r="BG351" s="146">
        <f t="shared" si="146"/>
        <v>0</v>
      </c>
      <c r="BH351" s="146">
        <f t="shared" si="147"/>
        <v>0</v>
      </c>
      <c r="BI351" s="146">
        <f t="shared" si="148"/>
        <v>0</v>
      </c>
      <c r="BJ351" s="16" t="s">
        <v>80</v>
      </c>
      <c r="BK351" s="146">
        <f t="shared" si="149"/>
        <v>0</v>
      </c>
      <c r="BL351" s="16" t="s">
        <v>157</v>
      </c>
      <c r="BM351" s="145" t="s">
        <v>1940</v>
      </c>
    </row>
    <row r="352" spans="2:65" s="30" customFormat="1" ht="16.5" customHeight="1">
      <c r="B352" s="31"/>
      <c r="C352" s="134" t="s">
        <v>1941</v>
      </c>
      <c r="D352" s="134" t="s">
        <v>152</v>
      </c>
      <c r="E352" s="135" t="s">
        <v>1818</v>
      </c>
      <c r="F352" s="136" t="s">
        <v>1819</v>
      </c>
      <c r="G352" s="137" t="s">
        <v>989</v>
      </c>
      <c r="H352" s="138">
        <v>4</v>
      </c>
      <c r="I352" s="139"/>
      <c r="J352" s="140">
        <f t="shared" si="140"/>
        <v>0</v>
      </c>
      <c r="K352" s="136"/>
      <c r="L352" s="31"/>
      <c r="M352" s="141"/>
      <c r="N352" s="142" t="s">
        <v>43</v>
      </c>
      <c r="P352" s="143">
        <f t="shared" si="141"/>
        <v>0</v>
      </c>
      <c r="Q352" s="143">
        <v>0</v>
      </c>
      <c r="R352" s="143">
        <f t="shared" si="142"/>
        <v>0</v>
      </c>
      <c r="S352" s="143">
        <v>0</v>
      </c>
      <c r="T352" s="144">
        <f t="shared" si="143"/>
        <v>0</v>
      </c>
      <c r="AR352" s="145" t="s">
        <v>157</v>
      </c>
      <c r="AT352" s="145" t="s">
        <v>152</v>
      </c>
      <c r="AU352" s="145" t="s">
        <v>80</v>
      </c>
      <c r="AY352" s="16" t="s">
        <v>150</v>
      </c>
      <c r="BE352" s="146">
        <f t="shared" si="144"/>
        <v>0</v>
      </c>
      <c r="BF352" s="146">
        <f t="shared" si="145"/>
        <v>0</v>
      </c>
      <c r="BG352" s="146">
        <f t="shared" si="146"/>
        <v>0</v>
      </c>
      <c r="BH352" s="146">
        <f t="shared" si="147"/>
        <v>0</v>
      </c>
      <c r="BI352" s="146">
        <f t="shared" si="148"/>
        <v>0</v>
      </c>
      <c r="BJ352" s="16" t="s">
        <v>80</v>
      </c>
      <c r="BK352" s="146">
        <f t="shared" si="149"/>
        <v>0</v>
      </c>
      <c r="BL352" s="16" t="s">
        <v>157</v>
      </c>
      <c r="BM352" s="145" t="s">
        <v>1942</v>
      </c>
    </row>
    <row r="353" spans="2:65" s="30" customFormat="1" ht="16.5" customHeight="1">
      <c r="B353" s="31"/>
      <c r="C353" s="134" t="s">
        <v>1943</v>
      </c>
      <c r="D353" s="134" t="s">
        <v>152</v>
      </c>
      <c r="E353" s="135" t="s">
        <v>1822</v>
      </c>
      <c r="F353" s="136" t="s">
        <v>1823</v>
      </c>
      <c r="G353" s="137" t="s">
        <v>989</v>
      </c>
      <c r="H353" s="138">
        <v>4</v>
      </c>
      <c r="I353" s="139"/>
      <c r="J353" s="140">
        <f t="shared" si="140"/>
        <v>0</v>
      </c>
      <c r="K353" s="136"/>
      <c r="L353" s="31"/>
      <c r="M353" s="141"/>
      <c r="N353" s="142" t="s">
        <v>43</v>
      </c>
      <c r="P353" s="143">
        <f t="shared" si="141"/>
        <v>0</v>
      </c>
      <c r="Q353" s="143">
        <v>0</v>
      </c>
      <c r="R353" s="143">
        <f t="shared" si="142"/>
        <v>0</v>
      </c>
      <c r="S353" s="143">
        <v>0</v>
      </c>
      <c r="T353" s="144">
        <f t="shared" si="143"/>
        <v>0</v>
      </c>
      <c r="AR353" s="145" t="s">
        <v>157</v>
      </c>
      <c r="AT353" s="145" t="s">
        <v>152</v>
      </c>
      <c r="AU353" s="145" t="s">
        <v>80</v>
      </c>
      <c r="AY353" s="16" t="s">
        <v>150</v>
      </c>
      <c r="BE353" s="146">
        <f t="shared" si="144"/>
        <v>0</v>
      </c>
      <c r="BF353" s="146">
        <f t="shared" si="145"/>
        <v>0</v>
      </c>
      <c r="BG353" s="146">
        <f t="shared" si="146"/>
        <v>0</v>
      </c>
      <c r="BH353" s="146">
        <f t="shared" si="147"/>
        <v>0</v>
      </c>
      <c r="BI353" s="146">
        <f t="shared" si="148"/>
        <v>0</v>
      </c>
      <c r="BJ353" s="16" t="s">
        <v>80</v>
      </c>
      <c r="BK353" s="146">
        <f t="shared" si="149"/>
        <v>0</v>
      </c>
      <c r="BL353" s="16" t="s">
        <v>157</v>
      </c>
      <c r="BM353" s="145" t="s">
        <v>1944</v>
      </c>
    </row>
    <row r="354" spans="2:65" s="30" customFormat="1" ht="16.5" customHeight="1">
      <c r="B354" s="31"/>
      <c r="C354" s="134" t="s">
        <v>1945</v>
      </c>
      <c r="D354" s="134" t="s">
        <v>152</v>
      </c>
      <c r="E354" s="135" t="s">
        <v>1826</v>
      </c>
      <c r="F354" s="136" t="s">
        <v>1827</v>
      </c>
      <c r="G354" s="137" t="s">
        <v>989</v>
      </c>
      <c r="H354" s="138">
        <v>1</v>
      </c>
      <c r="I354" s="139"/>
      <c r="J354" s="140">
        <f t="shared" si="140"/>
        <v>0</v>
      </c>
      <c r="K354" s="136"/>
      <c r="L354" s="31"/>
      <c r="M354" s="141"/>
      <c r="N354" s="142" t="s">
        <v>43</v>
      </c>
      <c r="P354" s="143">
        <f t="shared" si="141"/>
        <v>0</v>
      </c>
      <c r="Q354" s="143">
        <v>0</v>
      </c>
      <c r="R354" s="143">
        <f t="shared" si="142"/>
        <v>0</v>
      </c>
      <c r="S354" s="143">
        <v>0</v>
      </c>
      <c r="T354" s="144">
        <f t="shared" si="143"/>
        <v>0</v>
      </c>
      <c r="AR354" s="145" t="s">
        <v>157</v>
      </c>
      <c r="AT354" s="145" t="s">
        <v>152</v>
      </c>
      <c r="AU354" s="145" t="s">
        <v>80</v>
      </c>
      <c r="AY354" s="16" t="s">
        <v>150</v>
      </c>
      <c r="BE354" s="146">
        <f t="shared" si="144"/>
        <v>0</v>
      </c>
      <c r="BF354" s="146">
        <f t="shared" si="145"/>
        <v>0</v>
      </c>
      <c r="BG354" s="146">
        <f t="shared" si="146"/>
        <v>0</v>
      </c>
      <c r="BH354" s="146">
        <f t="shared" si="147"/>
        <v>0</v>
      </c>
      <c r="BI354" s="146">
        <f t="shared" si="148"/>
        <v>0</v>
      </c>
      <c r="BJ354" s="16" t="s">
        <v>80</v>
      </c>
      <c r="BK354" s="146">
        <f t="shared" si="149"/>
        <v>0</v>
      </c>
      <c r="BL354" s="16" t="s">
        <v>157</v>
      </c>
      <c r="BM354" s="145" t="s">
        <v>1946</v>
      </c>
    </row>
    <row r="355" spans="2:65" s="30" customFormat="1" ht="16.5" customHeight="1">
      <c r="B355" s="31"/>
      <c r="C355" s="134" t="s">
        <v>1947</v>
      </c>
      <c r="D355" s="134" t="s">
        <v>152</v>
      </c>
      <c r="E355" s="135" t="s">
        <v>1830</v>
      </c>
      <c r="F355" s="136" t="s">
        <v>1831</v>
      </c>
      <c r="G355" s="137" t="s">
        <v>989</v>
      </c>
      <c r="H355" s="138">
        <v>1</v>
      </c>
      <c r="I355" s="139"/>
      <c r="J355" s="140">
        <f t="shared" si="140"/>
        <v>0</v>
      </c>
      <c r="K355" s="136"/>
      <c r="L355" s="31"/>
      <c r="M355" s="141"/>
      <c r="N355" s="142" t="s">
        <v>43</v>
      </c>
      <c r="P355" s="143">
        <f t="shared" si="141"/>
        <v>0</v>
      </c>
      <c r="Q355" s="143">
        <v>0</v>
      </c>
      <c r="R355" s="143">
        <f t="shared" si="142"/>
        <v>0</v>
      </c>
      <c r="S355" s="143">
        <v>0</v>
      </c>
      <c r="T355" s="144">
        <f t="shared" si="143"/>
        <v>0</v>
      </c>
      <c r="AR355" s="145" t="s">
        <v>157</v>
      </c>
      <c r="AT355" s="145" t="s">
        <v>152</v>
      </c>
      <c r="AU355" s="145" t="s">
        <v>80</v>
      </c>
      <c r="AY355" s="16" t="s">
        <v>150</v>
      </c>
      <c r="BE355" s="146">
        <f t="shared" si="144"/>
        <v>0</v>
      </c>
      <c r="BF355" s="146">
        <f t="shared" si="145"/>
        <v>0</v>
      </c>
      <c r="BG355" s="146">
        <f t="shared" si="146"/>
        <v>0</v>
      </c>
      <c r="BH355" s="146">
        <f t="shared" si="147"/>
        <v>0</v>
      </c>
      <c r="BI355" s="146">
        <f t="shared" si="148"/>
        <v>0</v>
      </c>
      <c r="BJ355" s="16" t="s">
        <v>80</v>
      </c>
      <c r="BK355" s="146">
        <f t="shared" si="149"/>
        <v>0</v>
      </c>
      <c r="BL355" s="16" t="s">
        <v>157</v>
      </c>
      <c r="BM355" s="145" t="s">
        <v>1948</v>
      </c>
    </row>
    <row r="356" spans="2:65" s="30" customFormat="1" ht="16.5" customHeight="1">
      <c r="B356" s="31"/>
      <c r="C356" s="134" t="s">
        <v>1949</v>
      </c>
      <c r="D356" s="134" t="s">
        <v>152</v>
      </c>
      <c r="E356" s="135" t="s">
        <v>1834</v>
      </c>
      <c r="F356" s="136" t="s">
        <v>1835</v>
      </c>
      <c r="G356" s="137" t="s">
        <v>209</v>
      </c>
      <c r="H356" s="138">
        <v>5</v>
      </c>
      <c r="I356" s="139"/>
      <c r="J356" s="140">
        <f t="shared" si="140"/>
        <v>0</v>
      </c>
      <c r="K356" s="136"/>
      <c r="L356" s="31"/>
      <c r="M356" s="141"/>
      <c r="N356" s="142" t="s">
        <v>43</v>
      </c>
      <c r="P356" s="143">
        <f t="shared" si="141"/>
        <v>0</v>
      </c>
      <c r="Q356" s="143">
        <v>0</v>
      </c>
      <c r="R356" s="143">
        <f t="shared" si="142"/>
        <v>0</v>
      </c>
      <c r="S356" s="143">
        <v>0</v>
      </c>
      <c r="T356" s="144">
        <f t="shared" si="143"/>
        <v>0</v>
      </c>
      <c r="AR356" s="145" t="s">
        <v>157</v>
      </c>
      <c r="AT356" s="145" t="s">
        <v>152</v>
      </c>
      <c r="AU356" s="145" t="s">
        <v>80</v>
      </c>
      <c r="AY356" s="16" t="s">
        <v>150</v>
      </c>
      <c r="BE356" s="146">
        <f t="shared" si="144"/>
        <v>0</v>
      </c>
      <c r="BF356" s="146">
        <f t="shared" si="145"/>
        <v>0</v>
      </c>
      <c r="BG356" s="146">
        <f t="shared" si="146"/>
        <v>0</v>
      </c>
      <c r="BH356" s="146">
        <f t="shared" si="147"/>
        <v>0</v>
      </c>
      <c r="BI356" s="146">
        <f t="shared" si="148"/>
        <v>0</v>
      </c>
      <c r="BJ356" s="16" t="s">
        <v>80</v>
      </c>
      <c r="BK356" s="146">
        <f t="shared" si="149"/>
        <v>0</v>
      </c>
      <c r="BL356" s="16" t="s">
        <v>157</v>
      </c>
      <c r="BM356" s="145" t="s">
        <v>1950</v>
      </c>
    </row>
    <row r="357" spans="2:65" s="30" customFormat="1" ht="24.15" customHeight="1">
      <c r="B357" s="31"/>
      <c r="C357" s="134" t="s">
        <v>1951</v>
      </c>
      <c r="D357" s="134" t="s">
        <v>152</v>
      </c>
      <c r="E357" s="135" t="s">
        <v>1952</v>
      </c>
      <c r="F357" s="136" t="s">
        <v>1953</v>
      </c>
      <c r="G357" s="137" t="s">
        <v>989</v>
      </c>
      <c r="H357" s="138">
        <v>1</v>
      </c>
      <c r="I357" s="139"/>
      <c r="J357" s="140">
        <f t="shared" si="140"/>
        <v>0</v>
      </c>
      <c r="K357" s="136"/>
      <c r="L357" s="31"/>
      <c r="M357" s="141"/>
      <c r="N357" s="142" t="s">
        <v>43</v>
      </c>
      <c r="P357" s="143">
        <f t="shared" si="141"/>
        <v>0</v>
      </c>
      <c r="Q357" s="143">
        <v>0</v>
      </c>
      <c r="R357" s="143">
        <f t="shared" si="142"/>
        <v>0</v>
      </c>
      <c r="S357" s="143">
        <v>0</v>
      </c>
      <c r="T357" s="144">
        <f t="shared" si="143"/>
        <v>0</v>
      </c>
      <c r="AR357" s="145" t="s">
        <v>157</v>
      </c>
      <c r="AT357" s="145" t="s">
        <v>152</v>
      </c>
      <c r="AU357" s="145" t="s">
        <v>80</v>
      </c>
      <c r="AY357" s="16" t="s">
        <v>150</v>
      </c>
      <c r="BE357" s="146">
        <f t="shared" si="144"/>
        <v>0</v>
      </c>
      <c r="BF357" s="146">
        <f t="shared" si="145"/>
        <v>0</v>
      </c>
      <c r="BG357" s="146">
        <f t="shared" si="146"/>
        <v>0</v>
      </c>
      <c r="BH357" s="146">
        <f t="shared" si="147"/>
        <v>0</v>
      </c>
      <c r="BI357" s="146">
        <f t="shared" si="148"/>
        <v>0</v>
      </c>
      <c r="BJ357" s="16" t="s">
        <v>80</v>
      </c>
      <c r="BK357" s="146">
        <f t="shared" si="149"/>
        <v>0</v>
      </c>
      <c r="BL357" s="16" t="s">
        <v>157</v>
      </c>
      <c r="BM357" s="145" t="s">
        <v>1954</v>
      </c>
    </row>
    <row r="358" spans="2:65" s="30" customFormat="1" ht="16.5" customHeight="1">
      <c r="B358" s="31"/>
      <c r="C358" s="134" t="s">
        <v>1955</v>
      </c>
      <c r="D358" s="134" t="s">
        <v>152</v>
      </c>
      <c r="E358" s="135" t="s">
        <v>1166</v>
      </c>
      <c r="F358" s="136" t="s">
        <v>1453</v>
      </c>
      <c r="G358" s="137" t="s">
        <v>989</v>
      </c>
      <c r="H358" s="138">
        <v>1</v>
      </c>
      <c r="I358" s="139"/>
      <c r="J358" s="140">
        <f t="shared" si="140"/>
        <v>0</v>
      </c>
      <c r="K358" s="136"/>
      <c r="L358" s="31"/>
      <c r="M358" s="141"/>
      <c r="N358" s="142" t="s">
        <v>43</v>
      </c>
      <c r="P358" s="143">
        <f t="shared" si="141"/>
        <v>0</v>
      </c>
      <c r="Q358" s="143">
        <v>0</v>
      </c>
      <c r="R358" s="143">
        <f t="shared" si="142"/>
        <v>0</v>
      </c>
      <c r="S358" s="143">
        <v>0</v>
      </c>
      <c r="T358" s="144">
        <f t="shared" si="143"/>
        <v>0</v>
      </c>
      <c r="AR358" s="145" t="s">
        <v>157</v>
      </c>
      <c r="AT358" s="145" t="s">
        <v>152</v>
      </c>
      <c r="AU358" s="145" t="s">
        <v>80</v>
      </c>
      <c r="AY358" s="16" t="s">
        <v>150</v>
      </c>
      <c r="BE358" s="146">
        <f t="shared" si="144"/>
        <v>0</v>
      </c>
      <c r="BF358" s="146">
        <f t="shared" si="145"/>
        <v>0</v>
      </c>
      <c r="BG358" s="146">
        <f t="shared" si="146"/>
        <v>0</v>
      </c>
      <c r="BH358" s="146">
        <f t="shared" si="147"/>
        <v>0</v>
      </c>
      <c r="BI358" s="146">
        <f t="shared" si="148"/>
        <v>0</v>
      </c>
      <c r="BJ358" s="16" t="s">
        <v>80</v>
      </c>
      <c r="BK358" s="146">
        <f t="shared" si="149"/>
        <v>0</v>
      </c>
      <c r="BL358" s="16" t="s">
        <v>157</v>
      </c>
      <c r="BM358" s="145" t="s">
        <v>1956</v>
      </c>
    </row>
    <row r="359" spans="2:65" s="30" customFormat="1" ht="16.5" customHeight="1">
      <c r="B359" s="31"/>
      <c r="C359" s="134" t="s">
        <v>1957</v>
      </c>
      <c r="D359" s="134" t="s">
        <v>152</v>
      </c>
      <c r="E359" s="135" t="s">
        <v>1172</v>
      </c>
      <c r="F359" s="136" t="s">
        <v>1457</v>
      </c>
      <c r="G359" s="137" t="s">
        <v>989</v>
      </c>
      <c r="H359" s="138">
        <v>1</v>
      </c>
      <c r="I359" s="139"/>
      <c r="J359" s="140">
        <f t="shared" si="140"/>
        <v>0</v>
      </c>
      <c r="K359" s="136"/>
      <c r="L359" s="31"/>
      <c r="M359" s="141"/>
      <c r="N359" s="142" t="s">
        <v>43</v>
      </c>
      <c r="P359" s="143">
        <f t="shared" si="141"/>
        <v>0</v>
      </c>
      <c r="Q359" s="143">
        <v>0</v>
      </c>
      <c r="R359" s="143">
        <f t="shared" si="142"/>
        <v>0</v>
      </c>
      <c r="S359" s="143">
        <v>0</v>
      </c>
      <c r="T359" s="144">
        <f t="shared" si="143"/>
        <v>0</v>
      </c>
      <c r="AR359" s="145" t="s">
        <v>157</v>
      </c>
      <c r="AT359" s="145" t="s">
        <v>152</v>
      </c>
      <c r="AU359" s="145" t="s">
        <v>80</v>
      </c>
      <c r="AY359" s="16" t="s">
        <v>150</v>
      </c>
      <c r="BE359" s="146">
        <f t="shared" si="144"/>
        <v>0</v>
      </c>
      <c r="BF359" s="146">
        <f t="shared" si="145"/>
        <v>0</v>
      </c>
      <c r="BG359" s="146">
        <f t="shared" si="146"/>
        <v>0</v>
      </c>
      <c r="BH359" s="146">
        <f t="shared" si="147"/>
        <v>0</v>
      </c>
      <c r="BI359" s="146">
        <f t="shared" si="148"/>
        <v>0</v>
      </c>
      <c r="BJ359" s="16" t="s">
        <v>80</v>
      </c>
      <c r="BK359" s="146">
        <f t="shared" si="149"/>
        <v>0</v>
      </c>
      <c r="BL359" s="16" t="s">
        <v>157</v>
      </c>
      <c r="BM359" s="145" t="s">
        <v>1958</v>
      </c>
    </row>
    <row r="360" spans="2:65" s="30" customFormat="1" ht="16.5" customHeight="1">
      <c r="B360" s="31"/>
      <c r="C360" s="134" t="s">
        <v>1959</v>
      </c>
      <c r="D360" s="134" t="s">
        <v>152</v>
      </c>
      <c r="E360" s="135" t="s">
        <v>1224</v>
      </c>
      <c r="F360" s="136" t="s">
        <v>1459</v>
      </c>
      <c r="G360" s="137" t="s">
        <v>989</v>
      </c>
      <c r="H360" s="138">
        <v>1</v>
      </c>
      <c r="I360" s="139"/>
      <c r="J360" s="140">
        <f t="shared" si="140"/>
        <v>0</v>
      </c>
      <c r="K360" s="136"/>
      <c r="L360" s="31"/>
      <c r="M360" s="141"/>
      <c r="N360" s="142" t="s">
        <v>43</v>
      </c>
      <c r="P360" s="143">
        <f t="shared" si="141"/>
        <v>0</v>
      </c>
      <c r="Q360" s="143">
        <v>0</v>
      </c>
      <c r="R360" s="143">
        <f t="shared" si="142"/>
        <v>0</v>
      </c>
      <c r="S360" s="143">
        <v>0</v>
      </c>
      <c r="T360" s="144">
        <f t="shared" si="143"/>
        <v>0</v>
      </c>
      <c r="AR360" s="145" t="s">
        <v>157</v>
      </c>
      <c r="AT360" s="145" t="s">
        <v>152</v>
      </c>
      <c r="AU360" s="145" t="s">
        <v>80</v>
      </c>
      <c r="AY360" s="16" t="s">
        <v>150</v>
      </c>
      <c r="BE360" s="146">
        <f t="shared" si="144"/>
        <v>0</v>
      </c>
      <c r="BF360" s="146">
        <f t="shared" si="145"/>
        <v>0</v>
      </c>
      <c r="BG360" s="146">
        <f t="shared" si="146"/>
        <v>0</v>
      </c>
      <c r="BH360" s="146">
        <f t="shared" si="147"/>
        <v>0</v>
      </c>
      <c r="BI360" s="146">
        <f t="shared" si="148"/>
        <v>0</v>
      </c>
      <c r="BJ360" s="16" t="s">
        <v>80</v>
      </c>
      <c r="BK360" s="146">
        <f t="shared" si="149"/>
        <v>0</v>
      </c>
      <c r="BL360" s="16" t="s">
        <v>157</v>
      </c>
      <c r="BM360" s="145" t="s">
        <v>1960</v>
      </c>
    </row>
    <row r="361" spans="2:65" s="30" customFormat="1" ht="16.5" customHeight="1">
      <c r="B361" s="31"/>
      <c r="C361" s="134" t="s">
        <v>1961</v>
      </c>
      <c r="D361" s="134" t="s">
        <v>152</v>
      </c>
      <c r="E361" s="135" t="s">
        <v>1257</v>
      </c>
      <c r="F361" s="136" t="s">
        <v>1461</v>
      </c>
      <c r="G361" s="137" t="s">
        <v>989</v>
      </c>
      <c r="H361" s="138">
        <v>1</v>
      </c>
      <c r="I361" s="139"/>
      <c r="J361" s="140">
        <f t="shared" si="140"/>
        <v>0</v>
      </c>
      <c r="K361" s="136"/>
      <c r="L361" s="31"/>
      <c r="M361" s="141"/>
      <c r="N361" s="142" t="s">
        <v>43</v>
      </c>
      <c r="P361" s="143">
        <f t="shared" si="141"/>
        <v>0</v>
      </c>
      <c r="Q361" s="143">
        <v>0</v>
      </c>
      <c r="R361" s="143">
        <f t="shared" si="142"/>
        <v>0</v>
      </c>
      <c r="S361" s="143">
        <v>0</v>
      </c>
      <c r="T361" s="144">
        <f t="shared" si="143"/>
        <v>0</v>
      </c>
      <c r="AR361" s="145" t="s">
        <v>157</v>
      </c>
      <c r="AT361" s="145" t="s">
        <v>152</v>
      </c>
      <c r="AU361" s="145" t="s">
        <v>80</v>
      </c>
      <c r="AY361" s="16" t="s">
        <v>150</v>
      </c>
      <c r="BE361" s="146">
        <f t="shared" si="144"/>
        <v>0</v>
      </c>
      <c r="BF361" s="146">
        <f t="shared" si="145"/>
        <v>0</v>
      </c>
      <c r="BG361" s="146">
        <f t="shared" si="146"/>
        <v>0</v>
      </c>
      <c r="BH361" s="146">
        <f t="shared" si="147"/>
        <v>0</v>
      </c>
      <c r="BI361" s="146">
        <f t="shared" si="148"/>
        <v>0</v>
      </c>
      <c r="BJ361" s="16" t="s">
        <v>80</v>
      </c>
      <c r="BK361" s="146">
        <f t="shared" si="149"/>
        <v>0</v>
      </c>
      <c r="BL361" s="16" t="s">
        <v>157</v>
      </c>
      <c r="BM361" s="145" t="s">
        <v>1962</v>
      </c>
    </row>
    <row r="362" spans="2:65" s="30" customFormat="1" ht="16.5" customHeight="1">
      <c r="B362" s="31"/>
      <c r="C362" s="134" t="s">
        <v>1963</v>
      </c>
      <c r="D362" s="134" t="s">
        <v>152</v>
      </c>
      <c r="E362" s="135" t="s">
        <v>1332</v>
      </c>
      <c r="F362" s="136" t="s">
        <v>1463</v>
      </c>
      <c r="G362" s="137" t="s">
        <v>989</v>
      </c>
      <c r="H362" s="138">
        <v>1</v>
      </c>
      <c r="I362" s="139"/>
      <c r="J362" s="140">
        <f t="shared" si="140"/>
        <v>0</v>
      </c>
      <c r="K362" s="136"/>
      <c r="L362" s="31"/>
      <c r="M362" s="141"/>
      <c r="N362" s="142" t="s">
        <v>43</v>
      </c>
      <c r="P362" s="143">
        <f t="shared" si="141"/>
        <v>0</v>
      </c>
      <c r="Q362" s="143">
        <v>0</v>
      </c>
      <c r="R362" s="143">
        <f t="shared" si="142"/>
        <v>0</v>
      </c>
      <c r="S362" s="143">
        <v>0</v>
      </c>
      <c r="T362" s="144">
        <f t="shared" si="143"/>
        <v>0</v>
      </c>
      <c r="AR362" s="145" t="s">
        <v>157</v>
      </c>
      <c r="AT362" s="145" t="s">
        <v>152</v>
      </c>
      <c r="AU362" s="145" t="s">
        <v>80</v>
      </c>
      <c r="AY362" s="16" t="s">
        <v>150</v>
      </c>
      <c r="BE362" s="146">
        <f t="shared" si="144"/>
        <v>0</v>
      </c>
      <c r="BF362" s="146">
        <f t="shared" si="145"/>
        <v>0</v>
      </c>
      <c r="BG362" s="146">
        <f t="shared" si="146"/>
        <v>0</v>
      </c>
      <c r="BH362" s="146">
        <f t="shared" si="147"/>
        <v>0</v>
      </c>
      <c r="BI362" s="146">
        <f t="shared" si="148"/>
        <v>0</v>
      </c>
      <c r="BJ362" s="16" t="s">
        <v>80</v>
      </c>
      <c r="BK362" s="146">
        <f t="shared" si="149"/>
        <v>0</v>
      </c>
      <c r="BL362" s="16" t="s">
        <v>157</v>
      </c>
      <c r="BM362" s="145" t="s">
        <v>1964</v>
      </c>
    </row>
    <row r="363" spans="2:65" s="121" customFormat="1" ht="25.95" customHeight="1">
      <c r="B363" s="122"/>
      <c r="D363" s="123" t="s">
        <v>71</v>
      </c>
      <c r="E363" s="124" t="s">
        <v>1965</v>
      </c>
      <c r="F363" s="124" t="s">
        <v>1966</v>
      </c>
      <c r="I363" s="125"/>
      <c r="J363" s="126">
        <f>BK363</f>
        <v>0</v>
      </c>
      <c r="L363" s="122"/>
      <c r="M363" s="127"/>
      <c r="P363" s="128">
        <f>SUM(P364:P378)</f>
        <v>0</v>
      </c>
      <c r="R363" s="128">
        <f>SUM(R364:R378)</f>
        <v>0</v>
      </c>
      <c r="T363" s="129">
        <f>SUM(T364:T378)</f>
        <v>0</v>
      </c>
      <c r="AR363" s="123" t="s">
        <v>80</v>
      </c>
      <c r="AT363" s="130" t="s">
        <v>71</v>
      </c>
      <c r="AU363" s="130" t="s">
        <v>72</v>
      </c>
      <c r="AY363" s="123" t="s">
        <v>150</v>
      </c>
      <c r="BK363" s="131">
        <f>SUM(BK364:BK378)</f>
        <v>0</v>
      </c>
    </row>
    <row r="364" spans="2:65" s="30" customFormat="1" ht="24.15" customHeight="1">
      <c r="B364" s="31"/>
      <c r="C364" s="134" t="s">
        <v>1967</v>
      </c>
      <c r="D364" s="134" t="s">
        <v>152</v>
      </c>
      <c r="E364" s="135" t="s">
        <v>1157</v>
      </c>
      <c r="F364" s="136" t="s">
        <v>1435</v>
      </c>
      <c r="G364" s="137" t="s">
        <v>200</v>
      </c>
      <c r="H364" s="138">
        <v>32.595999999999997</v>
      </c>
      <c r="I364" s="139"/>
      <c r="J364" s="140">
        <f t="shared" ref="J364:J378" si="150">ROUND(I364*H364,2)</f>
        <v>0</v>
      </c>
      <c r="K364" s="136"/>
      <c r="L364" s="31"/>
      <c r="M364" s="141"/>
      <c r="N364" s="142" t="s">
        <v>43</v>
      </c>
      <c r="P364" s="143">
        <f t="shared" ref="P364:P378" si="151">O364*H364</f>
        <v>0</v>
      </c>
      <c r="Q364" s="143">
        <v>0</v>
      </c>
      <c r="R364" s="143">
        <f t="shared" ref="R364:R378" si="152">Q364*H364</f>
        <v>0</v>
      </c>
      <c r="S364" s="143">
        <v>0</v>
      </c>
      <c r="T364" s="144">
        <f t="shared" ref="T364:T378" si="153">S364*H364</f>
        <v>0</v>
      </c>
      <c r="AR364" s="145" t="s">
        <v>157</v>
      </c>
      <c r="AT364" s="145" t="s">
        <v>152</v>
      </c>
      <c r="AU364" s="145" t="s">
        <v>80</v>
      </c>
      <c r="AY364" s="16" t="s">
        <v>150</v>
      </c>
      <c r="BE364" s="146">
        <f t="shared" ref="BE364:BE378" si="154">IF(N364="základní",J364,0)</f>
        <v>0</v>
      </c>
      <c r="BF364" s="146">
        <f t="shared" ref="BF364:BF378" si="155">IF(N364="snížená",J364,0)</f>
        <v>0</v>
      </c>
      <c r="BG364" s="146">
        <f t="shared" ref="BG364:BG378" si="156">IF(N364="zákl. přenesená",J364,0)</f>
        <v>0</v>
      </c>
      <c r="BH364" s="146">
        <f t="shared" ref="BH364:BH378" si="157">IF(N364="sníž. přenesená",J364,0)</f>
        <v>0</v>
      </c>
      <c r="BI364" s="146">
        <f t="shared" ref="BI364:BI378" si="158">IF(N364="nulová",J364,0)</f>
        <v>0</v>
      </c>
      <c r="BJ364" s="16" t="s">
        <v>80</v>
      </c>
      <c r="BK364" s="146">
        <f t="shared" ref="BK364:BK378" si="159">ROUND(I364*H364,2)</f>
        <v>0</v>
      </c>
      <c r="BL364" s="16" t="s">
        <v>157</v>
      </c>
      <c r="BM364" s="145" t="s">
        <v>1968</v>
      </c>
    </row>
    <row r="365" spans="2:65" s="30" customFormat="1" ht="16.5" customHeight="1">
      <c r="B365" s="31"/>
      <c r="C365" s="134" t="s">
        <v>1969</v>
      </c>
      <c r="D365" s="134" t="s">
        <v>152</v>
      </c>
      <c r="E365" s="135" t="s">
        <v>1346</v>
      </c>
      <c r="F365" s="136" t="s">
        <v>1437</v>
      </c>
      <c r="G365" s="137" t="s">
        <v>989</v>
      </c>
      <c r="H365" s="138">
        <v>1</v>
      </c>
      <c r="I365" s="139"/>
      <c r="J365" s="140">
        <f t="shared" si="150"/>
        <v>0</v>
      </c>
      <c r="K365" s="136"/>
      <c r="L365" s="31"/>
      <c r="M365" s="141"/>
      <c r="N365" s="142" t="s">
        <v>43</v>
      </c>
      <c r="P365" s="143">
        <f t="shared" si="151"/>
        <v>0</v>
      </c>
      <c r="Q365" s="143">
        <v>0</v>
      </c>
      <c r="R365" s="143">
        <f t="shared" si="152"/>
        <v>0</v>
      </c>
      <c r="S365" s="143">
        <v>0</v>
      </c>
      <c r="T365" s="144">
        <f t="shared" si="153"/>
        <v>0</v>
      </c>
      <c r="AR365" s="145" t="s">
        <v>157</v>
      </c>
      <c r="AT365" s="145" t="s">
        <v>152</v>
      </c>
      <c r="AU365" s="145" t="s">
        <v>80</v>
      </c>
      <c r="AY365" s="16" t="s">
        <v>150</v>
      </c>
      <c r="BE365" s="146">
        <f t="shared" si="154"/>
        <v>0</v>
      </c>
      <c r="BF365" s="146">
        <f t="shared" si="155"/>
        <v>0</v>
      </c>
      <c r="BG365" s="146">
        <f t="shared" si="156"/>
        <v>0</v>
      </c>
      <c r="BH365" s="146">
        <f t="shared" si="157"/>
        <v>0</v>
      </c>
      <c r="BI365" s="146">
        <f t="shared" si="158"/>
        <v>0</v>
      </c>
      <c r="BJ365" s="16" t="s">
        <v>80</v>
      </c>
      <c r="BK365" s="146">
        <f t="shared" si="159"/>
        <v>0</v>
      </c>
      <c r="BL365" s="16" t="s">
        <v>157</v>
      </c>
      <c r="BM365" s="145" t="s">
        <v>1970</v>
      </c>
    </row>
    <row r="366" spans="2:65" s="30" customFormat="1" ht="16.5" customHeight="1">
      <c r="B366" s="31"/>
      <c r="C366" s="134" t="s">
        <v>1971</v>
      </c>
      <c r="D366" s="134" t="s">
        <v>152</v>
      </c>
      <c r="E366" s="135" t="s">
        <v>1354</v>
      </c>
      <c r="F366" s="136" t="s">
        <v>1439</v>
      </c>
      <c r="G366" s="137" t="s">
        <v>989</v>
      </c>
      <c r="H366" s="138">
        <v>1</v>
      </c>
      <c r="I366" s="139"/>
      <c r="J366" s="140">
        <f t="shared" si="150"/>
        <v>0</v>
      </c>
      <c r="K366" s="136"/>
      <c r="L366" s="31"/>
      <c r="M366" s="141"/>
      <c r="N366" s="142" t="s">
        <v>43</v>
      </c>
      <c r="P366" s="143">
        <f t="shared" si="151"/>
        <v>0</v>
      </c>
      <c r="Q366" s="143">
        <v>0</v>
      </c>
      <c r="R366" s="143">
        <f t="shared" si="152"/>
        <v>0</v>
      </c>
      <c r="S366" s="143">
        <v>0</v>
      </c>
      <c r="T366" s="144">
        <f t="shared" si="153"/>
        <v>0</v>
      </c>
      <c r="AR366" s="145" t="s">
        <v>157</v>
      </c>
      <c r="AT366" s="145" t="s">
        <v>152</v>
      </c>
      <c r="AU366" s="145" t="s">
        <v>80</v>
      </c>
      <c r="AY366" s="16" t="s">
        <v>150</v>
      </c>
      <c r="BE366" s="146">
        <f t="shared" si="154"/>
        <v>0</v>
      </c>
      <c r="BF366" s="146">
        <f t="shared" si="155"/>
        <v>0</v>
      </c>
      <c r="BG366" s="146">
        <f t="shared" si="156"/>
        <v>0</v>
      </c>
      <c r="BH366" s="146">
        <f t="shared" si="157"/>
        <v>0</v>
      </c>
      <c r="BI366" s="146">
        <f t="shared" si="158"/>
        <v>0</v>
      </c>
      <c r="BJ366" s="16" t="s">
        <v>80</v>
      </c>
      <c r="BK366" s="146">
        <f t="shared" si="159"/>
        <v>0</v>
      </c>
      <c r="BL366" s="16" t="s">
        <v>157</v>
      </c>
      <c r="BM366" s="145" t="s">
        <v>1972</v>
      </c>
    </row>
    <row r="367" spans="2:65" s="30" customFormat="1" ht="16.5" customHeight="1">
      <c r="B367" s="31"/>
      <c r="C367" s="134" t="s">
        <v>1973</v>
      </c>
      <c r="D367" s="134" t="s">
        <v>152</v>
      </c>
      <c r="E367" s="135" t="s">
        <v>1362</v>
      </c>
      <c r="F367" s="136" t="s">
        <v>1441</v>
      </c>
      <c r="G367" s="137" t="s">
        <v>989</v>
      </c>
      <c r="H367" s="138">
        <v>1</v>
      </c>
      <c r="I367" s="139"/>
      <c r="J367" s="140">
        <f t="shared" si="150"/>
        <v>0</v>
      </c>
      <c r="K367" s="136"/>
      <c r="L367" s="31"/>
      <c r="M367" s="141"/>
      <c r="N367" s="142" t="s">
        <v>43</v>
      </c>
      <c r="P367" s="143">
        <f t="shared" si="151"/>
        <v>0</v>
      </c>
      <c r="Q367" s="143">
        <v>0</v>
      </c>
      <c r="R367" s="143">
        <f t="shared" si="152"/>
        <v>0</v>
      </c>
      <c r="S367" s="143">
        <v>0</v>
      </c>
      <c r="T367" s="144">
        <f t="shared" si="153"/>
        <v>0</v>
      </c>
      <c r="AR367" s="145" t="s">
        <v>157</v>
      </c>
      <c r="AT367" s="145" t="s">
        <v>152</v>
      </c>
      <c r="AU367" s="145" t="s">
        <v>80</v>
      </c>
      <c r="AY367" s="16" t="s">
        <v>150</v>
      </c>
      <c r="BE367" s="146">
        <f t="shared" si="154"/>
        <v>0</v>
      </c>
      <c r="BF367" s="146">
        <f t="shared" si="155"/>
        <v>0</v>
      </c>
      <c r="BG367" s="146">
        <f t="shared" si="156"/>
        <v>0</v>
      </c>
      <c r="BH367" s="146">
        <f t="shared" si="157"/>
        <v>0</v>
      </c>
      <c r="BI367" s="146">
        <f t="shared" si="158"/>
        <v>0</v>
      </c>
      <c r="BJ367" s="16" t="s">
        <v>80</v>
      </c>
      <c r="BK367" s="146">
        <f t="shared" si="159"/>
        <v>0</v>
      </c>
      <c r="BL367" s="16" t="s">
        <v>157</v>
      </c>
      <c r="BM367" s="145" t="s">
        <v>1974</v>
      </c>
    </row>
    <row r="368" spans="2:65" s="30" customFormat="1" ht="16.5" customHeight="1">
      <c r="B368" s="31"/>
      <c r="C368" s="134" t="s">
        <v>1975</v>
      </c>
      <c r="D368" s="134" t="s">
        <v>152</v>
      </c>
      <c r="E368" s="135" t="s">
        <v>1370</v>
      </c>
      <c r="F368" s="136" t="s">
        <v>1445</v>
      </c>
      <c r="G368" s="137" t="s">
        <v>712</v>
      </c>
      <c r="H368" s="138">
        <v>1</v>
      </c>
      <c r="I368" s="139"/>
      <c r="J368" s="140">
        <f t="shared" si="150"/>
        <v>0</v>
      </c>
      <c r="K368" s="136"/>
      <c r="L368" s="31"/>
      <c r="M368" s="141"/>
      <c r="N368" s="142" t="s">
        <v>43</v>
      </c>
      <c r="P368" s="143">
        <f t="shared" si="151"/>
        <v>0</v>
      </c>
      <c r="Q368" s="143">
        <v>0</v>
      </c>
      <c r="R368" s="143">
        <f t="shared" si="152"/>
        <v>0</v>
      </c>
      <c r="S368" s="143">
        <v>0</v>
      </c>
      <c r="T368" s="144">
        <f t="shared" si="153"/>
        <v>0</v>
      </c>
      <c r="AR368" s="145" t="s">
        <v>157</v>
      </c>
      <c r="AT368" s="145" t="s">
        <v>152</v>
      </c>
      <c r="AU368" s="145" t="s">
        <v>80</v>
      </c>
      <c r="AY368" s="16" t="s">
        <v>150</v>
      </c>
      <c r="BE368" s="146">
        <f t="shared" si="154"/>
        <v>0</v>
      </c>
      <c r="BF368" s="146">
        <f t="shared" si="155"/>
        <v>0</v>
      </c>
      <c r="BG368" s="146">
        <f t="shared" si="156"/>
        <v>0</v>
      </c>
      <c r="BH368" s="146">
        <f t="shared" si="157"/>
        <v>0</v>
      </c>
      <c r="BI368" s="146">
        <f t="shared" si="158"/>
        <v>0</v>
      </c>
      <c r="BJ368" s="16" t="s">
        <v>80</v>
      </c>
      <c r="BK368" s="146">
        <f t="shared" si="159"/>
        <v>0</v>
      </c>
      <c r="BL368" s="16" t="s">
        <v>157</v>
      </c>
      <c r="BM368" s="145" t="s">
        <v>1976</v>
      </c>
    </row>
    <row r="369" spans="2:65" s="30" customFormat="1" ht="16.5" customHeight="1">
      <c r="B369" s="31"/>
      <c r="C369" s="134" t="s">
        <v>1977</v>
      </c>
      <c r="D369" s="134" t="s">
        <v>152</v>
      </c>
      <c r="E369" s="135" t="s">
        <v>1382</v>
      </c>
      <c r="F369" s="136" t="s">
        <v>1447</v>
      </c>
      <c r="G369" s="137" t="s">
        <v>209</v>
      </c>
      <c r="H369" s="138">
        <v>5</v>
      </c>
      <c r="I369" s="139"/>
      <c r="J369" s="140">
        <f t="shared" si="150"/>
        <v>0</v>
      </c>
      <c r="K369" s="136"/>
      <c r="L369" s="31"/>
      <c r="M369" s="141"/>
      <c r="N369" s="142" t="s">
        <v>43</v>
      </c>
      <c r="P369" s="143">
        <f t="shared" si="151"/>
        <v>0</v>
      </c>
      <c r="Q369" s="143">
        <v>0</v>
      </c>
      <c r="R369" s="143">
        <f t="shared" si="152"/>
        <v>0</v>
      </c>
      <c r="S369" s="143">
        <v>0</v>
      </c>
      <c r="T369" s="144">
        <f t="shared" si="153"/>
        <v>0</v>
      </c>
      <c r="AR369" s="145" t="s">
        <v>157</v>
      </c>
      <c r="AT369" s="145" t="s">
        <v>152</v>
      </c>
      <c r="AU369" s="145" t="s">
        <v>80</v>
      </c>
      <c r="AY369" s="16" t="s">
        <v>150</v>
      </c>
      <c r="BE369" s="146">
        <f t="shared" si="154"/>
        <v>0</v>
      </c>
      <c r="BF369" s="146">
        <f t="shared" si="155"/>
        <v>0</v>
      </c>
      <c r="BG369" s="146">
        <f t="shared" si="156"/>
        <v>0</v>
      </c>
      <c r="BH369" s="146">
        <f t="shared" si="157"/>
        <v>0</v>
      </c>
      <c r="BI369" s="146">
        <f t="shared" si="158"/>
        <v>0</v>
      </c>
      <c r="BJ369" s="16" t="s">
        <v>80</v>
      </c>
      <c r="BK369" s="146">
        <f t="shared" si="159"/>
        <v>0</v>
      </c>
      <c r="BL369" s="16" t="s">
        <v>157</v>
      </c>
      <c r="BM369" s="145" t="s">
        <v>1978</v>
      </c>
    </row>
    <row r="370" spans="2:65" s="30" customFormat="1" ht="24.15" customHeight="1">
      <c r="B370" s="31"/>
      <c r="C370" s="134" t="s">
        <v>1979</v>
      </c>
      <c r="D370" s="134" t="s">
        <v>152</v>
      </c>
      <c r="E370" s="135" t="s">
        <v>1386</v>
      </c>
      <c r="F370" s="136" t="s">
        <v>1474</v>
      </c>
      <c r="G370" s="137" t="s">
        <v>989</v>
      </c>
      <c r="H370" s="138">
        <v>1</v>
      </c>
      <c r="I370" s="139"/>
      <c r="J370" s="140">
        <f t="shared" si="150"/>
        <v>0</v>
      </c>
      <c r="K370" s="136"/>
      <c r="L370" s="31"/>
      <c r="M370" s="141"/>
      <c r="N370" s="142" t="s">
        <v>43</v>
      </c>
      <c r="P370" s="143">
        <f t="shared" si="151"/>
        <v>0</v>
      </c>
      <c r="Q370" s="143">
        <v>0</v>
      </c>
      <c r="R370" s="143">
        <f t="shared" si="152"/>
        <v>0</v>
      </c>
      <c r="S370" s="143">
        <v>0</v>
      </c>
      <c r="T370" s="144">
        <f t="shared" si="153"/>
        <v>0</v>
      </c>
      <c r="AR370" s="145" t="s">
        <v>157</v>
      </c>
      <c r="AT370" s="145" t="s">
        <v>152</v>
      </c>
      <c r="AU370" s="145" t="s">
        <v>80</v>
      </c>
      <c r="AY370" s="16" t="s">
        <v>150</v>
      </c>
      <c r="BE370" s="146">
        <f t="shared" si="154"/>
        <v>0</v>
      </c>
      <c r="BF370" s="146">
        <f t="shared" si="155"/>
        <v>0</v>
      </c>
      <c r="BG370" s="146">
        <f t="shared" si="156"/>
        <v>0</v>
      </c>
      <c r="BH370" s="146">
        <f t="shared" si="157"/>
        <v>0</v>
      </c>
      <c r="BI370" s="146">
        <f t="shared" si="158"/>
        <v>0</v>
      </c>
      <c r="BJ370" s="16" t="s">
        <v>80</v>
      </c>
      <c r="BK370" s="146">
        <f t="shared" si="159"/>
        <v>0</v>
      </c>
      <c r="BL370" s="16" t="s">
        <v>157</v>
      </c>
      <c r="BM370" s="145" t="s">
        <v>1980</v>
      </c>
    </row>
    <row r="371" spans="2:65" s="30" customFormat="1" ht="24.15" customHeight="1">
      <c r="B371" s="31"/>
      <c r="C371" s="134" t="s">
        <v>1981</v>
      </c>
      <c r="D371" s="134" t="s">
        <v>152</v>
      </c>
      <c r="E371" s="135" t="s">
        <v>1163</v>
      </c>
      <c r="F371" s="136" t="s">
        <v>1451</v>
      </c>
      <c r="G371" s="137" t="s">
        <v>989</v>
      </c>
      <c r="H371" s="138">
        <v>1</v>
      </c>
      <c r="I371" s="139"/>
      <c r="J371" s="140">
        <f t="shared" si="150"/>
        <v>0</v>
      </c>
      <c r="K371" s="136"/>
      <c r="L371" s="31"/>
      <c r="M371" s="141"/>
      <c r="N371" s="142" t="s">
        <v>43</v>
      </c>
      <c r="P371" s="143">
        <f t="shared" si="151"/>
        <v>0</v>
      </c>
      <c r="Q371" s="143">
        <v>0</v>
      </c>
      <c r="R371" s="143">
        <f t="shared" si="152"/>
        <v>0</v>
      </c>
      <c r="S371" s="143">
        <v>0</v>
      </c>
      <c r="T371" s="144">
        <f t="shared" si="153"/>
        <v>0</v>
      </c>
      <c r="AR371" s="145" t="s">
        <v>157</v>
      </c>
      <c r="AT371" s="145" t="s">
        <v>152</v>
      </c>
      <c r="AU371" s="145" t="s">
        <v>80</v>
      </c>
      <c r="AY371" s="16" t="s">
        <v>150</v>
      </c>
      <c r="BE371" s="146">
        <f t="shared" si="154"/>
        <v>0</v>
      </c>
      <c r="BF371" s="146">
        <f t="shared" si="155"/>
        <v>0</v>
      </c>
      <c r="BG371" s="146">
        <f t="shared" si="156"/>
        <v>0</v>
      </c>
      <c r="BH371" s="146">
        <f t="shared" si="157"/>
        <v>0</v>
      </c>
      <c r="BI371" s="146">
        <f t="shared" si="158"/>
        <v>0</v>
      </c>
      <c r="BJ371" s="16" t="s">
        <v>80</v>
      </c>
      <c r="BK371" s="146">
        <f t="shared" si="159"/>
        <v>0</v>
      </c>
      <c r="BL371" s="16" t="s">
        <v>157</v>
      </c>
      <c r="BM371" s="145" t="s">
        <v>1982</v>
      </c>
    </row>
    <row r="372" spans="2:65" s="30" customFormat="1" ht="16.5" customHeight="1">
      <c r="B372" s="31"/>
      <c r="C372" s="134" t="s">
        <v>1983</v>
      </c>
      <c r="D372" s="134" t="s">
        <v>152</v>
      </c>
      <c r="E372" s="135" t="s">
        <v>1984</v>
      </c>
      <c r="F372" s="136" t="s">
        <v>1443</v>
      </c>
      <c r="G372" s="137" t="s">
        <v>989</v>
      </c>
      <c r="H372" s="138">
        <v>3</v>
      </c>
      <c r="I372" s="139"/>
      <c r="J372" s="140">
        <f t="shared" si="150"/>
        <v>0</v>
      </c>
      <c r="K372" s="136"/>
      <c r="L372" s="31"/>
      <c r="M372" s="141"/>
      <c r="N372" s="142" t="s">
        <v>43</v>
      </c>
      <c r="P372" s="143">
        <f t="shared" si="151"/>
        <v>0</v>
      </c>
      <c r="Q372" s="143">
        <v>0</v>
      </c>
      <c r="R372" s="143">
        <f t="shared" si="152"/>
        <v>0</v>
      </c>
      <c r="S372" s="143">
        <v>0</v>
      </c>
      <c r="T372" s="144">
        <f t="shared" si="153"/>
        <v>0</v>
      </c>
      <c r="AR372" s="145" t="s">
        <v>157</v>
      </c>
      <c r="AT372" s="145" t="s">
        <v>152</v>
      </c>
      <c r="AU372" s="145" t="s">
        <v>80</v>
      </c>
      <c r="AY372" s="16" t="s">
        <v>150</v>
      </c>
      <c r="BE372" s="146">
        <f t="shared" si="154"/>
        <v>0</v>
      </c>
      <c r="BF372" s="146">
        <f t="shared" si="155"/>
        <v>0</v>
      </c>
      <c r="BG372" s="146">
        <f t="shared" si="156"/>
        <v>0</v>
      </c>
      <c r="BH372" s="146">
        <f t="shared" si="157"/>
        <v>0</v>
      </c>
      <c r="BI372" s="146">
        <f t="shared" si="158"/>
        <v>0</v>
      </c>
      <c r="BJ372" s="16" t="s">
        <v>80</v>
      </c>
      <c r="BK372" s="146">
        <f t="shared" si="159"/>
        <v>0</v>
      </c>
      <c r="BL372" s="16" t="s">
        <v>157</v>
      </c>
      <c r="BM372" s="145" t="s">
        <v>1985</v>
      </c>
    </row>
    <row r="373" spans="2:65" s="30" customFormat="1" ht="16.5" customHeight="1">
      <c r="B373" s="31"/>
      <c r="C373" s="134" t="s">
        <v>1986</v>
      </c>
      <c r="D373" s="134" t="s">
        <v>152</v>
      </c>
      <c r="E373" s="135" t="s">
        <v>1166</v>
      </c>
      <c r="F373" s="136" t="s">
        <v>1453</v>
      </c>
      <c r="G373" s="137" t="s">
        <v>989</v>
      </c>
      <c r="H373" s="138">
        <v>1</v>
      </c>
      <c r="I373" s="139"/>
      <c r="J373" s="140">
        <f t="shared" si="150"/>
        <v>0</v>
      </c>
      <c r="K373" s="136"/>
      <c r="L373" s="31"/>
      <c r="M373" s="141"/>
      <c r="N373" s="142" t="s">
        <v>43</v>
      </c>
      <c r="P373" s="143">
        <f t="shared" si="151"/>
        <v>0</v>
      </c>
      <c r="Q373" s="143">
        <v>0</v>
      </c>
      <c r="R373" s="143">
        <f t="shared" si="152"/>
        <v>0</v>
      </c>
      <c r="S373" s="143">
        <v>0</v>
      </c>
      <c r="T373" s="144">
        <f t="shared" si="153"/>
        <v>0</v>
      </c>
      <c r="AR373" s="145" t="s">
        <v>157</v>
      </c>
      <c r="AT373" s="145" t="s">
        <v>152</v>
      </c>
      <c r="AU373" s="145" t="s">
        <v>80</v>
      </c>
      <c r="AY373" s="16" t="s">
        <v>150</v>
      </c>
      <c r="BE373" s="146">
        <f t="shared" si="154"/>
        <v>0</v>
      </c>
      <c r="BF373" s="146">
        <f t="shared" si="155"/>
        <v>0</v>
      </c>
      <c r="BG373" s="146">
        <f t="shared" si="156"/>
        <v>0</v>
      </c>
      <c r="BH373" s="146">
        <f t="shared" si="157"/>
        <v>0</v>
      </c>
      <c r="BI373" s="146">
        <f t="shared" si="158"/>
        <v>0</v>
      </c>
      <c r="BJ373" s="16" t="s">
        <v>80</v>
      </c>
      <c r="BK373" s="146">
        <f t="shared" si="159"/>
        <v>0</v>
      </c>
      <c r="BL373" s="16" t="s">
        <v>157</v>
      </c>
      <c r="BM373" s="145" t="s">
        <v>1987</v>
      </c>
    </row>
    <row r="374" spans="2:65" s="30" customFormat="1" ht="16.5" customHeight="1">
      <c r="B374" s="31"/>
      <c r="C374" s="134" t="s">
        <v>1988</v>
      </c>
      <c r="D374" s="134" t="s">
        <v>152</v>
      </c>
      <c r="E374" s="135" t="s">
        <v>1169</v>
      </c>
      <c r="F374" s="136" t="s">
        <v>1455</v>
      </c>
      <c r="G374" s="137" t="s">
        <v>989</v>
      </c>
      <c r="H374" s="138">
        <v>1</v>
      </c>
      <c r="I374" s="139"/>
      <c r="J374" s="140">
        <f t="shared" si="150"/>
        <v>0</v>
      </c>
      <c r="K374" s="136"/>
      <c r="L374" s="31"/>
      <c r="M374" s="141"/>
      <c r="N374" s="142" t="s">
        <v>43</v>
      </c>
      <c r="P374" s="143">
        <f t="shared" si="151"/>
        <v>0</v>
      </c>
      <c r="Q374" s="143">
        <v>0</v>
      </c>
      <c r="R374" s="143">
        <f t="shared" si="152"/>
        <v>0</v>
      </c>
      <c r="S374" s="143">
        <v>0</v>
      </c>
      <c r="T374" s="144">
        <f t="shared" si="153"/>
        <v>0</v>
      </c>
      <c r="AR374" s="145" t="s">
        <v>157</v>
      </c>
      <c r="AT374" s="145" t="s">
        <v>152</v>
      </c>
      <c r="AU374" s="145" t="s">
        <v>80</v>
      </c>
      <c r="AY374" s="16" t="s">
        <v>150</v>
      </c>
      <c r="BE374" s="146">
        <f t="shared" si="154"/>
        <v>0</v>
      </c>
      <c r="BF374" s="146">
        <f t="shared" si="155"/>
        <v>0</v>
      </c>
      <c r="BG374" s="146">
        <f t="shared" si="156"/>
        <v>0</v>
      </c>
      <c r="BH374" s="146">
        <f t="shared" si="157"/>
        <v>0</v>
      </c>
      <c r="BI374" s="146">
        <f t="shared" si="158"/>
        <v>0</v>
      </c>
      <c r="BJ374" s="16" t="s">
        <v>80</v>
      </c>
      <c r="BK374" s="146">
        <f t="shared" si="159"/>
        <v>0</v>
      </c>
      <c r="BL374" s="16" t="s">
        <v>157</v>
      </c>
      <c r="BM374" s="145" t="s">
        <v>1989</v>
      </c>
    </row>
    <row r="375" spans="2:65" s="30" customFormat="1" ht="16.5" customHeight="1">
      <c r="B375" s="31"/>
      <c r="C375" s="134" t="s">
        <v>1990</v>
      </c>
      <c r="D375" s="134" t="s">
        <v>152</v>
      </c>
      <c r="E375" s="135" t="s">
        <v>1172</v>
      </c>
      <c r="F375" s="136" t="s">
        <v>1457</v>
      </c>
      <c r="G375" s="137" t="s">
        <v>989</v>
      </c>
      <c r="H375" s="138">
        <v>1</v>
      </c>
      <c r="I375" s="139"/>
      <c r="J375" s="140">
        <f t="shared" si="150"/>
        <v>0</v>
      </c>
      <c r="K375" s="136"/>
      <c r="L375" s="31"/>
      <c r="M375" s="141"/>
      <c r="N375" s="142" t="s">
        <v>43</v>
      </c>
      <c r="P375" s="143">
        <f t="shared" si="151"/>
        <v>0</v>
      </c>
      <c r="Q375" s="143">
        <v>0</v>
      </c>
      <c r="R375" s="143">
        <f t="shared" si="152"/>
        <v>0</v>
      </c>
      <c r="S375" s="143">
        <v>0</v>
      </c>
      <c r="T375" s="144">
        <f t="shared" si="153"/>
        <v>0</v>
      </c>
      <c r="AR375" s="145" t="s">
        <v>157</v>
      </c>
      <c r="AT375" s="145" t="s">
        <v>152</v>
      </c>
      <c r="AU375" s="145" t="s">
        <v>80</v>
      </c>
      <c r="AY375" s="16" t="s">
        <v>150</v>
      </c>
      <c r="BE375" s="146">
        <f t="shared" si="154"/>
        <v>0</v>
      </c>
      <c r="BF375" s="146">
        <f t="shared" si="155"/>
        <v>0</v>
      </c>
      <c r="BG375" s="146">
        <f t="shared" si="156"/>
        <v>0</v>
      </c>
      <c r="BH375" s="146">
        <f t="shared" si="157"/>
        <v>0</v>
      </c>
      <c r="BI375" s="146">
        <f t="shared" si="158"/>
        <v>0</v>
      </c>
      <c r="BJ375" s="16" t="s">
        <v>80</v>
      </c>
      <c r="BK375" s="146">
        <f t="shared" si="159"/>
        <v>0</v>
      </c>
      <c r="BL375" s="16" t="s">
        <v>157</v>
      </c>
      <c r="BM375" s="145" t="s">
        <v>1991</v>
      </c>
    </row>
    <row r="376" spans="2:65" s="30" customFormat="1" ht="16.5" customHeight="1">
      <c r="B376" s="31"/>
      <c r="C376" s="134" t="s">
        <v>1992</v>
      </c>
      <c r="D376" s="134" t="s">
        <v>152</v>
      </c>
      <c r="E376" s="135" t="s">
        <v>1224</v>
      </c>
      <c r="F376" s="136" t="s">
        <v>1459</v>
      </c>
      <c r="G376" s="137" t="s">
        <v>989</v>
      </c>
      <c r="H376" s="138">
        <v>1</v>
      </c>
      <c r="I376" s="139"/>
      <c r="J376" s="140">
        <f t="shared" si="150"/>
        <v>0</v>
      </c>
      <c r="K376" s="136"/>
      <c r="L376" s="31"/>
      <c r="M376" s="141"/>
      <c r="N376" s="142" t="s">
        <v>43</v>
      </c>
      <c r="P376" s="143">
        <f t="shared" si="151"/>
        <v>0</v>
      </c>
      <c r="Q376" s="143">
        <v>0</v>
      </c>
      <c r="R376" s="143">
        <f t="shared" si="152"/>
        <v>0</v>
      </c>
      <c r="S376" s="143">
        <v>0</v>
      </c>
      <c r="T376" s="144">
        <f t="shared" si="153"/>
        <v>0</v>
      </c>
      <c r="AR376" s="145" t="s">
        <v>157</v>
      </c>
      <c r="AT376" s="145" t="s">
        <v>152</v>
      </c>
      <c r="AU376" s="145" t="s">
        <v>80</v>
      </c>
      <c r="AY376" s="16" t="s">
        <v>150</v>
      </c>
      <c r="BE376" s="146">
        <f t="shared" si="154"/>
        <v>0</v>
      </c>
      <c r="BF376" s="146">
        <f t="shared" si="155"/>
        <v>0</v>
      </c>
      <c r="BG376" s="146">
        <f t="shared" si="156"/>
        <v>0</v>
      </c>
      <c r="BH376" s="146">
        <f t="shared" si="157"/>
        <v>0</v>
      </c>
      <c r="BI376" s="146">
        <f t="shared" si="158"/>
        <v>0</v>
      </c>
      <c r="BJ376" s="16" t="s">
        <v>80</v>
      </c>
      <c r="BK376" s="146">
        <f t="shared" si="159"/>
        <v>0</v>
      </c>
      <c r="BL376" s="16" t="s">
        <v>157</v>
      </c>
      <c r="BM376" s="145" t="s">
        <v>1993</v>
      </c>
    </row>
    <row r="377" spans="2:65" s="30" customFormat="1" ht="16.5" customHeight="1">
      <c r="B377" s="31"/>
      <c r="C377" s="134" t="s">
        <v>1994</v>
      </c>
      <c r="D377" s="134" t="s">
        <v>152</v>
      </c>
      <c r="E377" s="135" t="s">
        <v>1257</v>
      </c>
      <c r="F377" s="136" t="s">
        <v>1461</v>
      </c>
      <c r="G377" s="137" t="s">
        <v>989</v>
      </c>
      <c r="H377" s="138">
        <v>1</v>
      </c>
      <c r="I377" s="139"/>
      <c r="J377" s="140">
        <f t="shared" si="150"/>
        <v>0</v>
      </c>
      <c r="K377" s="136"/>
      <c r="L377" s="31"/>
      <c r="M377" s="141"/>
      <c r="N377" s="142" t="s">
        <v>43</v>
      </c>
      <c r="P377" s="143">
        <f t="shared" si="151"/>
        <v>0</v>
      </c>
      <c r="Q377" s="143">
        <v>0</v>
      </c>
      <c r="R377" s="143">
        <f t="shared" si="152"/>
        <v>0</v>
      </c>
      <c r="S377" s="143">
        <v>0</v>
      </c>
      <c r="T377" s="144">
        <f t="shared" si="153"/>
        <v>0</v>
      </c>
      <c r="AR377" s="145" t="s">
        <v>157</v>
      </c>
      <c r="AT377" s="145" t="s">
        <v>152</v>
      </c>
      <c r="AU377" s="145" t="s">
        <v>80</v>
      </c>
      <c r="AY377" s="16" t="s">
        <v>150</v>
      </c>
      <c r="BE377" s="146">
        <f t="shared" si="154"/>
        <v>0</v>
      </c>
      <c r="BF377" s="146">
        <f t="shared" si="155"/>
        <v>0</v>
      </c>
      <c r="BG377" s="146">
        <f t="shared" si="156"/>
        <v>0</v>
      </c>
      <c r="BH377" s="146">
        <f t="shared" si="157"/>
        <v>0</v>
      </c>
      <c r="BI377" s="146">
        <f t="shared" si="158"/>
        <v>0</v>
      </c>
      <c r="BJ377" s="16" t="s">
        <v>80</v>
      </c>
      <c r="BK377" s="146">
        <f t="shared" si="159"/>
        <v>0</v>
      </c>
      <c r="BL377" s="16" t="s">
        <v>157</v>
      </c>
      <c r="BM377" s="145" t="s">
        <v>1995</v>
      </c>
    </row>
    <row r="378" spans="2:65" s="30" customFormat="1" ht="16.5" customHeight="1">
      <c r="B378" s="31"/>
      <c r="C378" s="134" t="s">
        <v>1996</v>
      </c>
      <c r="D378" s="134" t="s">
        <v>152</v>
      </c>
      <c r="E378" s="135" t="s">
        <v>1332</v>
      </c>
      <c r="F378" s="136" t="s">
        <v>1463</v>
      </c>
      <c r="G378" s="137" t="s">
        <v>989</v>
      </c>
      <c r="H378" s="138">
        <v>1</v>
      </c>
      <c r="I378" s="139"/>
      <c r="J378" s="140">
        <f t="shared" si="150"/>
        <v>0</v>
      </c>
      <c r="K378" s="136"/>
      <c r="L378" s="31"/>
      <c r="M378" s="190"/>
      <c r="N378" s="191" t="s">
        <v>43</v>
      </c>
      <c r="O378" s="187"/>
      <c r="P378" s="192">
        <f t="shared" si="151"/>
        <v>0</v>
      </c>
      <c r="Q378" s="192">
        <v>0</v>
      </c>
      <c r="R378" s="192">
        <f t="shared" si="152"/>
        <v>0</v>
      </c>
      <c r="S378" s="192">
        <v>0</v>
      </c>
      <c r="T378" s="193">
        <f t="shared" si="153"/>
        <v>0</v>
      </c>
      <c r="AR378" s="145" t="s">
        <v>157</v>
      </c>
      <c r="AT378" s="145" t="s">
        <v>152</v>
      </c>
      <c r="AU378" s="145" t="s">
        <v>80</v>
      </c>
      <c r="AY378" s="16" t="s">
        <v>150</v>
      </c>
      <c r="BE378" s="146">
        <f t="shared" si="154"/>
        <v>0</v>
      </c>
      <c r="BF378" s="146">
        <f t="shared" si="155"/>
        <v>0</v>
      </c>
      <c r="BG378" s="146">
        <f t="shared" si="156"/>
        <v>0</v>
      </c>
      <c r="BH378" s="146">
        <f t="shared" si="157"/>
        <v>0</v>
      </c>
      <c r="BI378" s="146">
        <f t="shared" si="158"/>
        <v>0</v>
      </c>
      <c r="BJ378" s="16" t="s">
        <v>80</v>
      </c>
      <c r="BK378" s="146">
        <f t="shared" si="159"/>
        <v>0</v>
      </c>
      <c r="BL378" s="16" t="s">
        <v>157</v>
      </c>
      <c r="BM378" s="145" t="s">
        <v>1997</v>
      </c>
    </row>
    <row r="379" spans="2:65" s="30" customFormat="1" ht="6.9" customHeight="1">
      <c r="B379" s="41"/>
      <c r="C379" s="42"/>
      <c r="D379" s="42"/>
      <c r="E379" s="42"/>
      <c r="F379" s="42"/>
      <c r="G379" s="42"/>
      <c r="H379" s="42"/>
      <c r="I379" s="42"/>
      <c r="J379" s="42"/>
      <c r="K379" s="42"/>
      <c r="L379" s="31"/>
    </row>
  </sheetData>
  <sheetProtection algorithmName="SHA-512" hashValue="/G0cbtW+WhJpge/P3YvvSFQZ21Oq7jDPPGjEbqpXmDPC3eRuBe6+kdeGSUMnHp9cFAfIxlzoe7bpJsfdwBQVaw==" saltValue="qcnX0o1/50tjHVIvgHpmKgQ+/4q5wIUKLtEUME9x7feVZj3pGNco13rycEqOV9YbF2TAOEr9trGAQ2udp7qOtw==" spinCount="100000" sheet="1" objects="1" scenarios="1" formatColumns="0" formatRows="0" autoFilter="0"/>
  <autoFilter ref="C96:K378" xr:uid="{00000000-0009-0000-0000-000005000000}"/>
  <mergeCells count="9">
    <mergeCell ref="E48:H48"/>
    <mergeCell ref="E50:H50"/>
    <mergeCell ref="E87:H87"/>
    <mergeCell ref="E89:H89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8"/>
  <sheetViews>
    <sheetView showGridLines="0" zoomScale="125" zoomScaleNormal="125" workbookViewId="0"/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97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3" t="str">
        <f>'Rekapitulace stavby'!K6</f>
        <v>Nemocnice Kyjov Kuchyně</v>
      </c>
      <c r="F7" s="263"/>
      <c r="G7" s="263"/>
      <c r="H7" s="263"/>
      <c r="L7" s="19"/>
    </row>
    <row r="8" spans="2:46" s="30" customFormat="1" ht="12" customHeight="1">
      <c r="B8" s="31"/>
      <c r="D8" s="26" t="s">
        <v>111</v>
      </c>
      <c r="L8" s="31"/>
    </row>
    <row r="9" spans="2:46" s="30" customFormat="1" ht="16.5" customHeight="1">
      <c r="B9" s="31"/>
      <c r="E9" s="264" t="s">
        <v>1998</v>
      </c>
      <c r="F9" s="264"/>
      <c r="G9" s="264"/>
      <c r="H9" s="264"/>
      <c r="L9" s="31"/>
    </row>
    <row r="10" spans="2:46" s="30" customFormat="1">
      <c r="B10" s="31"/>
      <c r="L10" s="31"/>
    </row>
    <row r="11" spans="2:46" s="30" customFormat="1" ht="12" customHeight="1">
      <c r="B11" s="31"/>
      <c r="D11" s="26" t="s">
        <v>18</v>
      </c>
      <c r="F11" s="24"/>
      <c r="I11" s="26" t="s">
        <v>19</v>
      </c>
      <c r="J11" s="24"/>
      <c r="L11" s="31"/>
    </row>
    <row r="12" spans="2:46" s="30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11. 7. 2024</v>
      </c>
      <c r="L12" s="31"/>
    </row>
    <row r="13" spans="2:46" s="30" customFormat="1" ht="10.8" customHeight="1">
      <c r="B13" s="31"/>
      <c r="L13" s="31"/>
    </row>
    <row r="14" spans="2:46" s="30" customFormat="1" ht="12" customHeight="1">
      <c r="B14" s="31"/>
      <c r="D14" s="26" t="s">
        <v>24</v>
      </c>
      <c r="I14" s="26" t="s">
        <v>25</v>
      </c>
      <c r="J14" s="24"/>
      <c r="L14" s="31"/>
    </row>
    <row r="15" spans="2:46" s="30" customFormat="1" ht="18" customHeight="1">
      <c r="B15" s="31"/>
      <c r="E15" s="24" t="s">
        <v>26</v>
      </c>
      <c r="I15" s="26" t="s">
        <v>27</v>
      </c>
      <c r="J15" s="24"/>
      <c r="L15" s="31"/>
    </row>
    <row r="16" spans="2:46" s="30" customFormat="1" ht="6.9" customHeight="1">
      <c r="B16" s="31"/>
      <c r="L16" s="31"/>
    </row>
    <row r="17" spans="2:12" s="30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30" customFormat="1" ht="18" customHeight="1">
      <c r="B18" s="31"/>
      <c r="E18" s="265" t="str">
        <f>'Rekapitulace stavby'!E14</f>
        <v>Vyplň údaj</v>
      </c>
      <c r="F18" s="265"/>
      <c r="G18" s="265"/>
      <c r="H18" s="265"/>
      <c r="I18" s="26" t="s">
        <v>27</v>
      </c>
      <c r="J18" s="27" t="str">
        <f>'Rekapitulace stavby'!AN14</f>
        <v>Vyplň údaj</v>
      </c>
      <c r="L18" s="31"/>
    </row>
    <row r="19" spans="2:12" s="30" customFormat="1" ht="6.9" customHeight="1">
      <c r="B19" s="31"/>
      <c r="L19" s="31"/>
    </row>
    <row r="20" spans="2:12" s="30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30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30" customFormat="1" ht="6.9" customHeight="1">
      <c r="B22" s="31"/>
      <c r="L22" s="31"/>
    </row>
    <row r="23" spans="2:12" s="30" customFormat="1" ht="12" customHeight="1">
      <c r="B23" s="31"/>
      <c r="D23" s="26" t="s">
        <v>35</v>
      </c>
      <c r="I23" s="26" t="s">
        <v>25</v>
      </c>
      <c r="J23" s="24" t="s">
        <v>31</v>
      </c>
      <c r="L23" s="31"/>
    </row>
    <row r="24" spans="2:12" s="30" customFormat="1" ht="18" customHeight="1">
      <c r="B24" s="31"/>
      <c r="E24" s="24" t="s">
        <v>32</v>
      </c>
      <c r="I24" s="26" t="s">
        <v>27</v>
      </c>
      <c r="J24" s="24" t="s">
        <v>33</v>
      </c>
      <c r="L24" s="31"/>
    </row>
    <row r="25" spans="2:12" s="30" customFormat="1" ht="6.9" customHeight="1">
      <c r="B25" s="31"/>
      <c r="L25" s="31"/>
    </row>
    <row r="26" spans="2:12" s="30" customFormat="1" ht="12" customHeight="1">
      <c r="B26" s="31"/>
      <c r="D26" s="26" t="s">
        <v>36</v>
      </c>
      <c r="L26" s="31"/>
    </row>
    <row r="27" spans="2:12" s="30" customFormat="1" ht="16.5" customHeight="1">
      <c r="B27" s="31"/>
      <c r="E27" s="9"/>
      <c r="F27" s="9"/>
      <c r="G27" s="9"/>
      <c r="H27" s="9"/>
      <c r="L27" s="31"/>
    </row>
    <row r="28" spans="2:12" s="30" customFormat="1" ht="6.9" customHeight="1">
      <c r="B28" s="31"/>
      <c r="L28" s="31"/>
    </row>
    <row r="29" spans="2:12" s="30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30" customFormat="1" ht="25.5" customHeight="1">
      <c r="B30" s="31"/>
      <c r="D30" s="89" t="s">
        <v>38</v>
      </c>
      <c r="J30" s="65">
        <f>ROUND(J85, 2)</f>
        <v>0</v>
      </c>
      <c r="L30" s="31"/>
    </row>
    <row r="31" spans="2:12" s="30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30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30" customFormat="1" ht="14.4" customHeight="1">
      <c r="B33" s="31"/>
      <c r="D33" s="90" t="s">
        <v>42</v>
      </c>
      <c r="E33" s="26" t="s">
        <v>43</v>
      </c>
      <c r="F33" s="91">
        <f>ROUND((SUM(BE85:BE127)),  2)</f>
        <v>0</v>
      </c>
      <c r="I33" s="92">
        <v>0.21</v>
      </c>
      <c r="J33" s="91">
        <f>ROUND(((SUM(BE85:BE127))*I33),  2)</f>
        <v>0</v>
      </c>
      <c r="L33" s="31"/>
    </row>
    <row r="34" spans="2:12" s="30" customFormat="1" ht="14.4" customHeight="1">
      <c r="B34" s="31"/>
      <c r="E34" s="26" t="s">
        <v>44</v>
      </c>
      <c r="F34" s="91">
        <f>ROUND((SUM(BF85:BF127)),  2)</f>
        <v>0</v>
      </c>
      <c r="I34" s="92">
        <v>0.12</v>
      </c>
      <c r="J34" s="91">
        <f>ROUND(((SUM(BF85:BF127))*I34),  2)</f>
        <v>0</v>
      </c>
      <c r="L34" s="31"/>
    </row>
    <row r="35" spans="2:12" s="30" customFormat="1" ht="14.4" hidden="1" customHeight="1">
      <c r="B35" s="31"/>
      <c r="E35" s="26" t="s">
        <v>45</v>
      </c>
      <c r="F35" s="91">
        <f>ROUND((SUM(BG85:BG127)),  2)</f>
        <v>0</v>
      </c>
      <c r="I35" s="92">
        <v>0.21</v>
      </c>
      <c r="J35" s="91">
        <f>0</f>
        <v>0</v>
      </c>
      <c r="L35" s="31"/>
    </row>
    <row r="36" spans="2:12" s="30" customFormat="1" ht="14.4" hidden="1" customHeight="1">
      <c r="B36" s="31"/>
      <c r="E36" s="26" t="s">
        <v>46</v>
      </c>
      <c r="F36" s="91">
        <f>ROUND((SUM(BH85:BH127)),  2)</f>
        <v>0</v>
      </c>
      <c r="I36" s="92">
        <v>0.12</v>
      </c>
      <c r="J36" s="91">
        <f>0</f>
        <v>0</v>
      </c>
      <c r="L36" s="31"/>
    </row>
    <row r="37" spans="2:12" s="30" customFormat="1" ht="14.4" hidden="1" customHeight="1">
      <c r="B37" s="31"/>
      <c r="E37" s="26" t="s">
        <v>47</v>
      </c>
      <c r="F37" s="91">
        <f>ROUND((SUM(BI85:BI127)),  2)</f>
        <v>0</v>
      </c>
      <c r="I37" s="92">
        <v>0</v>
      </c>
      <c r="J37" s="91">
        <f>0</f>
        <v>0</v>
      </c>
      <c r="L37" s="31"/>
    </row>
    <row r="38" spans="2:12" s="30" customFormat="1" ht="6.9" customHeight="1">
      <c r="B38" s="31"/>
      <c r="L38" s="31"/>
    </row>
    <row r="39" spans="2:12" s="30" customFormat="1" ht="25.5" customHeight="1">
      <c r="B39" s="31"/>
      <c r="C39" s="93"/>
      <c r="D39" s="94" t="s">
        <v>48</v>
      </c>
      <c r="E39" s="55"/>
      <c r="F39" s="55"/>
      <c r="G39" s="95" t="s">
        <v>49</v>
      </c>
      <c r="H39" s="96" t="s">
        <v>50</v>
      </c>
      <c r="I39" s="55"/>
      <c r="J39" s="97">
        <f>SUM(J30:J37)</f>
        <v>0</v>
      </c>
      <c r="K39" s="98"/>
      <c r="L39" s="31"/>
    </row>
    <row r="40" spans="2:12" s="30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1"/>
    </row>
    <row r="44" spans="2:12" s="30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1"/>
    </row>
    <row r="45" spans="2:12" s="30" customFormat="1" ht="24.9" customHeight="1">
      <c r="B45" s="31"/>
      <c r="C45" s="20" t="s">
        <v>113</v>
      </c>
      <c r="L45" s="31"/>
    </row>
    <row r="46" spans="2:12" s="30" customFormat="1" ht="6.9" customHeight="1">
      <c r="B46" s="31"/>
      <c r="L46" s="31"/>
    </row>
    <row r="47" spans="2:12" s="30" customFormat="1" ht="12" customHeight="1">
      <c r="B47" s="31"/>
      <c r="C47" s="26" t="s">
        <v>16</v>
      </c>
      <c r="L47" s="31"/>
    </row>
    <row r="48" spans="2:12" s="30" customFormat="1" ht="16.5" customHeight="1">
      <c r="B48" s="31"/>
      <c r="E48" s="263" t="str">
        <f>E7</f>
        <v>Nemocnice Kyjov Kuchyně</v>
      </c>
      <c r="F48" s="263"/>
      <c r="G48" s="263"/>
      <c r="H48" s="263"/>
      <c r="L48" s="31"/>
    </row>
    <row r="49" spans="2:47" s="30" customFormat="1" ht="12" customHeight="1">
      <c r="B49" s="31"/>
      <c r="C49" s="26" t="s">
        <v>111</v>
      </c>
      <c r="L49" s="31"/>
    </row>
    <row r="50" spans="2:47" s="30" customFormat="1" ht="16.5" customHeight="1">
      <c r="B50" s="31"/>
      <c r="E50" s="2" t="str">
        <f>E9</f>
        <v>06 - MaR</v>
      </c>
      <c r="F50" s="2"/>
      <c r="G50" s="2"/>
      <c r="H50" s="2"/>
      <c r="L50" s="31"/>
    </row>
    <row r="51" spans="2:47" s="30" customFormat="1" ht="6.9" customHeight="1">
      <c r="B51" s="31"/>
      <c r="L51" s="31"/>
    </row>
    <row r="52" spans="2:47" s="30" customFormat="1" ht="12" customHeight="1">
      <c r="B52" s="31"/>
      <c r="C52" s="26" t="s">
        <v>20</v>
      </c>
      <c r="F52" s="24" t="str">
        <f>F12</f>
        <v>Strážkovaká 1247/22</v>
      </c>
      <c r="I52" s="26" t="s">
        <v>22</v>
      </c>
      <c r="J52" s="51" t="str">
        <f>IF(J12="","",J12)</f>
        <v>11. 7. 2024</v>
      </c>
      <c r="L52" s="31"/>
    </row>
    <row r="53" spans="2:47" s="30" customFormat="1" ht="6.9" customHeight="1">
      <c r="B53" s="31"/>
      <c r="L53" s="31"/>
    </row>
    <row r="54" spans="2:47" s="30" customFormat="1" ht="15.15" customHeight="1">
      <c r="B54" s="31"/>
      <c r="C54" s="26" t="s">
        <v>24</v>
      </c>
      <c r="F54" s="24" t="str">
        <f>E15</f>
        <v>Nemocnice Kyjov, příspěvková organizace</v>
      </c>
      <c r="I54" s="26" t="s">
        <v>30</v>
      </c>
      <c r="J54" s="24" t="str">
        <f>E21</f>
        <v>Proiectura Dana s.r.o.</v>
      </c>
      <c r="L54" s="31"/>
    </row>
    <row r="55" spans="2:47" s="30" customFormat="1" ht="15.15" customHeight="1">
      <c r="B55" s="31"/>
      <c r="C55" s="26" t="s">
        <v>28</v>
      </c>
      <c r="F55" s="24" t="str">
        <f>IF(E18="","",E18)</f>
        <v>Vyplň údaj</v>
      </c>
      <c r="I55" s="26" t="s">
        <v>35</v>
      </c>
      <c r="J55" s="24" t="str">
        <f>E24</f>
        <v>Proiectura Dana s.r.o.</v>
      </c>
      <c r="L55" s="31"/>
    </row>
    <row r="56" spans="2:47" s="30" customFormat="1" ht="10.35" customHeight="1">
      <c r="B56" s="31"/>
      <c r="L56" s="31"/>
    </row>
    <row r="57" spans="2:47" s="30" customFormat="1" ht="29.25" customHeight="1">
      <c r="B57" s="31"/>
      <c r="C57" s="99" t="s">
        <v>114</v>
      </c>
      <c r="D57" s="93"/>
      <c r="E57" s="93"/>
      <c r="F57" s="93"/>
      <c r="G57" s="93"/>
      <c r="H57" s="93"/>
      <c r="I57" s="93"/>
      <c r="J57" s="100" t="s">
        <v>115</v>
      </c>
      <c r="K57" s="93"/>
      <c r="L57" s="31"/>
    </row>
    <row r="58" spans="2:47" s="30" customFormat="1" ht="10.35" customHeight="1">
      <c r="B58" s="31"/>
      <c r="L58" s="31"/>
    </row>
    <row r="59" spans="2:47" s="30" customFormat="1" ht="22.8" customHeight="1">
      <c r="B59" s="31"/>
      <c r="C59" s="101" t="s">
        <v>70</v>
      </c>
      <c r="J59" s="65">
        <f>J85</f>
        <v>0</v>
      </c>
      <c r="L59" s="31"/>
      <c r="AU59" s="16" t="s">
        <v>116</v>
      </c>
    </row>
    <row r="60" spans="2:47" s="102" customFormat="1" ht="24.9" customHeight="1">
      <c r="B60" s="103"/>
      <c r="D60" s="104" t="s">
        <v>124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107" customFormat="1" ht="19.95" customHeight="1">
      <c r="B61" s="108"/>
      <c r="D61" s="109" t="s">
        <v>1999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107" customFormat="1" ht="19.95" customHeight="1">
      <c r="B62" s="108"/>
      <c r="D62" s="109" t="s">
        <v>2000</v>
      </c>
      <c r="E62" s="110"/>
      <c r="F62" s="110"/>
      <c r="G62" s="110"/>
      <c r="H62" s="110"/>
      <c r="I62" s="110"/>
      <c r="J62" s="111">
        <f>J91</f>
        <v>0</v>
      </c>
      <c r="L62" s="108"/>
    </row>
    <row r="63" spans="2:47" s="107" customFormat="1" ht="19.95" customHeight="1">
      <c r="B63" s="108"/>
      <c r="D63" s="109" t="s">
        <v>2001</v>
      </c>
      <c r="E63" s="110"/>
      <c r="F63" s="110"/>
      <c r="G63" s="110"/>
      <c r="H63" s="110"/>
      <c r="I63" s="110"/>
      <c r="J63" s="111">
        <f>J94</f>
        <v>0</v>
      </c>
      <c r="L63" s="108"/>
    </row>
    <row r="64" spans="2:47" s="107" customFormat="1" ht="19.95" customHeight="1">
      <c r="B64" s="108"/>
      <c r="D64" s="109" t="s">
        <v>2002</v>
      </c>
      <c r="E64" s="110"/>
      <c r="F64" s="110"/>
      <c r="G64" s="110"/>
      <c r="H64" s="110"/>
      <c r="I64" s="110"/>
      <c r="J64" s="111">
        <f>J107</f>
        <v>0</v>
      </c>
      <c r="L64" s="108"/>
    </row>
    <row r="65" spans="2:12" s="107" customFormat="1" ht="19.95" customHeight="1">
      <c r="B65" s="108"/>
      <c r="D65" s="109" t="s">
        <v>2003</v>
      </c>
      <c r="E65" s="110"/>
      <c r="F65" s="110"/>
      <c r="G65" s="110"/>
      <c r="H65" s="110"/>
      <c r="I65" s="110"/>
      <c r="J65" s="111">
        <f>J120</f>
        <v>0</v>
      </c>
      <c r="L65" s="108"/>
    </row>
    <row r="66" spans="2:12" s="30" customFormat="1" ht="21.9" customHeight="1">
      <c r="B66" s="31"/>
      <c r="L66" s="31"/>
    </row>
    <row r="67" spans="2:12" s="30" customFormat="1" ht="6.9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1"/>
    </row>
    <row r="71" spans="2:12" s="30" customFormat="1" ht="6.9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1"/>
    </row>
    <row r="72" spans="2:12" s="30" customFormat="1" ht="24.9" customHeight="1">
      <c r="B72" s="31"/>
      <c r="C72" s="20" t="s">
        <v>135</v>
      </c>
      <c r="L72" s="31"/>
    </row>
    <row r="73" spans="2:12" s="30" customFormat="1" ht="6.9" customHeight="1">
      <c r="B73" s="31"/>
      <c r="L73" s="31"/>
    </row>
    <row r="74" spans="2:12" s="30" customFormat="1" ht="12" customHeight="1">
      <c r="B74" s="31"/>
      <c r="C74" s="26" t="s">
        <v>16</v>
      </c>
      <c r="L74" s="31"/>
    </row>
    <row r="75" spans="2:12" s="30" customFormat="1" ht="16.5" customHeight="1">
      <c r="B75" s="31"/>
      <c r="E75" s="263" t="str">
        <f>E7</f>
        <v>Nemocnice Kyjov Kuchyně</v>
      </c>
      <c r="F75" s="263"/>
      <c r="G75" s="263"/>
      <c r="H75" s="263"/>
      <c r="L75" s="31"/>
    </row>
    <row r="76" spans="2:12" s="30" customFormat="1" ht="12" customHeight="1">
      <c r="B76" s="31"/>
      <c r="C76" s="26" t="s">
        <v>111</v>
      </c>
      <c r="L76" s="31"/>
    </row>
    <row r="77" spans="2:12" s="30" customFormat="1" ht="16.5" customHeight="1">
      <c r="B77" s="31"/>
      <c r="E77" s="2" t="str">
        <f>E9</f>
        <v>06 - MaR</v>
      </c>
      <c r="F77" s="2"/>
      <c r="G77" s="2"/>
      <c r="H77" s="2"/>
      <c r="L77" s="31"/>
    </row>
    <row r="78" spans="2:12" s="30" customFormat="1" ht="6.9" customHeight="1">
      <c r="B78" s="31"/>
      <c r="L78" s="31"/>
    </row>
    <row r="79" spans="2:12" s="30" customFormat="1" ht="12" customHeight="1">
      <c r="B79" s="31"/>
      <c r="C79" s="26" t="s">
        <v>20</v>
      </c>
      <c r="F79" s="24" t="str">
        <f>F12</f>
        <v>Strážkovaká 1247/22</v>
      </c>
      <c r="I79" s="26" t="s">
        <v>22</v>
      </c>
      <c r="J79" s="51" t="str">
        <f>IF(J12="","",J12)</f>
        <v>11. 7. 2024</v>
      </c>
      <c r="L79" s="31"/>
    </row>
    <row r="80" spans="2:12" s="30" customFormat="1" ht="6.9" customHeight="1">
      <c r="B80" s="31"/>
      <c r="L80" s="31"/>
    </row>
    <row r="81" spans="2:65" s="30" customFormat="1" ht="15.15" customHeight="1">
      <c r="B81" s="31"/>
      <c r="C81" s="26" t="s">
        <v>24</v>
      </c>
      <c r="F81" s="24" t="str">
        <f>E15</f>
        <v>Nemocnice Kyjov, příspěvková organizace</v>
      </c>
      <c r="I81" s="26" t="s">
        <v>30</v>
      </c>
      <c r="J81" s="24" t="str">
        <f>E21</f>
        <v>Proiectura Dana s.r.o.</v>
      </c>
      <c r="L81" s="31"/>
    </row>
    <row r="82" spans="2:65" s="30" customFormat="1" ht="15.15" customHeight="1">
      <c r="B82" s="31"/>
      <c r="C82" s="26" t="s">
        <v>28</v>
      </c>
      <c r="F82" s="24" t="str">
        <f>IF(E18="","",E18)</f>
        <v>Vyplň údaj</v>
      </c>
      <c r="I82" s="26" t="s">
        <v>35</v>
      </c>
      <c r="J82" s="24" t="str">
        <f>E24</f>
        <v>Proiectura Dana s.r.o.</v>
      </c>
      <c r="L82" s="31"/>
    </row>
    <row r="83" spans="2:65" s="30" customFormat="1" ht="10.35" customHeight="1">
      <c r="B83" s="31"/>
      <c r="L83" s="31"/>
    </row>
    <row r="84" spans="2:65" s="112" customFormat="1" ht="29.25" customHeight="1">
      <c r="B84" s="113"/>
      <c r="C84" s="114" t="s">
        <v>136</v>
      </c>
      <c r="D84" s="115" t="s">
        <v>57</v>
      </c>
      <c r="E84" s="115" t="s">
        <v>53</v>
      </c>
      <c r="F84" s="115" t="s">
        <v>54</v>
      </c>
      <c r="G84" s="115" t="s">
        <v>137</v>
      </c>
      <c r="H84" s="115" t="s">
        <v>138</v>
      </c>
      <c r="I84" s="115" t="s">
        <v>139</v>
      </c>
      <c r="J84" s="115" t="s">
        <v>115</v>
      </c>
      <c r="K84" s="116" t="s">
        <v>140</v>
      </c>
      <c r="L84" s="113"/>
      <c r="M84" s="57"/>
      <c r="N84" s="58" t="s">
        <v>42</v>
      </c>
      <c r="O84" s="58" t="s">
        <v>141</v>
      </c>
      <c r="P84" s="58" t="s">
        <v>142</v>
      </c>
      <c r="Q84" s="58" t="s">
        <v>143</v>
      </c>
      <c r="R84" s="58" t="s">
        <v>144</v>
      </c>
      <c r="S84" s="58" t="s">
        <v>145</v>
      </c>
      <c r="T84" s="59" t="s">
        <v>146</v>
      </c>
    </row>
    <row r="85" spans="2:65" s="30" customFormat="1" ht="22.8" customHeight="1">
      <c r="B85" s="31"/>
      <c r="C85" s="63" t="s">
        <v>147</v>
      </c>
      <c r="J85" s="117">
        <f>BK85</f>
        <v>0</v>
      </c>
      <c r="L85" s="31"/>
      <c r="M85" s="60"/>
      <c r="N85" s="52"/>
      <c r="O85" s="52"/>
      <c r="P85" s="118">
        <f>P86</f>
        <v>0</v>
      </c>
      <c r="Q85" s="52"/>
      <c r="R85" s="118">
        <f>R86</f>
        <v>0</v>
      </c>
      <c r="S85" s="52"/>
      <c r="T85" s="119">
        <f>T86</f>
        <v>0</v>
      </c>
      <c r="AT85" s="16" t="s">
        <v>71</v>
      </c>
      <c r="AU85" s="16" t="s">
        <v>116</v>
      </c>
      <c r="BK85" s="120">
        <f>BK86</f>
        <v>0</v>
      </c>
    </row>
    <row r="86" spans="2:65" s="121" customFormat="1" ht="25.95" customHeight="1">
      <c r="B86" s="122"/>
      <c r="D86" s="123" t="s">
        <v>71</v>
      </c>
      <c r="E86" s="124" t="s">
        <v>413</v>
      </c>
      <c r="F86" s="124" t="s">
        <v>414</v>
      </c>
      <c r="I86" s="125"/>
      <c r="J86" s="126">
        <f>BK86</f>
        <v>0</v>
      </c>
      <c r="L86" s="122"/>
      <c r="M86" s="127"/>
      <c r="P86" s="128">
        <f>P87+P91+P94+P107+P120</f>
        <v>0</v>
      </c>
      <c r="R86" s="128">
        <f>R87+R91+R94+R107+R120</f>
        <v>0</v>
      </c>
      <c r="T86" s="129">
        <f>T87+T91+T94+T107+T120</f>
        <v>0</v>
      </c>
      <c r="AR86" s="123" t="s">
        <v>82</v>
      </c>
      <c r="AT86" s="130" t="s">
        <v>71</v>
      </c>
      <c r="AU86" s="130" t="s">
        <v>72</v>
      </c>
      <c r="AY86" s="123" t="s">
        <v>150</v>
      </c>
      <c r="BK86" s="131">
        <f>BK87+BK91+BK94+BK107+BK120</f>
        <v>0</v>
      </c>
    </row>
    <row r="87" spans="2:65" s="121" customFormat="1" ht="22.8" customHeight="1">
      <c r="B87" s="122"/>
      <c r="D87" s="123" t="s">
        <v>71</v>
      </c>
      <c r="E87" s="132" t="s">
        <v>2004</v>
      </c>
      <c r="F87" s="132" t="s">
        <v>2005</v>
      </c>
      <c r="I87" s="125"/>
      <c r="J87" s="133">
        <f>BK87</f>
        <v>0</v>
      </c>
      <c r="L87" s="122"/>
      <c r="M87" s="127"/>
      <c r="P87" s="128">
        <f>SUM(P88:P90)</f>
        <v>0</v>
      </c>
      <c r="R87" s="128">
        <f>SUM(R88:R90)</f>
        <v>0</v>
      </c>
      <c r="T87" s="129">
        <f>SUM(T88:T90)</f>
        <v>0</v>
      </c>
      <c r="AR87" s="123" t="s">
        <v>82</v>
      </c>
      <c r="AT87" s="130" t="s">
        <v>71</v>
      </c>
      <c r="AU87" s="130" t="s">
        <v>80</v>
      </c>
      <c r="AY87" s="123" t="s">
        <v>150</v>
      </c>
      <c r="BK87" s="131">
        <f>SUM(BK88:BK90)</f>
        <v>0</v>
      </c>
    </row>
    <row r="88" spans="2:65" s="30" customFormat="1" ht="16.5" customHeight="1">
      <c r="B88" s="31"/>
      <c r="C88" s="134" t="s">
        <v>80</v>
      </c>
      <c r="D88" s="134" t="s">
        <v>152</v>
      </c>
      <c r="E88" s="135" t="s">
        <v>2006</v>
      </c>
      <c r="F88" s="136" t="s">
        <v>2007</v>
      </c>
      <c r="G88" s="137" t="s">
        <v>176</v>
      </c>
      <c r="H88" s="138">
        <v>2</v>
      </c>
      <c r="I88" s="139"/>
      <c r="J88" s="140">
        <f>ROUND(I88*H88,2)</f>
        <v>0</v>
      </c>
      <c r="K88" s="136"/>
      <c r="L88" s="31"/>
      <c r="M88" s="141"/>
      <c r="N88" s="142" t="s">
        <v>43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260</v>
      </c>
      <c r="AT88" s="145" t="s">
        <v>152</v>
      </c>
      <c r="AU88" s="145" t="s">
        <v>82</v>
      </c>
      <c r="AY88" s="16" t="s">
        <v>150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6" t="s">
        <v>80</v>
      </c>
      <c r="BK88" s="146">
        <f>ROUND(I88*H88,2)</f>
        <v>0</v>
      </c>
      <c r="BL88" s="16" t="s">
        <v>260</v>
      </c>
      <c r="BM88" s="145" t="s">
        <v>2008</v>
      </c>
    </row>
    <row r="89" spans="2:65" s="30" customFormat="1" ht="16.5" customHeight="1">
      <c r="B89" s="31"/>
      <c r="C89" s="175" t="s">
        <v>82</v>
      </c>
      <c r="D89" s="175" t="s">
        <v>165</v>
      </c>
      <c r="E89" s="176" t="s">
        <v>2009</v>
      </c>
      <c r="F89" s="177" t="s">
        <v>2010</v>
      </c>
      <c r="G89" s="178" t="s">
        <v>989</v>
      </c>
      <c r="H89" s="179">
        <v>1</v>
      </c>
      <c r="I89" s="180"/>
      <c r="J89" s="181">
        <f>ROUND(I89*H89,2)</f>
        <v>0</v>
      </c>
      <c r="K89" s="177"/>
      <c r="L89" s="182"/>
      <c r="M89" s="183"/>
      <c r="N89" s="184" t="s">
        <v>43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345</v>
      </c>
      <c r="AT89" s="145" t="s">
        <v>165</v>
      </c>
      <c r="AU89" s="145" t="s">
        <v>82</v>
      </c>
      <c r="AY89" s="16" t="s">
        <v>150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6" t="s">
        <v>80</v>
      </c>
      <c r="BK89" s="146">
        <f>ROUND(I89*H89,2)</f>
        <v>0</v>
      </c>
      <c r="BL89" s="16" t="s">
        <v>260</v>
      </c>
      <c r="BM89" s="145" t="s">
        <v>2011</v>
      </c>
    </row>
    <row r="90" spans="2:65" s="30" customFormat="1" ht="16.5" customHeight="1">
      <c r="B90" s="31"/>
      <c r="C90" s="175" t="s">
        <v>172</v>
      </c>
      <c r="D90" s="175" t="s">
        <v>165</v>
      </c>
      <c r="E90" s="176" t="s">
        <v>2012</v>
      </c>
      <c r="F90" s="177" t="s">
        <v>2013</v>
      </c>
      <c r="G90" s="178" t="s">
        <v>989</v>
      </c>
      <c r="H90" s="179">
        <v>1</v>
      </c>
      <c r="I90" s="180"/>
      <c r="J90" s="181">
        <f>ROUND(I90*H90,2)</f>
        <v>0</v>
      </c>
      <c r="K90" s="177"/>
      <c r="L90" s="182"/>
      <c r="M90" s="183"/>
      <c r="N90" s="184" t="s">
        <v>43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345</v>
      </c>
      <c r="AT90" s="145" t="s">
        <v>165</v>
      </c>
      <c r="AU90" s="145" t="s">
        <v>82</v>
      </c>
      <c r="AY90" s="16" t="s">
        <v>150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6" t="s">
        <v>80</v>
      </c>
      <c r="BK90" s="146">
        <f>ROUND(I90*H90,2)</f>
        <v>0</v>
      </c>
      <c r="BL90" s="16" t="s">
        <v>260</v>
      </c>
      <c r="BM90" s="145" t="s">
        <v>2014</v>
      </c>
    </row>
    <row r="91" spans="2:65" s="121" customFormat="1" ht="22.8" customHeight="1">
      <c r="B91" s="122"/>
      <c r="D91" s="123" t="s">
        <v>71</v>
      </c>
      <c r="E91" s="132" t="s">
        <v>2015</v>
      </c>
      <c r="F91" s="132" t="s">
        <v>2016</v>
      </c>
      <c r="I91" s="125"/>
      <c r="J91" s="133">
        <f>BK91</f>
        <v>0</v>
      </c>
      <c r="L91" s="122"/>
      <c r="M91" s="127"/>
      <c r="P91" s="128">
        <f>SUM(P92:P93)</f>
        <v>0</v>
      </c>
      <c r="R91" s="128">
        <f>SUM(R92:R93)</f>
        <v>0</v>
      </c>
      <c r="T91" s="129">
        <f>SUM(T92:T93)</f>
        <v>0</v>
      </c>
      <c r="AR91" s="123" t="s">
        <v>80</v>
      </c>
      <c r="AT91" s="130" t="s">
        <v>71</v>
      </c>
      <c r="AU91" s="130" t="s">
        <v>80</v>
      </c>
      <c r="AY91" s="123" t="s">
        <v>150</v>
      </c>
      <c r="BK91" s="131">
        <f>SUM(BK92:BK93)</f>
        <v>0</v>
      </c>
    </row>
    <row r="92" spans="2:65" s="30" customFormat="1" ht="21.75" customHeight="1">
      <c r="B92" s="31"/>
      <c r="C92" s="175" t="s">
        <v>157</v>
      </c>
      <c r="D92" s="175" t="s">
        <v>165</v>
      </c>
      <c r="E92" s="176" t="s">
        <v>2017</v>
      </c>
      <c r="F92" s="177" t="s">
        <v>2018</v>
      </c>
      <c r="G92" s="178" t="s">
        <v>989</v>
      </c>
      <c r="H92" s="179">
        <v>1</v>
      </c>
      <c r="I92" s="180"/>
      <c r="J92" s="181">
        <f>ROUND(I92*H92,2)</f>
        <v>0</v>
      </c>
      <c r="K92" s="177"/>
      <c r="L92" s="182"/>
      <c r="M92" s="183"/>
      <c r="N92" s="184" t="s">
        <v>43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169</v>
      </c>
      <c r="AT92" s="145" t="s">
        <v>165</v>
      </c>
      <c r="AU92" s="145" t="s">
        <v>82</v>
      </c>
      <c r="AY92" s="16" t="s">
        <v>150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6" t="s">
        <v>80</v>
      </c>
      <c r="BK92" s="146">
        <f>ROUND(I92*H92,2)</f>
        <v>0</v>
      </c>
      <c r="BL92" s="16" t="s">
        <v>157</v>
      </c>
      <c r="BM92" s="145" t="s">
        <v>2019</v>
      </c>
    </row>
    <row r="93" spans="2:65" s="30" customFormat="1" ht="16.5" customHeight="1">
      <c r="B93" s="31"/>
      <c r="C93" s="134" t="s">
        <v>183</v>
      </c>
      <c r="D93" s="134" t="s">
        <v>152</v>
      </c>
      <c r="E93" s="135" t="s">
        <v>2020</v>
      </c>
      <c r="F93" s="136" t="s">
        <v>2021</v>
      </c>
      <c r="G93" s="137" t="s">
        <v>2022</v>
      </c>
      <c r="H93" s="138">
        <v>45</v>
      </c>
      <c r="I93" s="139"/>
      <c r="J93" s="140">
        <f>ROUND(I93*H93,2)</f>
        <v>0</v>
      </c>
      <c r="K93" s="136"/>
      <c r="L93" s="31"/>
      <c r="M93" s="141"/>
      <c r="N93" s="142" t="s">
        <v>43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157</v>
      </c>
      <c r="AT93" s="145" t="s">
        <v>152</v>
      </c>
      <c r="AU93" s="145" t="s">
        <v>82</v>
      </c>
      <c r="AY93" s="16" t="s">
        <v>150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6" t="s">
        <v>80</v>
      </c>
      <c r="BK93" s="146">
        <f>ROUND(I93*H93,2)</f>
        <v>0</v>
      </c>
      <c r="BL93" s="16" t="s">
        <v>157</v>
      </c>
      <c r="BM93" s="145" t="s">
        <v>2023</v>
      </c>
    </row>
    <row r="94" spans="2:65" s="121" customFormat="1" ht="22.8" customHeight="1">
      <c r="B94" s="122"/>
      <c r="D94" s="123" t="s">
        <v>71</v>
      </c>
      <c r="E94" s="132" t="s">
        <v>2024</v>
      </c>
      <c r="F94" s="132" t="s">
        <v>2025</v>
      </c>
      <c r="I94" s="125"/>
      <c r="J94" s="133">
        <f>BK94</f>
        <v>0</v>
      </c>
      <c r="L94" s="122"/>
      <c r="M94" s="127"/>
      <c r="P94" s="128">
        <f>SUM(P95:P106)</f>
        <v>0</v>
      </c>
      <c r="R94" s="128">
        <f>SUM(R95:R106)</f>
        <v>0</v>
      </c>
      <c r="T94" s="129">
        <f>SUM(T95:T106)</f>
        <v>0</v>
      </c>
      <c r="AR94" s="123" t="s">
        <v>82</v>
      </c>
      <c r="AT94" s="130" t="s">
        <v>71</v>
      </c>
      <c r="AU94" s="130" t="s">
        <v>80</v>
      </c>
      <c r="AY94" s="123" t="s">
        <v>150</v>
      </c>
      <c r="BK94" s="131">
        <f>SUM(BK95:BK106)</f>
        <v>0</v>
      </c>
    </row>
    <row r="95" spans="2:65" s="30" customFormat="1" ht="16.5" customHeight="1">
      <c r="B95" s="31"/>
      <c r="C95" s="175" t="s">
        <v>190</v>
      </c>
      <c r="D95" s="175" t="s">
        <v>165</v>
      </c>
      <c r="E95" s="176" t="s">
        <v>2026</v>
      </c>
      <c r="F95" s="177" t="s">
        <v>2027</v>
      </c>
      <c r="G95" s="178" t="s">
        <v>989</v>
      </c>
      <c r="H95" s="179">
        <v>4</v>
      </c>
      <c r="I95" s="180"/>
      <c r="J95" s="181">
        <f t="shared" ref="J95:J106" si="0">ROUND(I95*H95,2)</f>
        <v>0</v>
      </c>
      <c r="K95" s="177"/>
      <c r="L95" s="182"/>
      <c r="M95" s="183"/>
      <c r="N95" s="184" t="s">
        <v>43</v>
      </c>
      <c r="P95" s="143">
        <f t="shared" ref="P95:P106" si="1">O95*H95</f>
        <v>0</v>
      </c>
      <c r="Q95" s="143">
        <v>0</v>
      </c>
      <c r="R95" s="143">
        <f t="shared" ref="R95:R106" si="2">Q95*H95</f>
        <v>0</v>
      </c>
      <c r="S95" s="143">
        <v>0</v>
      </c>
      <c r="T95" s="144">
        <f t="shared" ref="T95:T106" si="3">S95*H95</f>
        <v>0</v>
      </c>
      <c r="AR95" s="145" t="s">
        <v>345</v>
      </c>
      <c r="AT95" s="145" t="s">
        <v>165</v>
      </c>
      <c r="AU95" s="145" t="s">
        <v>82</v>
      </c>
      <c r="AY95" s="16" t="s">
        <v>150</v>
      </c>
      <c r="BE95" s="146">
        <f t="shared" ref="BE95:BE106" si="4">IF(N95="základní",J95,0)</f>
        <v>0</v>
      </c>
      <c r="BF95" s="146">
        <f t="shared" ref="BF95:BF106" si="5">IF(N95="snížená",J95,0)</f>
        <v>0</v>
      </c>
      <c r="BG95" s="146">
        <f t="shared" ref="BG95:BG106" si="6">IF(N95="zákl. přenesená",J95,0)</f>
        <v>0</v>
      </c>
      <c r="BH95" s="146">
        <f t="shared" ref="BH95:BH106" si="7">IF(N95="sníž. přenesená",J95,0)</f>
        <v>0</v>
      </c>
      <c r="BI95" s="146">
        <f t="shared" ref="BI95:BI106" si="8">IF(N95="nulová",J95,0)</f>
        <v>0</v>
      </c>
      <c r="BJ95" s="16" t="s">
        <v>80</v>
      </c>
      <c r="BK95" s="146">
        <f t="shared" ref="BK95:BK106" si="9">ROUND(I95*H95,2)</f>
        <v>0</v>
      </c>
      <c r="BL95" s="16" t="s">
        <v>260</v>
      </c>
      <c r="BM95" s="145" t="s">
        <v>2028</v>
      </c>
    </row>
    <row r="96" spans="2:65" s="30" customFormat="1" ht="16.5" customHeight="1">
      <c r="B96" s="31"/>
      <c r="C96" s="175" t="s">
        <v>197</v>
      </c>
      <c r="D96" s="175" t="s">
        <v>165</v>
      </c>
      <c r="E96" s="176" t="s">
        <v>2029</v>
      </c>
      <c r="F96" s="177" t="s">
        <v>2030</v>
      </c>
      <c r="G96" s="178" t="s">
        <v>989</v>
      </c>
      <c r="H96" s="179">
        <v>2</v>
      </c>
      <c r="I96" s="180"/>
      <c r="J96" s="181">
        <f t="shared" si="0"/>
        <v>0</v>
      </c>
      <c r="K96" s="177"/>
      <c r="L96" s="182"/>
      <c r="M96" s="183"/>
      <c r="N96" s="184" t="s">
        <v>43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345</v>
      </c>
      <c r="AT96" s="145" t="s">
        <v>165</v>
      </c>
      <c r="AU96" s="145" t="s">
        <v>82</v>
      </c>
      <c r="AY96" s="16" t="s">
        <v>150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6" t="s">
        <v>80</v>
      </c>
      <c r="BK96" s="146">
        <f t="shared" si="9"/>
        <v>0</v>
      </c>
      <c r="BL96" s="16" t="s">
        <v>260</v>
      </c>
      <c r="BM96" s="145" t="s">
        <v>2031</v>
      </c>
    </row>
    <row r="97" spans="2:65" s="30" customFormat="1" ht="16.5" customHeight="1">
      <c r="B97" s="31"/>
      <c r="C97" s="175" t="s">
        <v>169</v>
      </c>
      <c r="D97" s="175" t="s">
        <v>165</v>
      </c>
      <c r="E97" s="176" t="s">
        <v>2032</v>
      </c>
      <c r="F97" s="177" t="s">
        <v>2033</v>
      </c>
      <c r="G97" s="178" t="s">
        <v>989</v>
      </c>
      <c r="H97" s="179">
        <v>5</v>
      </c>
      <c r="I97" s="180"/>
      <c r="J97" s="181">
        <f t="shared" si="0"/>
        <v>0</v>
      </c>
      <c r="K97" s="177"/>
      <c r="L97" s="182"/>
      <c r="M97" s="183"/>
      <c r="N97" s="184" t="s">
        <v>43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345</v>
      </c>
      <c r="AT97" s="145" t="s">
        <v>165</v>
      </c>
      <c r="AU97" s="145" t="s">
        <v>82</v>
      </c>
      <c r="AY97" s="16" t="s">
        <v>150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6" t="s">
        <v>80</v>
      </c>
      <c r="BK97" s="146">
        <f t="shared" si="9"/>
        <v>0</v>
      </c>
      <c r="BL97" s="16" t="s">
        <v>260</v>
      </c>
      <c r="BM97" s="145" t="s">
        <v>2034</v>
      </c>
    </row>
    <row r="98" spans="2:65" s="30" customFormat="1" ht="16.5" customHeight="1">
      <c r="B98" s="31"/>
      <c r="C98" s="175" t="s">
        <v>213</v>
      </c>
      <c r="D98" s="175" t="s">
        <v>165</v>
      </c>
      <c r="E98" s="176" t="s">
        <v>2035</v>
      </c>
      <c r="F98" s="177" t="s">
        <v>2036</v>
      </c>
      <c r="G98" s="178" t="s">
        <v>989</v>
      </c>
      <c r="H98" s="179">
        <v>1</v>
      </c>
      <c r="I98" s="180"/>
      <c r="J98" s="181">
        <f t="shared" si="0"/>
        <v>0</v>
      </c>
      <c r="K98" s="177"/>
      <c r="L98" s="182"/>
      <c r="M98" s="183"/>
      <c r="N98" s="184" t="s">
        <v>43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345</v>
      </c>
      <c r="AT98" s="145" t="s">
        <v>165</v>
      </c>
      <c r="AU98" s="145" t="s">
        <v>82</v>
      </c>
      <c r="AY98" s="16" t="s">
        <v>150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6" t="s">
        <v>80</v>
      </c>
      <c r="BK98" s="146">
        <f t="shared" si="9"/>
        <v>0</v>
      </c>
      <c r="BL98" s="16" t="s">
        <v>260</v>
      </c>
      <c r="BM98" s="145" t="s">
        <v>2037</v>
      </c>
    </row>
    <row r="99" spans="2:65" s="30" customFormat="1" ht="16.5" customHeight="1">
      <c r="B99" s="31"/>
      <c r="C99" s="175" t="s">
        <v>107</v>
      </c>
      <c r="D99" s="175" t="s">
        <v>165</v>
      </c>
      <c r="E99" s="176" t="s">
        <v>2038</v>
      </c>
      <c r="F99" s="177" t="s">
        <v>2039</v>
      </c>
      <c r="G99" s="178" t="s">
        <v>989</v>
      </c>
      <c r="H99" s="179">
        <v>4</v>
      </c>
      <c r="I99" s="180"/>
      <c r="J99" s="181">
        <f t="shared" si="0"/>
        <v>0</v>
      </c>
      <c r="K99" s="177"/>
      <c r="L99" s="182"/>
      <c r="M99" s="183"/>
      <c r="N99" s="184" t="s">
        <v>43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345</v>
      </c>
      <c r="AT99" s="145" t="s">
        <v>165</v>
      </c>
      <c r="AU99" s="145" t="s">
        <v>82</v>
      </c>
      <c r="AY99" s="16" t="s">
        <v>150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6" t="s">
        <v>80</v>
      </c>
      <c r="BK99" s="146">
        <f t="shared" si="9"/>
        <v>0</v>
      </c>
      <c r="BL99" s="16" t="s">
        <v>260</v>
      </c>
      <c r="BM99" s="145" t="s">
        <v>2040</v>
      </c>
    </row>
    <row r="100" spans="2:65" s="30" customFormat="1" ht="16.5" customHeight="1">
      <c r="B100" s="31"/>
      <c r="C100" s="175" t="s">
        <v>226</v>
      </c>
      <c r="D100" s="175" t="s">
        <v>165</v>
      </c>
      <c r="E100" s="176" t="s">
        <v>2041</v>
      </c>
      <c r="F100" s="177" t="s">
        <v>2042</v>
      </c>
      <c r="G100" s="178" t="s">
        <v>989</v>
      </c>
      <c r="H100" s="179">
        <v>2</v>
      </c>
      <c r="I100" s="180"/>
      <c r="J100" s="181">
        <f t="shared" si="0"/>
        <v>0</v>
      </c>
      <c r="K100" s="177"/>
      <c r="L100" s="182"/>
      <c r="M100" s="183"/>
      <c r="N100" s="184" t="s">
        <v>43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345</v>
      </c>
      <c r="AT100" s="145" t="s">
        <v>165</v>
      </c>
      <c r="AU100" s="145" t="s">
        <v>82</v>
      </c>
      <c r="AY100" s="16" t="s">
        <v>150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6" t="s">
        <v>80</v>
      </c>
      <c r="BK100" s="146">
        <f t="shared" si="9"/>
        <v>0</v>
      </c>
      <c r="BL100" s="16" t="s">
        <v>260</v>
      </c>
      <c r="BM100" s="145" t="s">
        <v>2043</v>
      </c>
    </row>
    <row r="101" spans="2:65" s="30" customFormat="1" ht="16.5" customHeight="1">
      <c r="B101" s="31"/>
      <c r="C101" s="175" t="s">
        <v>8</v>
      </c>
      <c r="D101" s="175" t="s">
        <v>165</v>
      </c>
      <c r="E101" s="176" t="s">
        <v>2044</v>
      </c>
      <c r="F101" s="177" t="s">
        <v>2045</v>
      </c>
      <c r="G101" s="178" t="s">
        <v>989</v>
      </c>
      <c r="H101" s="179">
        <v>2</v>
      </c>
      <c r="I101" s="180"/>
      <c r="J101" s="181">
        <f t="shared" si="0"/>
        <v>0</v>
      </c>
      <c r="K101" s="177"/>
      <c r="L101" s="182"/>
      <c r="M101" s="183"/>
      <c r="N101" s="184" t="s">
        <v>43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345</v>
      </c>
      <c r="AT101" s="145" t="s">
        <v>165</v>
      </c>
      <c r="AU101" s="145" t="s">
        <v>82</v>
      </c>
      <c r="AY101" s="16" t="s">
        <v>150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6" t="s">
        <v>80</v>
      </c>
      <c r="BK101" s="146">
        <f t="shared" si="9"/>
        <v>0</v>
      </c>
      <c r="BL101" s="16" t="s">
        <v>260</v>
      </c>
      <c r="BM101" s="145" t="s">
        <v>2046</v>
      </c>
    </row>
    <row r="102" spans="2:65" s="30" customFormat="1" ht="16.5" customHeight="1">
      <c r="B102" s="31"/>
      <c r="C102" s="175" t="s">
        <v>237</v>
      </c>
      <c r="D102" s="175" t="s">
        <v>165</v>
      </c>
      <c r="E102" s="176" t="s">
        <v>2047</v>
      </c>
      <c r="F102" s="177" t="s">
        <v>2048</v>
      </c>
      <c r="G102" s="178" t="s">
        <v>989</v>
      </c>
      <c r="H102" s="179">
        <v>2</v>
      </c>
      <c r="I102" s="180"/>
      <c r="J102" s="181">
        <f t="shared" si="0"/>
        <v>0</v>
      </c>
      <c r="K102" s="177"/>
      <c r="L102" s="182"/>
      <c r="M102" s="183"/>
      <c r="N102" s="184" t="s">
        <v>43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345</v>
      </c>
      <c r="AT102" s="145" t="s">
        <v>165</v>
      </c>
      <c r="AU102" s="145" t="s">
        <v>82</v>
      </c>
      <c r="AY102" s="16" t="s">
        <v>150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6" t="s">
        <v>80</v>
      </c>
      <c r="BK102" s="146">
        <f t="shared" si="9"/>
        <v>0</v>
      </c>
      <c r="BL102" s="16" t="s">
        <v>260</v>
      </c>
      <c r="BM102" s="145" t="s">
        <v>2049</v>
      </c>
    </row>
    <row r="103" spans="2:65" s="30" customFormat="1" ht="16.5" customHeight="1">
      <c r="B103" s="31"/>
      <c r="C103" s="175" t="s">
        <v>246</v>
      </c>
      <c r="D103" s="175" t="s">
        <v>165</v>
      </c>
      <c r="E103" s="176" t="s">
        <v>2050</v>
      </c>
      <c r="F103" s="177" t="s">
        <v>2051</v>
      </c>
      <c r="G103" s="178" t="s">
        <v>989</v>
      </c>
      <c r="H103" s="179">
        <v>1</v>
      </c>
      <c r="I103" s="180"/>
      <c r="J103" s="181">
        <f t="shared" si="0"/>
        <v>0</v>
      </c>
      <c r="K103" s="177"/>
      <c r="L103" s="182"/>
      <c r="M103" s="183"/>
      <c r="N103" s="184" t="s">
        <v>43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345</v>
      </c>
      <c r="AT103" s="145" t="s">
        <v>165</v>
      </c>
      <c r="AU103" s="145" t="s">
        <v>82</v>
      </c>
      <c r="AY103" s="16" t="s">
        <v>150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6" t="s">
        <v>80</v>
      </c>
      <c r="BK103" s="146">
        <f t="shared" si="9"/>
        <v>0</v>
      </c>
      <c r="BL103" s="16" t="s">
        <v>260</v>
      </c>
      <c r="BM103" s="145" t="s">
        <v>2052</v>
      </c>
    </row>
    <row r="104" spans="2:65" s="30" customFormat="1" ht="16.5" customHeight="1">
      <c r="B104" s="31"/>
      <c r="C104" s="175" t="s">
        <v>255</v>
      </c>
      <c r="D104" s="175" t="s">
        <v>165</v>
      </c>
      <c r="E104" s="176" t="s">
        <v>2053</v>
      </c>
      <c r="F104" s="177" t="s">
        <v>2054</v>
      </c>
      <c r="G104" s="178" t="s">
        <v>989</v>
      </c>
      <c r="H104" s="179">
        <v>9</v>
      </c>
      <c r="I104" s="180"/>
      <c r="J104" s="181">
        <f t="shared" si="0"/>
        <v>0</v>
      </c>
      <c r="K104" s="177"/>
      <c r="L104" s="182"/>
      <c r="M104" s="183"/>
      <c r="N104" s="184" t="s">
        <v>43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345</v>
      </c>
      <c r="AT104" s="145" t="s">
        <v>165</v>
      </c>
      <c r="AU104" s="145" t="s">
        <v>82</v>
      </c>
      <c r="AY104" s="16" t="s">
        <v>150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6" t="s">
        <v>80</v>
      </c>
      <c r="BK104" s="146">
        <f t="shared" si="9"/>
        <v>0</v>
      </c>
      <c r="BL104" s="16" t="s">
        <v>260</v>
      </c>
      <c r="BM104" s="145" t="s">
        <v>2055</v>
      </c>
    </row>
    <row r="105" spans="2:65" s="30" customFormat="1" ht="16.5" customHeight="1">
      <c r="B105" s="31"/>
      <c r="C105" s="175" t="s">
        <v>260</v>
      </c>
      <c r="D105" s="175" t="s">
        <v>165</v>
      </c>
      <c r="E105" s="176" t="s">
        <v>2056</v>
      </c>
      <c r="F105" s="177" t="s">
        <v>2057</v>
      </c>
      <c r="G105" s="178" t="s">
        <v>989</v>
      </c>
      <c r="H105" s="179">
        <v>1</v>
      </c>
      <c r="I105" s="180"/>
      <c r="J105" s="181">
        <f t="shared" si="0"/>
        <v>0</v>
      </c>
      <c r="K105" s="177"/>
      <c r="L105" s="182"/>
      <c r="M105" s="183"/>
      <c r="N105" s="184" t="s">
        <v>43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345</v>
      </c>
      <c r="AT105" s="145" t="s">
        <v>165</v>
      </c>
      <c r="AU105" s="145" t="s">
        <v>82</v>
      </c>
      <c r="AY105" s="16" t="s">
        <v>150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6" t="s">
        <v>80</v>
      </c>
      <c r="BK105" s="146">
        <f t="shared" si="9"/>
        <v>0</v>
      </c>
      <c r="BL105" s="16" t="s">
        <v>260</v>
      </c>
      <c r="BM105" s="145" t="s">
        <v>2058</v>
      </c>
    </row>
    <row r="106" spans="2:65" s="30" customFormat="1" ht="16.5" customHeight="1">
      <c r="B106" s="31"/>
      <c r="C106" s="175" t="s">
        <v>266</v>
      </c>
      <c r="D106" s="175" t="s">
        <v>165</v>
      </c>
      <c r="E106" s="176" t="s">
        <v>2059</v>
      </c>
      <c r="F106" s="177" t="s">
        <v>2060</v>
      </c>
      <c r="G106" s="178" t="s">
        <v>989</v>
      </c>
      <c r="H106" s="179">
        <v>2</v>
      </c>
      <c r="I106" s="180"/>
      <c r="J106" s="181">
        <f t="shared" si="0"/>
        <v>0</v>
      </c>
      <c r="K106" s="177"/>
      <c r="L106" s="182"/>
      <c r="M106" s="183"/>
      <c r="N106" s="184" t="s">
        <v>43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345</v>
      </c>
      <c r="AT106" s="145" t="s">
        <v>165</v>
      </c>
      <c r="AU106" s="145" t="s">
        <v>82</v>
      </c>
      <c r="AY106" s="16" t="s">
        <v>150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6" t="s">
        <v>80</v>
      </c>
      <c r="BK106" s="146">
        <f t="shared" si="9"/>
        <v>0</v>
      </c>
      <c r="BL106" s="16" t="s">
        <v>260</v>
      </c>
      <c r="BM106" s="145" t="s">
        <v>2061</v>
      </c>
    </row>
    <row r="107" spans="2:65" s="121" customFormat="1" ht="22.8" customHeight="1">
      <c r="B107" s="122"/>
      <c r="D107" s="123" t="s">
        <v>71</v>
      </c>
      <c r="E107" s="132" t="s">
        <v>2062</v>
      </c>
      <c r="F107" s="132" t="s">
        <v>2063</v>
      </c>
      <c r="I107" s="125"/>
      <c r="J107" s="133">
        <f>BK107</f>
        <v>0</v>
      </c>
      <c r="L107" s="122"/>
      <c r="M107" s="127"/>
      <c r="P107" s="128">
        <f>SUM(P108:P119)</f>
        <v>0</v>
      </c>
      <c r="R107" s="128">
        <f>SUM(R108:R119)</f>
        <v>0</v>
      </c>
      <c r="T107" s="129">
        <f>SUM(T108:T119)</f>
        <v>0</v>
      </c>
      <c r="AR107" s="123" t="s">
        <v>82</v>
      </c>
      <c r="AT107" s="130" t="s">
        <v>71</v>
      </c>
      <c r="AU107" s="130" t="s">
        <v>80</v>
      </c>
      <c r="AY107" s="123" t="s">
        <v>150</v>
      </c>
      <c r="BK107" s="131">
        <f>SUM(BK108:BK119)</f>
        <v>0</v>
      </c>
    </row>
    <row r="108" spans="2:65" s="30" customFormat="1" ht="16.5" customHeight="1">
      <c r="B108" s="31"/>
      <c r="C108" s="175" t="s">
        <v>271</v>
      </c>
      <c r="D108" s="175" t="s">
        <v>165</v>
      </c>
      <c r="E108" s="176" t="s">
        <v>2064</v>
      </c>
      <c r="F108" s="177" t="s">
        <v>2065</v>
      </c>
      <c r="G108" s="178" t="s">
        <v>209</v>
      </c>
      <c r="H108" s="179">
        <v>800</v>
      </c>
      <c r="I108" s="180"/>
      <c r="J108" s="181">
        <f t="shared" ref="J108:J119" si="10">ROUND(I108*H108,2)</f>
        <v>0</v>
      </c>
      <c r="K108" s="177"/>
      <c r="L108" s="182"/>
      <c r="M108" s="183"/>
      <c r="N108" s="184" t="s">
        <v>43</v>
      </c>
      <c r="P108" s="143">
        <f t="shared" ref="P108:P119" si="11">O108*H108</f>
        <v>0</v>
      </c>
      <c r="Q108" s="143">
        <v>0</v>
      </c>
      <c r="R108" s="143">
        <f t="shared" ref="R108:R119" si="12">Q108*H108</f>
        <v>0</v>
      </c>
      <c r="S108" s="143">
        <v>0</v>
      </c>
      <c r="T108" s="144">
        <f t="shared" ref="T108:T119" si="13">S108*H108</f>
        <v>0</v>
      </c>
      <c r="AR108" s="145" t="s">
        <v>345</v>
      </c>
      <c r="AT108" s="145" t="s">
        <v>165</v>
      </c>
      <c r="AU108" s="145" t="s">
        <v>82</v>
      </c>
      <c r="AY108" s="16" t="s">
        <v>150</v>
      </c>
      <c r="BE108" s="146">
        <f t="shared" ref="BE108:BE119" si="14">IF(N108="základní",J108,0)</f>
        <v>0</v>
      </c>
      <c r="BF108" s="146">
        <f t="shared" ref="BF108:BF119" si="15">IF(N108="snížená",J108,0)</f>
        <v>0</v>
      </c>
      <c r="BG108" s="146">
        <f t="shared" ref="BG108:BG119" si="16">IF(N108="zákl. přenesená",J108,0)</f>
        <v>0</v>
      </c>
      <c r="BH108" s="146">
        <f t="shared" ref="BH108:BH119" si="17">IF(N108="sníž. přenesená",J108,0)</f>
        <v>0</v>
      </c>
      <c r="BI108" s="146">
        <f t="shared" ref="BI108:BI119" si="18">IF(N108="nulová",J108,0)</f>
        <v>0</v>
      </c>
      <c r="BJ108" s="16" t="s">
        <v>80</v>
      </c>
      <c r="BK108" s="146">
        <f t="shared" ref="BK108:BK119" si="19">ROUND(I108*H108,2)</f>
        <v>0</v>
      </c>
      <c r="BL108" s="16" t="s">
        <v>260</v>
      </c>
      <c r="BM108" s="145" t="s">
        <v>2066</v>
      </c>
    </row>
    <row r="109" spans="2:65" s="30" customFormat="1" ht="16.5" customHeight="1">
      <c r="B109" s="31"/>
      <c r="C109" s="175" t="s">
        <v>277</v>
      </c>
      <c r="D109" s="175" t="s">
        <v>165</v>
      </c>
      <c r="E109" s="176" t="s">
        <v>2067</v>
      </c>
      <c r="F109" s="177" t="s">
        <v>2068</v>
      </c>
      <c r="G109" s="178" t="s">
        <v>209</v>
      </c>
      <c r="H109" s="179">
        <v>550</v>
      </c>
      <c r="I109" s="180"/>
      <c r="J109" s="181">
        <f t="shared" si="10"/>
        <v>0</v>
      </c>
      <c r="K109" s="177"/>
      <c r="L109" s="182"/>
      <c r="M109" s="183"/>
      <c r="N109" s="184" t="s">
        <v>43</v>
      </c>
      <c r="P109" s="143">
        <f t="shared" si="11"/>
        <v>0</v>
      </c>
      <c r="Q109" s="143">
        <v>0</v>
      </c>
      <c r="R109" s="143">
        <f t="shared" si="12"/>
        <v>0</v>
      </c>
      <c r="S109" s="143">
        <v>0</v>
      </c>
      <c r="T109" s="144">
        <f t="shared" si="13"/>
        <v>0</v>
      </c>
      <c r="AR109" s="145" t="s">
        <v>345</v>
      </c>
      <c r="AT109" s="145" t="s">
        <v>165</v>
      </c>
      <c r="AU109" s="145" t="s">
        <v>82</v>
      </c>
      <c r="AY109" s="16" t="s">
        <v>150</v>
      </c>
      <c r="BE109" s="146">
        <f t="shared" si="14"/>
        <v>0</v>
      </c>
      <c r="BF109" s="146">
        <f t="shared" si="15"/>
        <v>0</v>
      </c>
      <c r="BG109" s="146">
        <f t="shared" si="16"/>
        <v>0</v>
      </c>
      <c r="BH109" s="146">
        <f t="shared" si="17"/>
        <v>0</v>
      </c>
      <c r="BI109" s="146">
        <f t="shared" si="18"/>
        <v>0</v>
      </c>
      <c r="BJ109" s="16" t="s">
        <v>80</v>
      </c>
      <c r="BK109" s="146">
        <f t="shared" si="19"/>
        <v>0</v>
      </c>
      <c r="BL109" s="16" t="s">
        <v>260</v>
      </c>
      <c r="BM109" s="145" t="s">
        <v>2069</v>
      </c>
    </row>
    <row r="110" spans="2:65" s="30" customFormat="1" ht="16.5" customHeight="1">
      <c r="B110" s="31"/>
      <c r="C110" s="175" t="s">
        <v>281</v>
      </c>
      <c r="D110" s="175" t="s">
        <v>165</v>
      </c>
      <c r="E110" s="176" t="s">
        <v>2070</v>
      </c>
      <c r="F110" s="177" t="s">
        <v>2071</v>
      </c>
      <c r="G110" s="178" t="s">
        <v>209</v>
      </c>
      <c r="H110" s="179">
        <v>25</v>
      </c>
      <c r="I110" s="180"/>
      <c r="J110" s="181">
        <f t="shared" si="10"/>
        <v>0</v>
      </c>
      <c r="K110" s="177"/>
      <c r="L110" s="182"/>
      <c r="M110" s="183"/>
      <c r="N110" s="184" t="s">
        <v>43</v>
      </c>
      <c r="P110" s="143">
        <f t="shared" si="11"/>
        <v>0</v>
      </c>
      <c r="Q110" s="143">
        <v>0</v>
      </c>
      <c r="R110" s="143">
        <f t="shared" si="12"/>
        <v>0</v>
      </c>
      <c r="S110" s="143">
        <v>0</v>
      </c>
      <c r="T110" s="144">
        <f t="shared" si="13"/>
        <v>0</v>
      </c>
      <c r="AR110" s="145" t="s">
        <v>345</v>
      </c>
      <c r="AT110" s="145" t="s">
        <v>165</v>
      </c>
      <c r="AU110" s="145" t="s">
        <v>82</v>
      </c>
      <c r="AY110" s="16" t="s">
        <v>150</v>
      </c>
      <c r="BE110" s="146">
        <f t="shared" si="14"/>
        <v>0</v>
      </c>
      <c r="BF110" s="146">
        <f t="shared" si="15"/>
        <v>0</v>
      </c>
      <c r="BG110" s="146">
        <f t="shared" si="16"/>
        <v>0</v>
      </c>
      <c r="BH110" s="146">
        <f t="shared" si="17"/>
        <v>0</v>
      </c>
      <c r="BI110" s="146">
        <f t="shared" si="18"/>
        <v>0</v>
      </c>
      <c r="BJ110" s="16" t="s">
        <v>80</v>
      </c>
      <c r="BK110" s="146">
        <f t="shared" si="19"/>
        <v>0</v>
      </c>
      <c r="BL110" s="16" t="s">
        <v>260</v>
      </c>
      <c r="BM110" s="145" t="s">
        <v>2072</v>
      </c>
    </row>
    <row r="111" spans="2:65" s="30" customFormat="1" ht="16.5" customHeight="1">
      <c r="B111" s="31"/>
      <c r="C111" s="175" t="s">
        <v>7</v>
      </c>
      <c r="D111" s="175" t="s">
        <v>165</v>
      </c>
      <c r="E111" s="176" t="s">
        <v>2073</v>
      </c>
      <c r="F111" s="177" t="s">
        <v>2074</v>
      </c>
      <c r="G111" s="178" t="s">
        <v>209</v>
      </c>
      <c r="H111" s="179">
        <v>50</v>
      </c>
      <c r="I111" s="180"/>
      <c r="J111" s="181">
        <f t="shared" si="10"/>
        <v>0</v>
      </c>
      <c r="K111" s="177"/>
      <c r="L111" s="182"/>
      <c r="M111" s="183"/>
      <c r="N111" s="184" t="s">
        <v>43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345</v>
      </c>
      <c r="AT111" s="145" t="s">
        <v>165</v>
      </c>
      <c r="AU111" s="145" t="s">
        <v>82</v>
      </c>
      <c r="AY111" s="16" t="s">
        <v>150</v>
      </c>
      <c r="BE111" s="146">
        <f t="shared" si="14"/>
        <v>0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6" t="s">
        <v>80</v>
      </c>
      <c r="BK111" s="146">
        <f t="shared" si="19"/>
        <v>0</v>
      </c>
      <c r="BL111" s="16" t="s">
        <v>260</v>
      </c>
      <c r="BM111" s="145" t="s">
        <v>2075</v>
      </c>
    </row>
    <row r="112" spans="2:65" s="30" customFormat="1" ht="16.5" customHeight="1">
      <c r="B112" s="31"/>
      <c r="C112" s="175" t="s">
        <v>288</v>
      </c>
      <c r="D112" s="175" t="s">
        <v>165</v>
      </c>
      <c r="E112" s="176" t="s">
        <v>2076</v>
      </c>
      <c r="F112" s="177" t="s">
        <v>2077</v>
      </c>
      <c r="G112" s="178" t="s">
        <v>209</v>
      </c>
      <c r="H112" s="179">
        <v>50</v>
      </c>
      <c r="I112" s="180"/>
      <c r="J112" s="181">
        <f t="shared" si="10"/>
        <v>0</v>
      </c>
      <c r="K112" s="177"/>
      <c r="L112" s="182"/>
      <c r="M112" s="183"/>
      <c r="N112" s="184" t="s">
        <v>43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345</v>
      </c>
      <c r="AT112" s="145" t="s">
        <v>165</v>
      </c>
      <c r="AU112" s="145" t="s">
        <v>82</v>
      </c>
      <c r="AY112" s="16" t="s">
        <v>150</v>
      </c>
      <c r="BE112" s="146">
        <f t="shared" si="14"/>
        <v>0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6" t="s">
        <v>80</v>
      </c>
      <c r="BK112" s="146">
        <f t="shared" si="19"/>
        <v>0</v>
      </c>
      <c r="BL112" s="16" t="s">
        <v>260</v>
      </c>
      <c r="BM112" s="145" t="s">
        <v>2078</v>
      </c>
    </row>
    <row r="113" spans="2:65" s="30" customFormat="1" ht="16.5" customHeight="1">
      <c r="B113" s="31"/>
      <c r="C113" s="175" t="s">
        <v>292</v>
      </c>
      <c r="D113" s="175" t="s">
        <v>165</v>
      </c>
      <c r="E113" s="176" t="s">
        <v>2079</v>
      </c>
      <c r="F113" s="177" t="s">
        <v>2080</v>
      </c>
      <c r="G113" s="178" t="s">
        <v>209</v>
      </c>
      <c r="H113" s="179">
        <v>190</v>
      </c>
      <c r="I113" s="180"/>
      <c r="J113" s="181">
        <f t="shared" si="10"/>
        <v>0</v>
      </c>
      <c r="K113" s="177"/>
      <c r="L113" s="182"/>
      <c r="M113" s="183"/>
      <c r="N113" s="184" t="s">
        <v>43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345</v>
      </c>
      <c r="AT113" s="145" t="s">
        <v>165</v>
      </c>
      <c r="AU113" s="145" t="s">
        <v>82</v>
      </c>
      <c r="AY113" s="16" t="s">
        <v>150</v>
      </c>
      <c r="BE113" s="146">
        <f t="shared" si="14"/>
        <v>0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6" t="s">
        <v>80</v>
      </c>
      <c r="BK113" s="146">
        <f t="shared" si="19"/>
        <v>0</v>
      </c>
      <c r="BL113" s="16" t="s">
        <v>260</v>
      </c>
      <c r="BM113" s="145" t="s">
        <v>2081</v>
      </c>
    </row>
    <row r="114" spans="2:65" s="30" customFormat="1" ht="16.5" customHeight="1">
      <c r="B114" s="31"/>
      <c r="C114" s="175" t="s">
        <v>297</v>
      </c>
      <c r="D114" s="175" t="s">
        <v>165</v>
      </c>
      <c r="E114" s="176" t="s">
        <v>2082</v>
      </c>
      <c r="F114" s="177" t="s">
        <v>2083</v>
      </c>
      <c r="G114" s="178" t="s">
        <v>209</v>
      </c>
      <c r="H114" s="179">
        <v>15</v>
      </c>
      <c r="I114" s="180"/>
      <c r="J114" s="181">
        <f t="shared" si="10"/>
        <v>0</v>
      </c>
      <c r="K114" s="177"/>
      <c r="L114" s="182"/>
      <c r="M114" s="183"/>
      <c r="N114" s="184" t="s">
        <v>43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345</v>
      </c>
      <c r="AT114" s="145" t="s">
        <v>165</v>
      </c>
      <c r="AU114" s="145" t="s">
        <v>82</v>
      </c>
      <c r="AY114" s="16" t="s">
        <v>150</v>
      </c>
      <c r="BE114" s="146">
        <f t="shared" si="14"/>
        <v>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6" t="s">
        <v>80</v>
      </c>
      <c r="BK114" s="146">
        <f t="shared" si="19"/>
        <v>0</v>
      </c>
      <c r="BL114" s="16" t="s">
        <v>260</v>
      </c>
      <c r="BM114" s="145" t="s">
        <v>2084</v>
      </c>
    </row>
    <row r="115" spans="2:65" s="30" customFormat="1" ht="16.5" customHeight="1">
      <c r="B115" s="31"/>
      <c r="C115" s="175" t="s">
        <v>302</v>
      </c>
      <c r="D115" s="175" t="s">
        <v>165</v>
      </c>
      <c r="E115" s="176" t="s">
        <v>2085</v>
      </c>
      <c r="F115" s="177" t="s">
        <v>2086</v>
      </c>
      <c r="G115" s="178" t="s">
        <v>209</v>
      </c>
      <c r="H115" s="179">
        <v>100</v>
      </c>
      <c r="I115" s="180"/>
      <c r="J115" s="181">
        <f t="shared" si="10"/>
        <v>0</v>
      </c>
      <c r="K115" s="177"/>
      <c r="L115" s="182"/>
      <c r="M115" s="183"/>
      <c r="N115" s="184" t="s">
        <v>43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345</v>
      </c>
      <c r="AT115" s="145" t="s">
        <v>165</v>
      </c>
      <c r="AU115" s="145" t="s">
        <v>82</v>
      </c>
      <c r="AY115" s="16" t="s">
        <v>150</v>
      </c>
      <c r="BE115" s="146">
        <f t="shared" si="14"/>
        <v>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6" t="s">
        <v>80</v>
      </c>
      <c r="BK115" s="146">
        <f t="shared" si="19"/>
        <v>0</v>
      </c>
      <c r="BL115" s="16" t="s">
        <v>260</v>
      </c>
      <c r="BM115" s="145" t="s">
        <v>2087</v>
      </c>
    </row>
    <row r="116" spans="2:65" s="30" customFormat="1" ht="16.5" customHeight="1">
      <c r="B116" s="31"/>
      <c r="C116" s="175" t="s">
        <v>308</v>
      </c>
      <c r="D116" s="175" t="s">
        <v>165</v>
      </c>
      <c r="E116" s="176" t="s">
        <v>2088</v>
      </c>
      <c r="F116" s="177" t="s">
        <v>2089</v>
      </c>
      <c r="G116" s="178" t="s">
        <v>209</v>
      </c>
      <c r="H116" s="179">
        <v>100</v>
      </c>
      <c r="I116" s="180"/>
      <c r="J116" s="181">
        <f t="shared" si="10"/>
        <v>0</v>
      </c>
      <c r="K116" s="177"/>
      <c r="L116" s="182"/>
      <c r="M116" s="183"/>
      <c r="N116" s="184" t="s">
        <v>43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345</v>
      </c>
      <c r="AT116" s="145" t="s">
        <v>165</v>
      </c>
      <c r="AU116" s="145" t="s">
        <v>82</v>
      </c>
      <c r="AY116" s="16" t="s">
        <v>150</v>
      </c>
      <c r="BE116" s="146">
        <f t="shared" si="14"/>
        <v>0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6" t="s">
        <v>80</v>
      </c>
      <c r="BK116" s="146">
        <f t="shared" si="19"/>
        <v>0</v>
      </c>
      <c r="BL116" s="16" t="s">
        <v>260</v>
      </c>
      <c r="BM116" s="145" t="s">
        <v>2090</v>
      </c>
    </row>
    <row r="117" spans="2:65" s="30" customFormat="1" ht="16.5" customHeight="1">
      <c r="B117" s="31"/>
      <c r="C117" s="175" t="s">
        <v>315</v>
      </c>
      <c r="D117" s="175" t="s">
        <v>165</v>
      </c>
      <c r="E117" s="176" t="s">
        <v>2091</v>
      </c>
      <c r="F117" s="177" t="s">
        <v>2092</v>
      </c>
      <c r="G117" s="178" t="s">
        <v>2093</v>
      </c>
      <c r="H117" s="179">
        <v>1</v>
      </c>
      <c r="I117" s="180"/>
      <c r="J117" s="181">
        <f t="shared" si="10"/>
        <v>0</v>
      </c>
      <c r="K117" s="177"/>
      <c r="L117" s="182"/>
      <c r="M117" s="183"/>
      <c r="N117" s="184" t="s">
        <v>43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345</v>
      </c>
      <c r="AT117" s="145" t="s">
        <v>165</v>
      </c>
      <c r="AU117" s="145" t="s">
        <v>82</v>
      </c>
      <c r="AY117" s="16" t="s">
        <v>150</v>
      </c>
      <c r="BE117" s="146">
        <f t="shared" si="14"/>
        <v>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6" t="s">
        <v>80</v>
      </c>
      <c r="BK117" s="146">
        <f t="shared" si="19"/>
        <v>0</v>
      </c>
      <c r="BL117" s="16" t="s">
        <v>260</v>
      </c>
      <c r="BM117" s="145" t="s">
        <v>2094</v>
      </c>
    </row>
    <row r="118" spans="2:65" s="30" customFormat="1" ht="16.5" customHeight="1">
      <c r="B118" s="31"/>
      <c r="C118" s="134" t="s">
        <v>321</v>
      </c>
      <c r="D118" s="134" t="s">
        <v>152</v>
      </c>
      <c r="E118" s="135" t="s">
        <v>2095</v>
      </c>
      <c r="F118" s="136" t="s">
        <v>2096</v>
      </c>
      <c r="G118" s="137" t="s">
        <v>2022</v>
      </c>
      <c r="H118" s="138">
        <v>112</v>
      </c>
      <c r="I118" s="139"/>
      <c r="J118" s="140">
        <f t="shared" si="10"/>
        <v>0</v>
      </c>
      <c r="K118" s="136"/>
      <c r="L118" s="31"/>
      <c r="M118" s="141"/>
      <c r="N118" s="142" t="s">
        <v>43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260</v>
      </c>
      <c r="AT118" s="145" t="s">
        <v>152</v>
      </c>
      <c r="AU118" s="145" t="s">
        <v>82</v>
      </c>
      <c r="AY118" s="16" t="s">
        <v>150</v>
      </c>
      <c r="BE118" s="146">
        <f t="shared" si="14"/>
        <v>0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6" t="s">
        <v>80</v>
      </c>
      <c r="BK118" s="146">
        <f t="shared" si="19"/>
        <v>0</v>
      </c>
      <c r="BL118" s="16" t="s">
        <v>260</v>
      </c>
      <c r="BM118" s="145" t="s">
        <v>2097</v>
      </c>
    </row>
    <row r="119" spans="2:65" s="30" customFormat="1" ht="16.5" customHeight="1">
      <c r="B119" s="31"/>
      <c r="C119" s="134" t="s">
        <v>327</v>
      </c>
      <c r="D119" s="134" t="s">
        <v>152</v>
      </c>
      <c r="E119" s="135" t="s">
        <v>2098</v>
      </c>
      <c r="F119" s="136" t="s">
        <v>2099</v>
      </c>
      <c r="G119" s="137" t="s">
        <v>2022</v>
      </c>
      <c r="H119" s="138">
        <v>40</v>
      </c>
      <c r="I119" s="139"/>
      <c r="J119" s="140">
        <f t="shared" si="10"/>
        <v>0</v>
      </c>
      <c r="K119" s="136"/>
      <c r="L119" s="31"/>
      <c r="M119" s="141"/>
      <c r="N119" s="142" t="s">
        <v>43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260</v>
      </c>
      <c r="AT119" s="145" t="s">
        <v>152</v>
      </c>
      <c r="AU119" s="145" t="s">
        <v>82</v>
      </c>
      <c r="AY119" s="16" t="s">
        <v>150</v>
      </c>
      <c r="BE119" s="146">
        <f t="shared" si="14"/>
        <v>0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6" t="s">
        <v>80</v>
      </c>
      <c r="BK119" s="146">
        <f t="shared" si="19"/>
        <v>0</v>
      </c>
      <c r="BL119" s="16" t="s">
        <v>260</v>
      </c>
      <c r="BM119" s="145" t="s">
        <v>2100</v>
      </c>
    </row>
    <row r="120" spans="2:65" s="121" customFormat="1" ht="22.8" customHeight="1">
      <c r="B120" s="122"/>
      <c r="D120" s="123" t="s">
        <v>71</v>
      </c>
      <c r="E120" s="132" t="s">
        <v>2101</v>
      </c>
      <c r="F120" s="132" t="s">
        <v>2102</v>
      </c>
      <c r="I120" s="125"/>
      <c r="J120" s="133">
        <f>BK120</f>
        <v>0</v>
      </c>
      <c r="L120" s="122"/>
      <c r="M120" s="127"/>
      <c r="P120" s="128">
        <f>SUM(P121:P127)</f>
        <v>0</v>
      </c>
      <c r="R120" s="128">
        <f>SUM(R121:R127)</f>
        <v>0</v>
      </c>
      <c r="T120" s="129">
        <f>SUM(T121:T127)</f>
        <v>0</v>
      </c>
      <c r="AR120" s="123" t="s">
        <v>82</v>
      </c>
      <c r="AT120" s="130" t="s">
        <v>71</v>
      </c>
      <c r="AU120" s="130" t="s">
        <v>80</v>
      </c>
      <c r="AY120" s="123" t="s">
        <v>150</v>
      </c>
      <c r="BK120" s="131">
        <f>SUM(BK121:BK127)</f>
        <v>0</v>
      </c>
    </row>
    <row r="121" spans="2:65" s="30" customFormat="1" ht="16.5" customHeight="1">
      <c r="B121" s="31"/>
      <c r="C121" s="134" t="s">
        <v>332</v>
      </c>
      <c r="D121" s="134" t="s">
        <v>152</v>
      </c>
      <c r="E121" s="135" t="s">
        <v>2103</v>
      </c>
      <c r="F121" s="136" t="s">
        <v>2104</v>
      </c>
      <c r="G121" s="137" t="s">
        <v>2093</v>
      </c>
      <c r="H121" s="138">
        <v>1</v>
      </c>
      <c r="I121" s="139"/>
      <c r="J121" s="140">
        <f t="shared" ref="J121:J127" si="20">ROUND(I121*H121,2)</f>
        <v>0</v>
      </c>
      <c r="K121" s="136"/>
      <c r="L121" s="31"/>
      <c r="M121" s="141"/>
      <c r="N121" s="142" t="s">
        <v>43</v>
      </c>
      <c r="P121" s="143">
        <f t="shared" ref="P121:P127" si="21">O121*H121</f>
        <v>0</v>
      </c>
      <c r="Q121" s="143">
        <v>0</v>
      </c>
      <c r="R121" s="143">
        <f t="shared" ref="R121:R127" si="22">Q121*H121</f>
        <v>0</v>
      </c>
      <c r="S121" s="143">
        <v>0</v>
      </c>
      <c r="T121" s="144">
        <f t="shared" ref="T121:T127" si="23">S121*H121</f>
        <v>0</v>
      </c>
      <c r="AR121" s="145" t="s">
        <v>260</v>
      </c>
      <c r="AT121" s="145" t="s">
        <v>152</v>
      </c>
      <c r="AU121" s="145" t="s">
        <v>82</v>
      </c>
      <c r="AY121" s="16" t="s">
        <v>150</v>
      </c>
      <c r="BE121" s="146">
        <f t="shared" ref="BE121:BE127" si="24">IF(N121="základní",J121,0)</f>
        <v>0</v>
      </c>
      <c r="BF121" s="146">
        <f t="shared" ref="BF121:BF127" si="25">IF(N121="snížená",J121,0)</f>
        <v>0</v>
      </c>
      <c r="BG121" s="146">
        <f t="shared" ref="BG121:BG127" si="26">IF(N121="zákl. přenesená",J121,0)</f>
        <v>0</v>
      </c>
      <c r="BH121" s="146">
        <f t="shared" ref="BH121:BH127" si="27">IF(N121="sníž. přenesená",J121,0)</f>
        <v>0</v>
      </c>
      <c r="BI121" s="146">
        <f t="shared" ref="BI121:BI127" si="28">IF(N121="nulová",J121,0)</f>
        <v>0</v>
      </c>
      <c r="BJ121" s="16" t="s">
        <v>80</v>
      </c>
      <c r="BK121" s="146">
        <f t="shared" ref="BK121:BK127" si="29">ROUND(I121*H121,2)</f>
        <v>0</v>
      </c>
      <c r="BL121" s="16" t="s">
        <v>260</v>
      </c>
      <c r="BM121" s="145" t="s">
        <v>2105</v>
      </c>
    </row>
    <row r="122" spans="2:65" s="30" customFormat="1" ht="16.5" customHeight="1">
      <c r="B122" s="31"/>
      <c r="C122" s="134" t="s">
        <v>340</v>
      </c>
      <c r="D122" s="134" t="s">
        <v>152</v>
      </c>
      <c r="E122" s="135" t="s">
        <v>2106</v>
      </c>
      <c r="F122" s="136" t="s">
        <v>2107</v>
      </c>
      <c r="G122" s="137" t="s">
        <v>2093</v>
      </c>
      <c r="H122" s="138">
        <v>1</v>
      </c>
      <c r="I122" s="139"/>
      <c r="J122" s="140">
        <f t="shared" si="20"/>
        <v>0</v>
      </c>
      <c r="K122" s="136"/>
      <c r="L122" s="31"/>
      <c r="M122" s="141"/>
      <c r="N122" s="142" t="s">
        <v>43</v>
      </c>
      <c r="P122" s="143">
        <f t="shared" si="21"/>
        <v>0</v>
      </c>
      <c r="Q122" s="143">
        <v>0</v>
      </c>
      <c r="R122" s="143">
        <f t="shared" si="22"/>
        <v>0</v>
      </c>
      <c r="S122" s="143">
        <v>0</v>
      </c>
      <c r="T122" s="144">
        <f t="shared" si="23"/>
        <v>0</v>
      </c>
      <c r="AR122" s="145" t="s">
        <v>260</v>
      </c>
      <c r="AT122" s="145" t="s">
        <v>152</v>
      </c>
      <c r="AU122" s="145" t="s">
        <v>82</v>
      </c>
      <c r="AY122" s="16" t="s">
        <v>150</v>
      </c>
      <c r="BE122" s="146">
        <f t="shared" si="24"/>
        <v>0</v>
      </c>
      <c r="BF122" s="146">
        <f t="shared" si="25"/>
        <v>0</v>
      </c>
      <c r="BG122" s="146">
        <f t="shared" si="26"/>
        <v>0</v>
      </c>
      <c r="BH122" s="146">
        <f t="shared" si="27"/>
        <v>0</v>
      </c>
      <c r="BI122" s="146">
        <f t="shared" si="28"/>
        <v>0</v>
      </c>
      <c r="BJ122" s="16" t="s">
        <v>80</v>
      </c>
      <c r="BK122" s="146">
        <f t="shared" si="29"/>
        <v>0</v>
      </c>
      <c r="BL122" s="16" t="s">
        <v>260</v>
      </c>
      <c r="BM122" s="145" t="s">
        <v>2108</v>
      </c>
    </row>
    <row r="123" spans="2:65" s="30" customFormat="1" ht="16.5" customHeight="1">
      <c r="B123" s="31"/>
      <c r="C123" s="134" t="s">
        <v>345</v>
      </c>
      <c r="D123" s="134" t="s">
        <v>152</v>
      </c>
      <c r="E123" s="135" t="s">
        <v>2109</v>
      </c>
      <c r="F123" s="136" t="s">
        <v>2110</v>
      </c>
      <c r="G123" s="137" t="s">
        <v>2093</v>
      </c>
      <c r="H123" s="138">
        <v>1</v>
      </c>
      <c r="I123" s="139"/>
      <c r="J123" s="140">
        <f t="shared" si="20"/>
        <v>0</v>
      </c>
      <c r="K123" s="136"/>
      <c r="L123" s="31"/>
      <c r="M123" s="141"/>
      <c r="N123" s="142" t="s">
        <v>43</v>
      </c>
      <c r="P123" s="143">
        <f t="shared" si="21"/>
        <v>0</v>
      </c>
      <c r="Q123" s="143">
        <v>0</v>
      </c>
      <c r="R123" s="143">
        <f t="shared" si="22"/>
        <v>0</v>
      </c>
      <c r="S123" s="143">
        <v>0</v>
      </c>
      <c r="T123" s="144">
        <f t="shared" si="23"/>
        <v>0</v>
      </c>
      <c r="AR123" s="145" t="s">
        <v>260</v>
      </c>
      <c r="AT123" s="145" t="s">
        <v>152</v>
      </c>
      <c r="AU123" s="145" t="s">
        <v>82</v>
      </c>
      <c r="AY123" s="16" t="s">
        <v>150</v>
      </c>
      <c r="BE123" s="146">
        <f t="shared" si="24"/>
        <v>0</v>
      </c>
      <c r="BF123" s="146">
        <f t="shared" si="25"/>
        <v>0</v>
      </c>
      <c r="BG123" s="146">
        <f t="shared" si="26"/>
        <v>0</v>
      </c>
      <c r="BH123" s="146">
        <f t="shared" si="27"/>
        <v>0</v>
      </c>
      <c r="BI123" s="146">
        <f t="shared" si="28"/>
        <v>0</v>
      </c>
      <c r="BJ123" s="16" t="s">
        <v>80</v>
      </c>
      <c r="BK123" s="146">
        <f t="shared" si="29"/>
        <v>0</v>
      </c>
      <c r="BL123" s="16" t="s">
        <v>260</v>
      </c>
      <c r="BM123" s="145" t="s">
        <v>2111</v>
      </c>
    </row>
    <row r="124" spans="2:65" s="30" customFormat="1" ht="16.5" customHeight="1">
      <c r="B124" s="31"/>
      <c r="C124" s="134" t="s">
        <v>351</v>
      </c>
      <c r="D124" s="134" t="s">
        <v>152</v>
      </c>
      <c r="E124" s="135" t="s">
        <v>2112</v>
      </c>
      <c r="F124" s="136" t="s">
        <v>2113</v>
      </c>
      <c r="G124" s="137" t="s">
        <v>2093</v>
      </c>
      <c r="H124" s="138">
        <v>1</v>
      </c>
      <c r="I124" s="139"/>
      <c r="J124" s="140">
        <f t="shared" si="20"/>
        <v>0</v>
      </c>
      <c r="K124" s="136"/>
      <c r="L124" s="31"/>
      <c r="M124" s="141"/>
      <c r="N124" s="142" t="s">
        <v>43</v>
      </c>
      <c r="P124" s="143">
        <f t="shared" si="21"/>
        <v>0</v>
      </c>
      <c r="Q124" s="143">
        <v>0</v>
      </c>
      <c r="R124" s="143">
        <f t="shared" si="22"/>
        <v>0</v>
      </c>
      <c r="S124" s="143">
        <v>0</v>
      </c>
      <c r="T124" s="144">
        <f t="shared" si="23"/>
        <v>0</v>
      </c>
      <c r="AR124" s="145" t="s">
        <v>260</v>
      </c>
      <c r="AT124" s="145" t="s">
        <v>152</v>
      </c>
      <c r="AU124" s="145" t="s">
        <v>82</v>
      </c>
      <c r="AY124" s="16" t="s">
        <v>150</v>
      </c>
      <c r="BE124" s="146">
        <f t="shared" si="24"/>
        <v>0</v>
      </c>
      <c r="BF124" s="146">
        <f t="shared" si="25"/>
        <v>0</v>
      </c>
      <c r="BG124" s="146">
        <f t="shared" si="26"/>
        <v>0</v>
      </c>
      <c r="BH124" s="146">
        <f t="shared" si="27"/>
        <v>0</v>
      </c>
      <c r="BI124" s="146">
        <f t="shared" si="28"/>
        <v>0</v>
      </c>
      <c r="BJ124" s="16" t="s">
        <v>80</v>
      </c>
      <c r="BK124" s="146">
        <f t="shared" si="29"/>
        <v>0</v>
      </c>
      <c r="BL124" s="16" t="s">
        <v>260</v>
      </c>
      <c r="BM124" s="145" t="s">
        <v>2114</v>
      </c>
    </row>
    <row r="125" spans="2:65" s="30" customFormat="1" ht="16.5" customHeight="1">
      <c r="B125" s="31"/>
      <c r="C125" s="134" t="s">
        <v>357</v>
      </c>
      <c r="D125" s="134" t="s">
        <v>152</v>
      </c>
      <c r="E125" s="135" t="s">
        <v>2115</v>
      </c>
      <c r="F125" s="136" t="s">
        <v>2116</v>
      </c>
      <c r="G125" s="137" t="s">
        <v>2093</v>
      </c>
      <c r="H125" s="138">
        <v>1</v>
      </c>
      <c r="I125" s="139"/>
      <c r="J125" s="140">
        <f t="shared" si="20"/>
        <v>0</v>
      </c>
      <c r="K125" s="136"/>
      <c r="L125" s="31"/>
      <c r="M125" s="141"/>
      <c r="N125" s="142" t="s">
        <v>43</v>
      </c>
      <c r="P125" s="143">
        <f t="shared" si="21"/>
        <v>0</v>
      </c>
      <c r="Q125" s="143">
        <v>0</v>
      </c>
      <c r="R125" s="143">
        <f t="shared" si="22"/>
        <v>0</v>
      </c>
      <c r="S125" s="143">
        <v>0</v>
      </c>
      <c r="T125" s="144">
        <f t="shared" si="23"/>
        <v>0</v>
      </c>
      <c r="AR125" s="145" t="s">
        <v>260</v>
      </c>
      <c r="AT125" s="145" t="s">
        <v>152</v>
      </c>
      <c r="AU125" s="145" t="s">
        <v>82</v>
      </c>
      <c r="AY125" s="16" t="s">
        <v>150</v>
      </c>
      <c r="BE125" s="146">
        <f t="shared" si="24"/>
        <v>0</v>
      </c>
      <c r="BF125" s="146">
        <f t="shared" si="25"/>
        <v>0</v>
      </c>
      <c r="BG125" s="146">
        <f t="shared" si="26"/>
        <v>0</v>
      </c>
      <c r="BH125" s="146">
        <f t="shared" si="27"/>
        <v>0</v>
      </c>
      <c r="BI125" s="146">
        <f t="shared" si="28"/>
        <v>0</v>
      </c>
      <c r="BJ125" s="16" t="s">
        <v>80</v>
      </c>
      <c r="BK125" s="146">
        <f t="shared" si="29"/>
        <v>0</v>
      </c>
      <c r="BL125" s="16" t="s">
        <v>260</v>
      </c>
      <c r="BM125" s="145" t="s">
        <v>2117</v>
      </c>
    </row>
    <row r="126" spans="2:65" s="30" customFormat="1" ht="16.5" customHeight="1">
      <c r="B126" s="31"/>
      <c r="C126" s="134" t="s">
        <v>363</v>
      </c>
      <c r="D126" s="134" t="s">
        <v>152</v>
      </c>
      <c r="E126" s="135" t="s">
        <v>2118</v>
      </c>
      <c r="F126" s="136" t="s">
        <v>2119</v>
      </c>
      <c r="G126" s="137" t="s">
        <v>2093</v>
      </c>
      <c r="H126" s="138">
        <v>1</v>
      </c>
      <c r="I126" s="139"/>
      <c r="J126" s="140">
        <f t="shared" si="20"/>
        <v>0</v>
      </c>
      <c r="K126" s="136"/>
      <c r="L126" s="31"/>
      <c r="M126" s="141"/>
      <c r="N126" s="142" t="s">
        <v>43</v>
      </c>
      <c r="P126" s="143">
        <f t="shared" si="21"/>
        <v>0</v>
      </c>
      <c r="Q126" s="143">
        <v>0</v>
      </c>
      <c r="R126" s="143">
        <f t="shared" si="22"/>
        <v>0</v>
      </c>
      <c r="S126" s="143">
        <v>0</v>
      </c>
      <c r="T126" s="144">
        <f t="shared" si="23"/>
        <v>0</v>
      </c>
      <c r="AR126" s="145" t="s">
        <v>260</v>
      </c>
      <c r="AT126" s="145" t="s">
        <v>152</v>
      </c>
      <c r="AU126" s="145" t="s">
        <v>82</v>
      </c>
      <c r="AY126" s="16" t="s">
        <v>150</v>
      </c>
      <c r="BE126" s="146">
        <f t="shared" si="24"/>
        <v>0</v>
      </c>
      <c r="BF126" s="146">
        <f t="shared" si="25"/>
        <v>0</v>
      </c>
      <c r="BG126" s="146">
        <f t="shared" si="26"/>
        <v>0</v>
      </c>
      <c r="BH126" s="146">
        <f t="shared" si="27"/>
        <v>0</v>
      </c>
      <c r="BI126" s="146">
        <f t="shared" si="28"/>
        <v>0</v>
      </c>
      <c r="BJ126" s="16" t="s">
        <v>80</v>
      </c>
      <c r="BK126" s="146">
        <f t="shared" si="29"/>
        <v>0</v>
      </c>
      <c r="BL126" s="16" t="s">
        <v>260</v>
      </c>
      <c r="BM126" s="145" t="s">
        <v>2120</v>
      </c>
    </row>
    <row r="127" spans="2:65" s="30" customFormat="1" ht="16.5" customHeight="1">
      <c r="B127" s="31"/>
      <c r="C127" s="134" t="s">
        <v>374</v>
      </c>
      <c r="D127" s="134" t="s">
        <v>152</v>
      </c>
      <c r="E127" s="135" t="s">
        <v>2121</v>
      </c>
      <c r="F127" s="136" t="s">
        <v>2122</v>
      </c>
      <c r="G127" s="137" t="s">
        <v>2093</v>
      </c>
      <c r="H127" s="138">
        <v>1</v>
      </c>
      <c r="I127" s="139"/>
      <c r="J127" s="140">
        <f t="shared" si="20"/>
        <v>0</v>
      </c>
      <c r="K127" s="136"/>
      <c r="L127" s="31"/>
      <c r="M127" s="190"/>
      <c r="N127" s="191" t="s">
        <v>43</v>
      </c>
      <c r="O127" s="187"/>
      <c r="P127" s="192">
        <f t="shared" si="21"/>
        <v>0</v>
      </c>
      <c r="Q127" s="192">
        <v>0</v>
      </c>
      <c r="R127" s="192">
        <f t="shared" si="22"/>
        <v>0</v>
      </c>
      <c r="S127" s="192">
        <v>0</v>
      </c>
      <c r="T127" s="193">
        <f t="shared" si="23"/>
        <v>0</v>
      </c>
      <c r="AR127" s="145" t="s">
        <v>260</v>
      </c>
      <c r="AT127" s="145" t="s">
        <v>152</v>
      </c>
      <c r="AU127" s="145" t="s">
        <v>82</v>
      </c>
      <c r="AY127" s="16" t="s">
        <v>150</v>
      </c>
      <c r="BE127" s="146">
        <f t="shared" si="24"/>
        <v>0</v>
      </c>
      <c r="BF127" s="146">
        <f t="shared" si="25"/>
        <v>0</v>
      </c>
      <c r="BG127" s="146">
        <f t="shared" si="26"/>
        <v>0</v>
      </c>
      <c r="BH127" s="146">
        <f t="shared" si="27"/>
        <v>0</v>
      </c>
      <c r="BI127" s="146">
        <f t="shared" si="28"/>
        <v>0</v>
      </c>
      <c r="BJ127" s="16" t="s">
        <v>80</v>
      </c>
      <c r="BK127" s="146">
        <f t="shared" si="29"/>
        <v>0</v>
      </c>
      <c r="BL127" s="16" t="s">
        <v>260</v>
      </c>
      <c r="BM127" s="145" t="s">
        <v>2123</v>
      </c>
    </row>
    <row r="128" spans="2:65" s="30" customFormat="1" ht="6.9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1"/>
    </row>
  </sheetData>
  <sheetProtection algorithmName="SHA-512" hashValue="hidehLyHMRlSxHj/C3XYRMKERHgJcaYhH6iDDLCSK4kTq4ujtXZuUPKe8/v2403O29kQBkNDJv/DZgJd39OFag==" saltValue="2vMuRvZ45fKCyGdm9rt3sv5lOkhaWJuJc18W4kri3ZD0v0I0tTfzoa6kY295vNGiz9vKtAGshgkgl5dJ4ypz3Q==" spinCount="100000" sheet="1" objects="1" scenarios="1" formatColumns="0" formatRows="0" autoFilter="0"/>
  <autoFilter ref="C84:K127" xr:uid="{00000000-0009-0000-0000-000006000000}"/>
  <mergeCells count="9">
    <mergeCell ref="E48:H48"/>
    <mergeCell ref="E50:H50"/>
    <mergeCell ref="E75:H75"/>
    <mergeCell ref="E77:H77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1"/>
  <sheetViews>
    <sheetView showGridLines="0" zoomScale="125" zoomScaleNormal="125" workbookViewId="0"/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100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3" t="str">
        <f>'Rekapitulace stavby'!K6</f>
        <v>Nemocnice Kyjov Kuchyně</v>
      </c>
      <c r="F7" s="263"/>
      <c r="G7" s="263"/>
      <c r="H7" s="263"/>
      <c r="L7" s="19"/>
    </row>
    <row r="8" spans="2:46" s="30" customFormat="1" ht="12" customHeight="1">
      <c r="B8" s="31"/>
      <c r="D8" s="26" t="s">
        <v>111</v>
      </c>
      <c r="L8" s="31"/>
    </row>
    <row r="9" spans="2:46" s="30" customFormat="1" ht="16.5" customHeight="1">
      <c r="B9" s="31"/>
      <c r="E9" s="264" t="s">
        <v>2124</v>
      </c>
      <c r="F9" s="264"/>
      <c r="G9" s="264"/>
      <c r="H9" s="264"/>
      <c r="L9" s="31"/>
    </row>
    <row r="10" spans="2:46" s="30" customFormat="1">
      <c r="B10" s="31"/>
      <c r="L10" s="31"/>
    </row>
    <row r="11" spans="2:46" s="30" customFormat="1" ht="12" customHeight="1">
      <c r="B11" s="31"/>
      <c r="D11" s="26" t="s">
        <v>18</v>
      </c>
      <c r="F11" s="24"/>
      <c r="I11" s="26" t="s">
        <v>19</v>
      </c>
      <c r="J11" s="24"/>
      <c r="L11" s="31"/>
    </row>
    <row r="12" spans="2:46" s="30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11. 7. 2024</v>
      </c>
      <c r="L12" s="31"/>
    </row>
    <row r="13" spans="2:46" s="30" customFormat="1" ht="10.8" customHeight="1">
      <c r="B13" s="31"/>
      <c r="L13" s="31"/>
    </row>
    <row r="14" spans="2:46" s="30" customFormat="1" ht="12" customHeight="1">
      <c r="B14" s="31"/>
      <c r="D14" s="26" t="s">
        <v>24</v>
      </c>
      <c r="I14" s="26" t="s">
        <v>25</v>
      </c>
      <c r="J14" s="24"/>
      <c r="L14" s="31"/>
    </row>
    <row r="15" spans="2:46" s="30" customFormat="1" ht="18" customHeight="1">
      <c r="B15" s="31"/>
      <c r="E15" s="24" t="s">
        <v>26</v>
      </c>
      <c r="I15" s="26" t="s">
        <v>27</v>
      </c>
      <c r="J15" s="24"/>
      <c r="L15" s="31"/>
    </row>
    <row r="16" spans="2:46" s="30" customFormat="1" ht="6.9" customHeight="1">
      <c r="B16" s="31"/>
      <c r="L16" s="31"/>
    </row>
    <row r="17" spans="2:12" s="30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30" customFormat="1" ht="18" customHeight="1">
      <c r="B18" s="31"/>
      <c r="E18" s="265" t="str">
        <f>'Rekapitulace stavby'!E14</f>
        <v>Vyplň údaj</v>
      </c>
      <c r="F18" s="265"/>
      <c r="G18" s="265"/>
      <c r="H18" s="265"/>
      <c r="I18" s="26" t="s">
        <v>27</v>
      </c>
      <c r="J18" s="27" t="str">
        <f>'Rekapitulace stavby'!AN14</f>
        <v>Vyplň údaj</v>
      </c>
      <c r="L18" s="31"/>
    </row>
    <row r="19" spans="2:12" s="30" customFormat="1" ht="6.9" customHeight="1">
      <c r="B19" s="31"/>
      <c r="L19" s="31"/>
    </row>
    <row r="20" spans="2:12" s="30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30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30" customFormat="1" ht="6.9" customHeight="1">
      <c r="B22" s="31"/>
      <c r="L22" s="31"/>
    </row>
    <row r="23" spans="2:12" s="30" customFormat="1" ht="12" customHeight="1">
      <c r="B23" s="31"/>
      <c r="D23" s="26" t="s">
        <v>35</v>
      </c>
      <c r="I23" s="26" t="s">
        <v>25</v>
      </c>
      <c r="J23" s="24" t="s">
        <v>31</v>
      </c>
      <c r="L23" s="31"/>
    </row>
    <row r="24" spans="2:12" s="30" customFormat="1" ht="18" customHeight="1">
      <c r="B24" s="31"/>
      <c r="E24" s="24" t="s">
        <v>32</v>
      </c>
      <c r="I24" s="26" t="s">
        <v>27</v>
      </c>
      <c r="J24" s="24" t="s">
        <v>33</v>
      </c>
      <c r="L24" s="31"/>
    </row>
    <row r="25" spans="2:12" s="30" customFormat="1" ht="6.9" customHeight="1">
      <c r="B25" s="31"/>
      <c r="L25" s="31"/>
    </row>
    <row r="26" spans="2:12" s="30" customFormat="1" ht="12" customHeight="1">
      <c r="B26" s="31"/>
      <c r="D26" s="26" t="s">
        <v>36</v>
      </c>
      <c r="L26" s="31"/>
    </row>
    <row r="27" spans="2:12" s="30" customFormat="1" ht="16.5" customHeight="1">
      <c r="B27" s="31"/>
      <c r="E27" s="9"/>
      <c r="F27" s="9"/>
      <c r="G27" s="9"/>
      <c r="H27" s="9"/>
      <c r="L27" s="31"/>
    </row>
    <row r="28" spans="2:12" s="30" customFormat="1" ht="6.9" customHeight="1">
      <c r="B28" s="31"/>
      <c r="L28" s="31"/>
    </row>
    <row r="29" spans="2:12" s="30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30" customFormat="1" ht="25.5" customHeight="1">
      <c r="B30" s="31"/>
      <c r="D30" s="89" t="s">
        <v>38</v>
      </c>
      <c r="J30" s="65">
        <f>ROUND(J84, 2)</f>
        <v>0</v>
      </c>
      <c r="L30" s="31"/>
    </row>
    <row r="31" spans="2:12" s="30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30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30" customFormat="1" ht="14.4" customHeight="1">
      <c r="B33" s="31"/>
      <c r="D33" s="90" t="s">
        <v>42</v>
      </c>
      <c r="E33" s="26" t="s">
        <v>43</v>
      </c>
      <c r="F33" s="91">
        <f>ROUND((SUM(BE84:BE120)),  2)</f>
        <v>0</v>
      </c>
      <c r="I33" s="92">
        <v>0.21</v>
      </c>
      <c r="J33" s="91">
        <f>ROUND(((SUM(BE84:BE120))*I33),  2)</f>
        <v>0</v>
      </c>
      <c r="L33" s="31"/>
    </row>
    <row r="34" spans="2:12" s="30" customFormat="1" ht="14.4" customHeight="1">
      <c r="B34" s="31"/>
      <c r="E34" s="26" t="s">
        <v>44</v>
      </c>
      <c r="F34" s="91">
        <f>ROUND((SUM(BF84:BF120)),  2)</f>
        <v>0</v>
      </c>
      <c r="I34" s="92">
        <v>0.12</v>
      </c>
      <c r="J34" s="91">
        <f>ROUND(((SUM(BF84:BF120))*I34),  2)</f>
        <v>0</v>
      </c>
      <c r="L34" s="31"/>
    </row>
    <row r="35" spans="2:12" s="30" customFormat="1" ht="14.4" hidden="1" customHeight="1">
      <c r="B35" s="31"/>
      <c r="E35" s="26" t="s">
        <v>45</v>
      </c>
      <c r="F35" s="91">
        <f>ROUND((SUM(BG84:BG120)),  2)</f>
        <v>0</v>
      </c>
      <c r="I35" s="92">
        <v>0.21</v>
      </c>
      <c r="J35" s="91">
        <f>0</f>
        <v>0</v>
      </c>
      <c r="L35" s="31"/>
    </row>
    <row r="36" spans="2:12" s="30" customFormat="1" ht="14.4" hidden="1" customHeight="1">
      <c r="B36" s="31"/>
      <c r="E36" s="26" t="s">
        <v>46</v>
      </c>
      <c r="F36" s="91">
        <f>ROUND((SUM(BH84:BH120)),  2)</f>
        <v>0</v>
      </c>
      <c r="I36" s="92">
        <v>0.12</v>
      </c>
      <c r="J36" s="91">
        <f>0</f>
        <v>0</v>
      </c>
      <c r="L36" s="31"/>
    </row>
    <row r="37" spans="2:12" s="30" customFormat="1" ht="14.4" hidden="1" customHeight="1">
      <c r="B37" s="31"/>
      <c r="E37" s="26" t="s">
        <v>47</v>
      </c>
      <c r="F37" s="91">
        <f>ROUND((SUM(BI84:BI120)),  2)</f>
        <v>0</v>
      </c>
      <c r="I37" s="92">
        <v>0</v>
      </c>
      <c r="J37" s="91">
        <f>0</f>
        <v>0</v>
      </c>
      <c r="L37" s="31"/>
    </row>
    <row r="38" spans="2:12" s="30" customFormat="1" ht="6.9" customHeight="1">
      <c r="B38" s="31"/>
      <c r="L38" s="31"/>
    </row>
    <row r="39" spans="2:12" s="30" customFormat="1" ht="25.5" customHeight="1">
      <c r="B39" s="31"/>
      <c r="C39" s="93"/>
      <c r="D39" s="94" t="s">
        <v>48</v>
      </c>
      <c r="E39" s="55"/>
      <c r="F39" s="55"/>
      <c r="G39" s="95" t="s">
        <v>49</v>
      </c>
      <c r="H39" s="96" t="s">
        <v>50</v>
      </c>
      <c r="I39" s="55"/>
      <c r="J39" s="97">
        <f>SUM(J30:J37)</f>
        <v>0</v>
      </c>
      <c r="K39" s="98"/>
      <c r="L39" s="31"/>
    </row>
    <row r="40" spans="2:12" s="30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1"/>
    </row>
    <row r="44" spans="2:12" s="30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1"/>
    </row>
    <row r="45" spans="2:12" s="30" customFormat="1" ht="24.9" customHeight="1">
      <c r="B45" s="31"/>
      <c r="C45" s="20" t="s">
        <v>113</v>
      </c>
      <c r="L45" s="31"/>
    </row>
    <row r="46" spans="2:12" s="30" customFormat="1" ht="6.9" customHeight="1">
      <c r="B46" s="31"/>
      <c r="L46" s="31"/>
    </row>
    <row r="47" spans="2:12" s="30" customFormat="1" ht="12" customHeight="1">
      <c r="B47" s="31"/>
      <c r="C47" s="26" t="s">
        <v>16</v>
      </c>
      <c r="L47" s="31"/>
    </row>
    <row r="48" spans="2:12" s="30" customFormat="1" ht="16.5" customHeight="1">
      <c r="B48" s="31"/>
      <c r="E48" s="263" t="str">
        <f>E7</f>
        <v>Nemocnice Kyjov Kuchyně</v>
      </c>
      <c r="F48" s="263"/>
      <c r="G48" s="263"/>
      <c r="H48" s="263"/>
      <c r="L48" s="31"/>
    </row>
    <row r="49" spans="2:47" s="30" customFormat="1" ht="12" customHeight="1">
      <c r="B49" s="31"/>
      <c r="C49" s="26" t="s">
        <v>111</v>
      </c>
      <c r="L49" s="31"/>
    </row>
    <row r="50" spans="2:47" s="30" customFormat="1" ht="16.5" customHeight="1">
      <c r="B50" s="31"/>
      <c r="E50" s="2" t="str">
        <f>E9</f>
        <v>07 - Plyn</v>
      </c>
      <c r="F50" s="2"/>
      <c r="G50" s="2"/>
      <c r="H50" s="2"/>
      <c r="L50" s="31"/>
    </row>
    <row r="51" spans="2:47" s="30" customFormat="1" ht="6.9" customHeight="1">
      <c r="B51" s="31"/>
      <c r="L51" s="31"/>
    </row>
    <row r="52" spans="2:47" s="30" customFormat="1" ht="12" customHeight="1">
      <c r="B52" s="31"/>
      <c r="C52" s="26" t="s">
        <v>20</v>
      </c>
      <c r="F52" s="24" t="str">
        <f>F12</f>
        <v>Strážkovaká 1247/22</v>
      </c>
      <c r="I52" s="26" t="s">
        <v>22</v>
      </c>
      <c r="J52" s="51" t="str">
        <f>IF(J12="","",J12)</f>
        <v>11. 7. 2024</v>
      </c>
      <c r="L52" s="31"/>
    </row>
    <row r="53" spans="2:47" s="30" customFormat="1" ht="6.9" customHeight="1">
      <c r="B53" s="31"/>
      <c r="L53" s="31"/>
    </row>
    <row r="54" spans="2:47" s="30" customFormat="1" ht="15.15" customHeight="1">
      <c r="B54" s="31"/>
      <c r="C54" s="26" t="s">
        <v>24</v>
      </c>
      <c r="F54" s="24" t="str">
        <f>E15</f>
        <v>Nemocnice Kyjov, příspěvková organizace</v>
      </c>
      <c r="I54" s="26" t="s">
        <v>30</v>
      </c>
      <c r="J54" s="24" t="str">
        <f>E21</f>
        <v>Proiectura Dana s.r.o.</v>
      </c>
      <c r="L54" s="31"/>
    </row>
    <row r="55" spans="2:47" s="30" customFormat="1" ht="15.15" customHeight="1">
      <c r="B55" s="31"/>
      <c r="C55" s="26" t="s">
        <v>28</v>
      </c>
      <c r="F55" s="24" t="str">
        <f>IF(E18="","",E18)</f>
        <v>Vyplň údaj</v>
      </c>
      <c r="I55" s="26" t="s">
        <v>35</v>
      </c>
      <c r="J55" s="24" t="str">
        <f>E24</f>
        <v>Proiectura Dana s.r.o.</v>
      </c>
      <c r="L55" s="31"/>
    </row>
    <row r="56" spans="2:47" s="30" customFormat="1" ht="10.35" customHeight="1">
      <c r="B56" s="31"/>
      <c r="L56" s="31"/>
    </row>
    <row r="57" spans="2:47" s="30" customFormat="1" ht="29.25" customHeight="1">
      <c r="B57" s="31"/>
      <c r="C57" s="99" t="s">
        <v>114</v>
      </c>
      <c r="D57" s="93"/>
      <c r="E57" s="93"/>
      <c r="F57" s="93"/>
      <c r="G57" s="93"/>
      <c r="H57" s="93"/>
      <c r="I57" s="93"/>
      <c r="J57" s="100" t="s">
        <v>115</v>
      </c>
      <c r="K57" s="93"/>
      <c r="L57" s="31"/>
    </row>
    <row r="58" spans="2:47" s="30" customFormat="1" ht="10.35" customHeight="1">
      <c r="B58" s="31"/>
      <c r="L58" s="31"/>
    </row>
    <row r="59" spans="2:47" s="30" customFormat="1" ht="22.8" customHeight="1">
      <c r="B59" s="31"/>
      <c r="C59" s="101" t="s">
        <v>70</v>
      </c>
      <c r="J59" s="65">
        <f>J84</f>
        <v>0</v>
      </c>
      <c r="L59" s="31"/>
      <c r="AU59" s="16" t="s">
        <v>116</v>
      </c>
    </row>
    <row r="60" spans="2:47" s="102" customFormat="1" ht="24.9" customHeight="1">
      <c r="B60" s="103"/>
      <c r="D60" s="104" t="s">
        <v>2125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102" customFormat="1" ht="24.9" customHeight="1">
      <c r="B61" s="103"/>
      <c r="D61" s="104" t="s">
        <v>2126</v>
      </c>
      <c r="E61" s="105"/>
      <c r="F61" s="105"/>
      <c r="G61" s="105"/>
      <c r="H61" s="105"/>
      <c r="I61" s="105"/>
      <c r="J61" s="106">
        <f>J93</f>
        <v>0</v>
      </c>
      <c r="L61" s="103"/>
    </row>
    <row r="62" spans="2:47" s="102" customFormat="1" ht="24.9" customHeight="1">
      <c r="B62" s="103"/>
      <c r="D62" s="104" t="s">
        <v>2127</v>
      </c>
      <c r="E62" s="105"/>
      <c r="F62" s="105"/>
      <c r="G62" s="105"/>
      <c r="H62" s="105"/>
      <c r="I62" s="105"/>
      <c r="J62" s="106">
        <f>J100</f>
        <v>0</v>
      </c>
      <c r="L62" s="103"/>
    </row>
    <row r="63" spans="2:47" s="102" customFormat="1" ht="24.9" customHeight="1">
      <c r="B63" s="103"/>
      <c r="D63" s="104" t="s">
        <v>2128</v>
      </c>
      <c r="E63" s="105"/>
      <c r="F63" s="105"/>
      <c r="G63" s="105"/>
      <c r="H63" s="105"/>
      <c r="I63" s="105"/>
      <c r="J63" s="106">
        <f>J103</f>
        <v>0</v>
      </c>
      <c r="L63" s="103"/>
    </row>
    <row r="64" spans="2:47" s="102" customFormat="1" ht="24.9" customHeight="1">
      <c r="B64" s="103"/>
      <c r="D64" s="104" t="s">
        <v>2129</v>
      </c>
      <c r="E64" s="105"/>
      <c r="F64" s="105"/>
      <c r="G64" s="105"/>
      <c r="H64" s="105"/>
      <c r="I64" s="105"/>
      <c r="J64" s="106">
        <f>J111</f>
        <v>0</v>
      </c>
      <c r="L64" s="103"/>
    </row>
    <row r="65" spans="2:12" s="30" customFormat="1" ht="21.9" customHeight="1">
      <c r="B65" s="31"/>
      <c r="L65" s="31"/>
    </row>
    <row r="66" spans="2:12" s="30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1"/>
    </row>
    <row r="70" spans="2:12" s="30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1"/>
    </row>
    <row r="71" spans="2:12" s="30" customFormat="1" ht="24.9" customHeight="1">
      <c r="B71" s="31"/>
      <c r="C71" s="20" t="s">
        <v>135</v>
      </c>
      <c r="L71" s="31"/>
    </row>
    <row r="72" spans="2:12" s="30" customFormat="1" ht="6.9" customHeight="1">
      <c r="B72" s="31"/>
      <c r="L72" s="31"/>
    </row>
    <row r="73" spans="2:12" s="30" customFormat="1" ht="12" customHeight="1">
      <c r="B73" s="31"/>
      <c r="C73" s="26" t="s">
        <v>16</v>
      </c>
      <c r="L73" s="31"/>
    </row>
    <row r="74" spans="2:12" s="30" customFormat="1" ht="16.5" customHeight="1">
      <c r="B74" s="31"/>
      <c r="E74" s="263" t="str">
        <f>E7</f>
        <v>Nemocnice Kyjov Kuchyně</v>
      </c>
      <c r="F74" s="263"/>
      <c r="G74" s="263"/>
      <c r="H74" s="263"/>
      <c r="L74" s="31"/>
    </row>
    <row r="75" spans="2:12" s="30" customFormat="1" ht="12" customHeight="1">
      <c r="B75" s="31"/>
      <c r="C75" s="26" t="s">
        <v>111</v>
      </c>
      <c r="L75" s="31"/>
    </row>
    <row r="76" spans="2:12" s="30" customFormat="1" ht="16.5" customHeight="1">
      <c r="B76" s="31"/>
      <c r="E76" s="2" t="str">
        <f>E9</f>
        <v>07 - Plyn</v>
      </c>
      <c r="F76" s="2"/>
      <c r="G76" s="2"/>
      <c r="H76" s="2"/>
      <c r="L76" s="31"/>
    </row>
    <row r="77" spans="2:12" s="30" customFormat="1" ht="6.9" customHeight="1">
      <c r="B77" s="31"/>
      <c r="L77" s="31"/>
    </row>
    <row r="78" spans="2:12" s="30" customFormat="1" ht="12" customHeight="1">
      <c r="B78" s="31"/>
      <c r="C78" s="26" t="s">
        <v>20</v>
      </c>
      <c r="F78" s="24" t="str">
        <f>F12</f>
        <v>Strážkovaká 1247/22</v>
      </c>
      <c r="I78" s="26" t="s">
        <v>22</v>
      </c>
      <c r="J78" s="51" t="str">
        <f>IF(J12="","",J12)</f>
        <v>11. 7. 2024</v>
      </c>
      <c r="L78" s="31"/>
    </row>
    <row r="79" spans="2:12" s="30" customFormat="1" ht="6.9" customHeight="1">
      <c r="B79" s="31"/>
      <c r="L79" s="31"/>
    </row>
    <row r="80" spans="2:12" s="30" customFormat="1" ht="15.15" customHeight="1">
      <c r="B80" s="31"/>
      <c r="C80" s="26" t="s">
        <v>24</v>
      </c>
      <c r="F80" s="24" t="str">
        <f>E15</f>
        <v>Nemocnice Kyjov, příspěvková organizace</v>
      </c>
      <c r="I80" s="26" t="s">
        <v>30</v>
      </c>
      <c r="J80" s="24" t="str">
        <f>E21</f>
        <v>Proiectura Dana s.r.o.</v>
      </c>
      <c r="L80" s="31"/>
    </row>
    <row r="81" spans="2:65" s="30" customFormat="1" ht="15.15" customHeight="1">
      <c r="B81" s="31"/>
      <c r="C81" s="26" t="s">
        <v>28</v>
      </c>
      <c r="F81" s="24" t="str">
        <f>IF(E18="","",E18)</f>
        <v>Vyplň údaj</v>
      </c>
      <c r="I81" s="26" t="s">
        <v>35</v>
      </c>
      <c r="J81" s="24" t="str">
        <f>E24</f>
        <v>Proiectura Dana s.r.o.</v>
      </c>
      <c r="L81" s="31"/>
    </row>
    <row r="82" spans="2:65" s="30" customFormat="1" ht="10.35" customHeight="1">
      <c r="B82" s="31"/>
      <c r="L82" s="31"/>
    </row>
    <row r="83" spans="2:65" s="112" customFormat="1" ht="29.25" customHeight="1">
      <c r="B83" s="113"/>
      <c r="C83" s="114" t="s">
        <v>136</v>
      </c>
      <c r="D83" s="115" t="s">
        <v>57</v>
      </c>
      <c r="E83" s="115" t="s">
        <v>53</v>
      </c>
      <c r="F83" s="115" t="s">
        <v>54</v>
      </c>
      <c r="G83" s="115" t="s">
        <v>137</v>
      </c>
      <c r="H83" s="115" t="s">
        <v>138</v>
      </c>
      <c r="I83" s="115" t="s">
        <v>139</v>
      </c>
      <c r="J83" s="115" t="s">
        <v>115</v>
      </c>
      <c r="K83" s="116" t="s">
        <v>140</v>
      </c>
      <c r="L83" s="113"/>
      <c r="M83" s="57"/>
      <c r="N83" s="58" t="s">
        <v>42</v>
      </c>
      <c r="O83" s="58" t="s">
        <v>141</v>
      </c>
      <c r="P83" s="58" t="s">
        <v>142</v>
      </c>
      <c r="Q83" s="58" t="s">
        <v>143</v>
      </c>
      <c r="R83" s="58" t="s">
        <v>144</v>
      </c>
      <c r="S83" s="58" t="s">
        <v>145</v>
      </c>
      <c r="T83" s="59" t="s">
        <v>146</v>
      </c>
    </row>
    <row r="84" spans="2:65" s="30" customFormat="1" ht="22.8" customHeight="1">
      <c r="B84" s="31"/>
      <c r="C84" s="63" t="s">
        <v>147</v>
      </c>
      <c r="J84" s="117">
        <f>BK84</f>
        <v>0</v>
      </c>
      <c r="L84" s="31"/>
      <c r="M84" s="60"/>
      <c r="N84" s="52"/>
      <c r="O84" s="52"/>
      <c r="P84" s="118">
        <f>P85+P93+P100+P103+P111</f>
        <v>0</v>
      </c>
      <c r="Q84" s="52"/>
      <c r="R84" s="118">
        <f>R85+R93+R100+R103+R111</f>
        <v>0</v>
      </c>
      <c r="S84" s="52"/>
      <c r="T84" s="119">
        <f>T85+T93+T100+T103+T111</f>
        <v>0</v>
      </c>
      <c r="AT84" s="16" t="s">
        <v>71</v>
      </c>
      <c r="AU84" s="16" t="s">
        <v>116</v>
      </c>
      <c r="BK84" s="120">
        <f>BK85+BK93+BK100+BK103+BK111</f>
        <v>0</v>
      </c>
    </row>
    <row r="85" spans="2:65" s="121" customFormat="1" ht="25.95" customHeight="1">
      <c r="B85" s="122"/>
      <c r="D85" s="123" t="s">
        <v>71</v>
      </c>
      <c r="E85" s="124" t="s">
        <v>733</v>
      </c>
      <c r="F85" s="124" t="s">
        <v>2130</v>
      </c>
      <c r="I85" s="125"/>
      <c r="J85" s="126">
        <f>BK85</f>
        <v>0</v>
      </c>
      <c r="L85" s="122"/>
      <c r="M85" s="127"/>
      <c r="P85" s="128">
        <f>SUM(P86:P92)</f>
        <v>0</v>
      </c>
      <c r="R85" s="128">
        <f>SUM(R86:R92)</f>
        <v>0</v>
      </c>
      <c r="T85" s="129">
        <f>SUM(T86:T92)</f>
        <v>0</v>
      </c>
      <c r="AR85" s="123" t="s">
        <v>80</v>
      </c>
      <c r="AT85" s="130" t="s">
        <v>71</v>
      </c>
      <c r="AU85" s="130" t="s">
        <v>72</v>
      </c>
      <c r="AY85" s="123" t="s">
        <v>150</v>
      </c>
      <c r="BK85" s="131">
        <f>SUM(BK86:BK92)</f>
        <v>0</v>
      </c>
    </row>
    <row r="86" spans="2:65" s="30" customFormat="1" ht="16.5" customHeight="1">
      <c r="B86" s="31"/>
      <c r="C86" s="134" t="s">
        <v>80</v>
      </c>
      <c r="D86" s="134" t="s">
        <v>152</v>
      </c>
      <c r="E86" s="135" t="s">
        <v>80</v>
      </c>
      <c r="F86" s="136" t="s">
        <v>2131</v>
      </c>
      <c r="G86" s="137" t="s">
        <v>989</v>
      </c>
      <c r="H86" s="138">
        <v>1</v>
      </c>
      <c r="I86" s="139"/>
      <c r="J86" s="140">
        <f t="shared" ref="J86:J92" si="0">ROUND(I86*H86,2)</f>
        <v>0</v>
      </c>
      <c r="K86" s="136"/>
      <c r="L86" s="31"/>
      <c r="M86" s="141"/>
      <c r="N86" s="142" t="s">
        <v>43</v>
      </c>
      <c r="P86" s="143">
        <f t="shared" ref="P86:P92" si="1">O86*H86</f>
        <v>0</v>
      </c>
      <c r="Q86" s="143">
        <v>0</v>
      </c>
      <c r="R86" s="143">
        <f t="shared" ref="R86:R92" si="2">Q86*H86</f>
        <v>0</v>
      </c>
      <c r="S86" s="143">
        <v>0</v>
      </c>
      <c r="T86" s="144">
        <f t="shared" ref="T86:T92" si="3">S86*H86</f>
        <v>0</v>
      </c>
      <c r="AR86" s="145" t="s">
        <v>157</v>
      </c>
      <c r="AT86" s="145" t="s">
        <v>152</v>
      </c>
      <c r="AU86" s="145" t="s">
        <v>80</v>
      </c>
      <c r="AY86" s="16" t="s">
        <v>150</v>
      </c>
      <c r="BE86" s="146">
        <f t="shared" ref="BE86:BE92" si="4">IF(N86="základní",J86,0)</f>
        <v>0</v>
      </c>
      <c r="BF86" s="146">
        <f t="shared" ref="BF86:BF92" si="5">IF(N86="snížená",J86,0)</f>
        <v>0</v>
      </c>
      <c r="BG86" s="146">
        <f t="shared" ref="BG86:BG92" si="6">IF(N86="zákl. přenesená",J86,0)</f>
        <v>0</v>
      </c>
      <c r="BH86" s="146">
        <f t="shared" ref="BH86:BH92" si="7">IF(N86="sníž. přenesená",J86,0)</f>
        <v>0</v>
      </c>
      <c r="BI86" s="146">
        <f t="shared" ref="BI86:BI92" si="8">IF(N86="nulová",J86,0)</f>
        <v>0</v>
      </c>
      <c r="BJ86" s="16" t="s">
        <v>80</v>
      </c>
      <c r="BK86" s="146">
        <f t="shared" ref="BK86:BK92" si="9">ROUND(I86*H86,2)</f>
        <v>0</v>
      </c>
      <c r="BL86" s="16" t="s">
        <v>157</v>
      </c>
      <c r="BM86" s="145" t="s">
        <v>2132</v>
      </c>
    </row>
    <row r="87" spans="2:65" s="30" customFormat="1" ht="24.15" customHeight="1">
      <c r="B87" s="31"/>
      <c r="C87" s="134" t="s">
        <v>82</v>
      </c>
      <c r="D87" s="134" t="s">
        <v>152</v>
      </c>
      <c r="E87" s="135" t="s">
        <v>82</v>
      </c>
      <c r="F87" s="136" t="s">
        <v>2133</v>
      </c>
      <c r="G87" s="137" t="s">
        <v>989</v>
      </c>
      <c r="H87" s="138">
        <v>1</v>
      </c>
      <c r="I87" s="139"/>
      <c r="J87" s="140">
        <f t="shared" si="0"/>
        <v>0</v>
      </c>
      <c r="K87" s="136"/>
      <c r="L87" s="31"/>
      <c r="M87" s="141"/>
      <c r="N87" s="142" t="s">
        <v>43</v>
      </c>
      <c r="P87" s="143">
        <f t="shared" si="1"/>
        <v>0</v>
      </c>
      <c r="Q87" s="143">
        <v>0</v>
      </c>
      <c r="R87" s="143">
        <f t="shared" si="2"/>
        <v>0</v>
      </c>
      <c r="S87" s="143">
        <v>0</v>
      </c>
      <c r="T87" s="144">
        <f t="shared" si="3"/>
        <v>0</v>
      </c>
      <c r="AR87" s="145" t="s">
        <v>157</v>
      </c>
      <c r="AT87" s="145" t="s">
        <v>152</v>
      </c>
      <c r="AU87" s="145" t="s">
        <v>80</v>
      </c>
      <c r="AY87" s="16" t="s">
        <v>150</v>
      </c>
      <c r="BE87" s="146">
        <f t="shared" si="4"/>
        <v>0</v>
      </c>
      <c r="BF87" s="146">
        <f t="shared" si="5"/>
        <v>0</v>
      </c>
      <c r="BG87" s="146">
        <f t="shared" si="6"/>
        <v>0</v>
      </c>
      <c r="BH87" s="146">
        <f t="shared" si="7"/>
        <v>0</v>
      </c>
      <c r="BI87" s="146">
        <f t="shared" si="8"/>
        <v>0</v>
      </c>
      <c r="BJ87" s="16" t="s">
        <v>80</v>
      </c>
      <c r="BK87" s="146">
        <f t="shared" si="9"/>
        <v>0</v>
      </c>
      <c r="BL87" s="16" t="s">
        <v>157</v>
      </c>
      <c r="BM87" s="145" t="s">
        <v>2134</v>
      </c>
    </row>
    <row r="88" spans="2:65" s="30" customFormat="1" ht="16.5" customHeight="1">
      <c r="B88" s="31"/>
      <c r="C88" s="134" t="s">
        <v>172</v>
      </c>
      <c r="D88" s="134" t="s">
        <v>152</v>
      </c>
      <c r="E88" s="135" t="s">
        <v>172</v>
      </c>
      <c r="F88" s="136" t="s">
        <v>2135</v>
      </c>
      <c r="G88" s="137" t="s">
        <v>989</v>
      </c>
      <c r="H88" s="138">
        <v>1</v>
      </c>
      <c r="I88" s="139"/>
      <c r="J88" s="140">
        <f t="shared" si="0"/>
        <v>0</v>
      </c>
      <c r="K88" s="136"/>
      <c r="L88" s="31"/>
      <c r="M88" s="141"/>
      <c r="N88" s="142" t="s">
        <v>43</v>
      </c>
      <c r="P88" s="143">
        <f t="shared" si="1"/>
        <v>0</v>
      </c>
      <c r="Q88" s="143">
        <v>0</v>
      </c>
      <c r="R88" s="143">
        <f t="shared" si="2"/>
        <v>0</v>
      </c>
      <c r="S88" s="143">
        <v>0</v>
      </c>
      <c r="T88" s="144">
        <f t="shared" si="3"/>
        <v>0</v>
      </c>
      <c r="AR88" s="145" t="s">
        <v>157</v>
      </c>
      <c r="AT88" s="145" t="s">
        <v>152</v>
      </c>
      <c r="AU88" s="145" t="s">
        <v>80</v>
      </c>
      <c r="AY88" s="16" t="s">
        <v>150</v>
      </c>
      <c r="BE88" s="146">
        <f t="shared" si="4"/>
        <v>0</v>
      </c>
      <c r="BF88" s="146">
        <f t="shared" si="5"/>
        <v>0</v>
      </c>
      <c r="BG88" s="146">
        <f t="shared" si="6"/>
        <v>0</v>
      </c>
      <c r="BH88" s="146">
        <f t="shared" si="7"/>
        <v>0</v>
      </c>
      <c r="BI88" s="146">
        <f t="shared" si="8"/>
        <v>0</v>
      </c>
      <c r="BJ88" s="16" t="s">
        <v>80</v>
      </c>
      <c r="BK88" s="146">
        <f t="shared" si="9"/>
        <v>0</v>
      </c>
      <c r="BL88" s="16" t="s">
        <v>157</v>
      </c>
      <c r="BM88" s="145" t="s">
        <v>2136</v>
      </c>
    </row>
    <row r="89" spans="2:65" s="30" customFormat="1" ht="16.5" customHeight="1">
      <c r="B89" s="31"/>
      <c r="C89" s="134" t="s">
        <v>157</v>
      </c>
      <c r="D89" s="134" t="s">
        <v>152</v>
      </c>
      <c r="E89" s="135" t="s">
        <v>157</v>
      </c>
      <c r="F89" s="136" t="s">
        <v>2137</v>
      </c>
      <c r="G89" s="137" t="s">
        <v>989</v>
      </c>
      <c r="H89" s="138">
        <v>1</v>
      </c>
      <c r="I89" s="139"/>
      <c r="J89" s="140">
        <f t="shared" si="0"/>
        <v>0</v>
      </c>
      <c r="K89" s="136"/>
      <c r="L89" s="31"/>
      <c r="M89" s="141"/>
      <c r="N89" s="142" t="s">
        <v>43</v>
      </c>
      <c r="P89" s="143">
        <f t="shared" si="1"/>
        <v>0</v>
      </c>
      <c r="Q89" s="143">
        <v>0</v>
      </c>
      <c r="R89" s="143">
        <f t="shared" si="2"/>
        <v>0</v>
      </c>
      <c r="S89" s="143">
        <v>0</v>
      </c>
      <c r="T89" s="144">
        <f t="shared" si="3"/>
        <v>0</v>
      </c>
      <c r="AR89" s="145" t="s">
        <v>157</v>
      </c>
      <c r="AT89" s="145" t="s">
        <v>152</v>
      </c>
      <c r="AU89" s="145" t="s">
        <v>80</v>
      </c>
      <c r="AY89" s="16" t="s">
        <v>150</v>
      </c>
      <c r="BE89" s="146">
        <f t="shared" si="4"/>
        <v>0</v>
      </c>
      <c r="BF89" s="146">
        <f t="shared" si="5"/>
        <v>0</v>
      </c>
      <c r="BG89" s="146">
        <f t="shared" si="6"/>
        <v>0</v>
      </c>
      <c r="BH89" s="146">
        <f t="shared" si="7"/>
        <v>0</v>
      </c>
      <c r="BI89" s="146">
        <f t="shared" si="8"/>
        <v>0</v>
      </c>
      <c r="BJ89" s="16" t="s">
        <v>80</v>
      </c>
      <c r="BK89" s="146">
        <f t="shared" si="9"/>
        <v>0</v>
      </c>
      <c r="BL89" s="16" t="s">
        <v>157</v>
      </c>
      <c r="BM89" s="145" t="s">
        <v>2138</v>
      </c>
    </row>
    <row r="90" spans="2:65" s="30" customFormat="1" ht="16.5" customHeight="1">
      <c r="B90" s="31"/>
      <c r="C90" s="134" t="s">
        <v>183</v>
      </c>
      <c r="D90" s="134" t="s">
        <v>152</v>
      </c>
      <c r="E90" s="135" t="s">
        <v>183</v>
      </c>
      <c r="F90" s="136" t="s">
        <v>2139</v>
      </c>
      <c r="G90" s="137" t="s">
        <v>989</v>
      </c>
      <c r="H90" s="138">
        <v>1</v>
      </c>
      <c r="I90" s="139"/>
      <c r="J90" s="140">
        <f t="shared" si="0"/>
        <v>0</v>
      </c>
      <c r="K90" s="136"/>
      <c r="L90" s="31"/>
      <c r="M90" s="141"/>
      <c r="N90" s="142" t="s">
        <v>43</v>
      </c>
      <c r="P90" s="143">
        <f t="shared" si="1"/>
        <v>0</v>
      </c>
      <c r="Q90" s="143">
        <v>0</v>
      </c>
      <c r="R90" s="143">
        <f t="shared" si="2"/>
        <v>0</v>
      </c>
      <c r="S90" s="143">
        <v>0</v>
      </c>
      <c r="T90" s="144">
        <f t="shared" si="3"/>
        <v>0</v>
      </c>
      <c r="AR90" s="145" t="s">
        <v>157</v>
      </c>
      <c r="AT90" s="145" t="s">
        <v>152</v>
      </c>
      <c r="AU90" s="145" t="s">
        <v>80</v>
      </c>
      <c r="AY90" s="16" t="s">
        <v>150</v>
      </c>
      <c r="BE90" s="146">
        <f t="shared" si="4"/>
        <v>0</v>
      </c>
      <c r="BF90" s="146">
        <f t="shared" si="5"/>
        <v>0</v>
      </c>
      <c r="BG90" s="146">
        <f t="shared" si="6"/>
        <v>0</v>
      </c>
      <c r="BH90" s="146">
        <f t="shared" si="7"/>
        <v>0</v>
      </c>
      <c r="BI90" s="146">
        <f t="shared" si="8"/>
        <v>0</v>
      </c>
      <c r="BJ90" s="16" t="s">
        <v>80</v>
      </c>
      <c r="BK90" s="146">
        <f t="shared" si="9"/>
        <v>0</v>
      </c>
      <c r="BL90" s="16" t="s">
        <v>157</v>
      </c>
      <c r="BM90" s="145" t="s">
        <v>2140</v>
      </c>
    </row>
    <row r="91" spans="2:65" s="30" customFormat="1" ht="16.5" customHeight="1">
      <c r="B91" s="31"/>
      <c r="C91" s="134" t="s">
        <v>190</v>
      </c>
      <c r="D91" s="134" t="s">
        <v>152</v>
      </c>
      <c r="E91" s="135" t="s">
        <v>190</v>
      </c>
      <c r="F91" s="136" t="s">
        <v>2141</v>
      </c>
      <c r="G91" s="137" t="s">
        <v>989</v>
      </c>
      <c r="H91" s="138">
        <v>1</v>
      </c>
      <c r="I91" s="139"/>
      <c r="J91" s="140">
        <f t="shared" si="0"/>
        <v>0</v>
      </c>
      <c r="K91" s="136"/>
      <c r="L91" s="31"/>
      <c r="M91" s="141"/>
      <c r="N91" s="142" t="s">
        <v>43</v>
      </c>
      <c r="P91" s="143">
        <f t="shared" si="1"/>
        <v>0</v>
      </c>
      <c r="Q91" s="143">
        <v>0</v>
      </c>
      <c r="R91" s="143">
        <f t="shared" si="2"/>
        <v>0</v>
      </c>
      <c r="S91" s="143">
        <v>0</v>
      </c>
      <c r="T91" s="144">
        <f t="shared" si="3"/>
        <v>0</v>
      </c>
      <c r="AR91" s="145" t="s">
        <v>157</v>
      </c>
      <c r="AT91" s="145" t="s">
        <v>152</v>
      </c>
      <c r="AU91" s="145" t="s">
        <v>80</v>
      </c>
      <c r="AY91" s="16" t="s">
        <v>150</v>
      </c>
      <c r="BE91" s="146">
        <f t="shared" si="4"/>
        <v>0</v>
      </c>
      <c r="BF91" s="146">
        <f t="shared" si="5"/>
        <v>0</v>
      </c>
      <c r="BG91" s="146">
        <f t="shared" si="6"/>
        <v>0</v>
      </c>
      <c r="BH91" s="146">
        <f t="shared" si="7"/>
        <v>0</v>
      </c>
      <c r="BI91" s="146">
        <f t="shared" si="8"/>
        <v>0</v>
      </c>
      <c r="BJ91" s="16" t="s">
        <v>80</v>
      </c>
      <c r="BK91" s="146">
        <f t="shared" si="9"/>
        <v>0</v>
      </c>
      <c r="BL91" s="16" t="s">
        <v>157</v>
      </c>
      <c r="BM91" s="145" t="s">
        <v>2142</v>
      </c>
    </row>
    <row r="92" spans="2:65" s="30" customFormat="1" ht="16.5" customHeight="1">
      <c r="B92" s="31"/>
      <c r="C92" s="134" t="s">
        <v>197</v>
      </c>
      <c r="D92" s="134" t="s">
        <v>152</v>
      </c>
      <c r="E92" s="135" t="s">
        <v>197</v>
      </c>
      <c r="F92" s="136" t="s">
        <v>2143</v>
      </c>
      <c r="G92" s="137" t="s">
        <v>989</v>
      </c>
      <c r="H92" s="138">
        <v>1</v>
      </c>
      <c r="I92" s="139"/>
      <c r="J92" s="140">
        <f t="shared" si="0"/>
        <v>0</v>
      </c>
      <c r="K92" s="136"/>
      <c r="L92" s="31"/>
      <c r="M92" s="141"/>
      <c r="N92" s="142" t="s">
        <v>43</v>
      </c>
      <c r="P92" s="143">
        <f t="shared" si="1"/>
        <v>0</v>
      </c>
      <c r="Q92" s="143">
        <v>0</v>
      </c>
      <c r="R92" s="143">
        <f t="shared" si="2"/>
        <v>0</v>
      </c>
      <c r="S92" s="143">
        <v>0</v>
      </c>
      <c r="T92" s="144">
        <f t="shared" si="3"/>
        <v>0</v>
      </c>
      <c r="AR92" s="145" t="s">
        <v>157</v>
      </c>
      <c r="AT92" s="145" t="s">
        <v>152</v>
      </c>
      <c r="AU92" s="145" t="s">
        <v>80</v>
      </c>
      <c r="AY92" s="16" t="s">
        <v>150</v>
      </c>
      <c r="BE92" s="146">
        <f t="shared" si="4"/>
        <v>0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6" t="s">
        <v>80</v>
      </c>
      <c r="BK92" s="146">
        <f t="shared" si="9"/>
        <v>0</v>
      </c>
      <c r="BL92" s="16" t="s">
        <v>157</v>
      </c>
      <c r="BM92" s="145" t="s">
        <v>2144</v>
      </c>
    </row>
    <row r="93" spans="2:65" s="121" customFormat="1" ht="25.95" customHeight="1">
      <c r="B93" s="122"/>
      <c r="D93" s="123" t="s">
        <v>71</v>
      </c>
      <c r="E93" s="124" t="s">
        <v>80</v>
      </c>
      <c r="F93" s="124" t="s">
        <v>2145</v>
      </c>
      <c r="I93" s="125"/>
      <c r="J93" s="126">
        <f>BK93</f>
        <v>0</v>
      </c>
      <c r="L93" s="122"/>
      <c r="M93" s="127"/>
      <c r="P93" s="128">
        <f>SUM(P94:P99)</f>
        <v>0</v>
      </c>
      <c r="R93" s="128">
        <f>SUM(R94:R99)</f>
        <v>0</v>
      </c>
      <c r="T93" s="129">
        <f>SUM(T94:T99)</f>
        <v>0</v>
      </c>
      <c r="AR93" s="123" t="s">
        <v>80</v>
      </c>
      <c r="AT93" s="130" t="s">
        <v>71</v>
      </c>
      <c r="AU93" s="130" t="s">
        <v>72</v>
      </c>
      <c r="AY93" s="123" t="s">
        <v>150</v>
      </c>
      <c r="BK93" s="131">
        <f>SUM(BK94:BK99)</f>
        <v>0</v>
      </c>
    </row>
    <row r="94" spans="2:65" s="30" customFormat="1" ht="16.5" customHeight="1">
      <c r="B94" s="31"/>
      <c r="C94" s="134" t="s">
        <v>169</v>
      </c>
      <c r="D94" s="134" t="s">
        <v>152</v>
      </c>
      <c r="E94" s="135" t="s">
        <v>1157</v>
      </c>
      <c r="F94" s="136" t="s">
        <v>2146</v>
      </c>
      <c r="G94" s="137" t="s">
        <v>2147</v>
      </c>
      <c r="H94" s="138">
        <v>39</v>
      </c>
      <c r="I94" s="139"/>
      <c r="J94" s="140">
        <f t="shared" ref="J94:J99" si="10">ROUND(I94*H94,2)</f>
        <v>0</v>
      </c>
      <c r="K94" s="136"/>
      <c r="L94" s="31"/>
      <c r="M94" s="141"/>
      <c r="N94" s="142" t="s">
        <v>43</v>
      </c>
      <c r="P94" s="143">
        <f t="shared" ref="P94:P99" si="11">O94*H94</f>
        <v>0</v>
      </c>
      <c r="Q94" s="143">
        <v>0</v>
      </c>
      <c r="R94" s="143">
        <f t="shared" ref="R94:R99" si="12">Q94*H94</f>
        <v>0</v>
      </c>
      <c r="S94" s="143">
        <v>0</v>
      </c>
      <c r="T94" s="144">
        <f t="shared" ref="T94:T99" si="13">S94*H94</f>
        <v>0</v>
      </c>
      <c r="AR94" s="145" t="s">
        <v>157</v>
      </c>
      <c r="AT94" s="145" t="s">
        <v>152</v>
      </c>
      <c r="AU94" s="145" t="s">
        <v>80</v>
      </c>
      <c r="AY94" s="16" t="s">
        <v>150</v>
      </c>
      <c r="BE94" s="146">
        <f t="shared" ref="BE94:BE99" si="14">IF(N94="základní",J94,0)</f>
        <v>0</v>
      </c>
      <c r="BF94" s="146">
        <f t="shared" ref="BF94:BF99" si="15">IF(N94="snížená",J94,0)</f>
        <v>0</v>
      </c>
      <c r="BG94" s="146">
        <f t="shared" ref="BG94:BG99" si="16">IF(N94="zákl. přenesená",J94,0)</f>
        <v>0</v>
      </c>
      <c r="BH94" s="146">
        <f t="shared" ref="BH94:BH99" si="17">IF(N94="sníž. přenesená",J94,0)</f>
        <v>0</v>
      </c>
      <c r="BI94" s="146">
        <f t="shared" ref="BI94:BI99" si="18">IF(N94="nulová",J94,0)</f>
        <v>0</v>
      </c>
      <c r="BJ94" s="16" t="s">
        <v>80</v>
      </c>
      <c r="BK94" s="146">
        <f t="shared" ref="BK94:BK99" si="19">ROUND(I94*H94,2)</f>
        <v>0</v>
      </c>
      <c r="BL94" s="16" t="s">
        <v>157</v>
      </c>
      <c r="BM94" s="145" t="s">
        <v>2148</v>
      </c>
    </row>
    <row r="95" spans="2:65" s="30" customFormat="1" ht="16.5" customHeight="1">
      <c r="B95" s="31"/>
      <c r="C95" s="134" t="s">
        <v>213</v>
      </c>
      <c r="D95" s="134" t="s">
        <v>152</v>
      </c>
      <c r="E95" s="135" t="s">
        <v>1160</v>
      </c>
      <c r="F95" s="136" t="s">
        <v>2149</v>
      </c>
      <c r="G95" s="137" t="s">
        <v>2147</v>
      </c>
      <c r="H95" s="138">
        <v>2</v>
      </c>
      <c r="I95" s="139"/>
      <c r="J95" s="140">
        <f t="shared" si="10"/>
        <v>0</v>
      </c>
      <c r="K95" s="136"/>
      <c r="L95" s="31"/>
      <c r="M95" s="141"/>
      <c r="N95" s="142" t="s">
        <v>43</v>
      </c>
      <c r="P95" s="143">
        <f t="shared" si="11"/>
        <v>0</v>
      </c>
      <c r="Q95" s="143">
        <v>0</v>
      </c>
      <c r="R95" s="143">
        <f t="shared" si="12"/>
        <v>0</v>
      </c>
      <c r="S95" s="143">
        <v>0</v>
      </c>
      <c r="T95" s="144">
        <f t="shared" si="13"/>
        <v>0</v>
      </c>
      <c r="AR95" s="145" t="s">
        <v>157</v>
      </c>
      <c r="AT95" s="145" t="s">
        <v>152</v>
      </c>
      <c r="AU95" s="145" t="s">
        <v>80</v>
      </c>
      <c r="AY95" s="16" t="s">
        <v>150</v>
      </c>
      <c r="BE95" s="146">
        <f t="shared" si="14"/>
        <v>0</v>
      </c>
      <c r="BF95" s="146">
        <f t="shared" si="15"/>
        <v>0</v>
      </c>
      <c r="BG95" s="146">
        <f t="shared" si="16"/>
        <v>0</v>
      </c>
      <c r="BH95" s="146">
        <f t="shared" si="17"/>
        <v>0</v>
      </c>
      <c r="BI95" s="146">
        <f t="shared" si="18"/>
        <v>0</v>
      </c>
      <c r="BJ95" s="16" t="s">
        <v>80</v>
      </c>
      <c r="BK95" s="146">
        <f t="shared" si="19"/>
        <v>0</v>
      </c>
      <c r="BL95" s="16" t="s">
        <v>157</v>
      </c>
      <c r="BM95" s="145" t="s">
        <v>2150</v>
      </c>
    </row>
    <row r="96" spans="2:65" s="30" customFormat="1" ht="16.5" customHeight="1">
      <c r="B96" s="31"/>
      <c r="C96" s="134" t="s">
        <v>107</v>
      </c>
      <c r="D96" s="134" t="s">
        <v>152</v>
      </c>
      <c r="E96" s="135" t="s">
        <v>1163</v>
      </c>
      <c r="F96" s="136" t="s">
        <v>2151</v>
      </c>
      <c r="G96" s="137" t="s">
        <v>2147</v>
      </c>
      <c r="H96" s="138">
        <v>9</v>
      </c>
      <c r="I96" s="139"/>
      <c r="J96" s="140">
        <f t="shared" si="10"/>
        <v>0</v>
      </c>
      <c r="K96" s="136"/>
      <c r="L96" s="31"/>
      <c r="M96" s="141"/>
      <c r="N96" s="142" t="s">
        <v>43</v>
      </c>
      <c r="P96" s="143">
        <f t="shared" si="11"/>
        <v>0</v>
      </c>
      <c r="Q96" s="143">
        <v>0</v>
      </c>
      <c r="R96" s="143">
        <f t="shared" si="12"/>
        <v>0</v>
      </c>
      <c r="S96" s="143">
        <v>0</v>
      </c>
      <c r="T96" s="144">
        <f t="shared" si="13"/>
        <v>0</v>
      </c>
      <c r="AR96" s="145" t="s">
        <v>157</v>
      </c>
      <c r="AT96" s="145" t="s">
        <v>152</v>
      </c>
      <c r="AU96" s="145" t="s">
        <v>80</v>
      </c>
      <c r="AY96" s="16" t="s">
        <v>150</v>
      </c>
      <c r="BE96" s="146">
        <f t="shared" si="14"/>
        <v>0</v>
      </c>
      <c r="BF96" s="146">
        <f t="shared" si="15"/>
        <v>0</v>
      </c>
      <c r="BG96" s="146">
        <f t="shared" si="16"/>
        <v>0</v>
      </c>
      <c r="BH96" s="146">
        <f t="shared" si="17"/>
        <v>0</v>
      </c>
      <c r="BI96" s="146">
        <f t="shared" si="18"/>
        <v>0</v>
      </c>
      <c r="BJ96" s="16" t="s">
        <v>80</v>
      </c>
      <c r="BK96" s="146">
        <f t="shared" si="19"/>
        <v>0</v>
      </c>
      <c r="BL96" s="16" t="s">
        <v>157</v>
      </c>
      <c r="BM96" s="145" t="s">
        <v>2152</v>
      </c>
    </row>
    <row r="97" spans="2:65" s="30" customFormat="1" ht="16.5" customHeight="1">
      <c r="B97" s="31"/>
      <c r="C97" s="134" t="s">
        <v>226</v>
      </c>
      <c r="D97" s="134" t="s">
        <v>152</v>
      </c>
      <c r="E97" s="135" t="s">
        <v>1166</v>
      </c>
      <c r="F97" s="136" t="s">
        <v>2153</v>
      </c>
      <c r="G97" s="137" t="s">
        <v>2147</v>
      </c>
      <c r="H97" s="138">
        <v>16</v>
      </c>
      <c r="I97" s="139"/>
      <c r="J97" s="140">
        <f t="shared" si="10"/>
        <v>0</v>
      </c>
      <c r="K97" s="136"/>
      <c r="L97" s="31"/>
      <c r="M97" s="141"/>
      <c r="N97" s="142" t="s">
        <v>43</v>
      </c>
      <c r="P97" s="143">
        <f t="shared" si="11"/>
        <v>0</v>
      </c>
      <c r="Q97" s="143">
        <v>0</v>
      </c>
      <c r="R97" s="143">
        <f t="shared" si="12"/>
        <v>0</v>
      </c>
      <c r="S97" s="143">
        <v>0</v>
      </c>
      <c r="T97" s="144">
        <f t="shared" si="13"/>
        <v>0</v>
      </c>
      <c r="AR97" s="145" t="s">
        <v>157</v>
      </c>
      <c r="AT97" s="145" t="s">
        <v>152</v>
      </c>
      <c r="AU97" s="145" t="s">
        <v>80</v>
      </c>
      <c r="AY97" s="16" t="s">
        <v>150</v>
      </c>
      <c r="BE97" s="146">
        <f t="shared" si="14"/>
        <v>0</v>
      </c>
      <c r="BF97" s="146">
        <f t="shared" si="15"/>
        <v>0</v>
      </c>
      <c r="BG97" s="146">
        <f t="shared" si="16"/>
        <v>0</v>
      </c>
      <c r="BH97" s="146">
        <f t="shared" si="17"/>
        <v>0</v>
      </c>
      <c r="BI97" s="146">
        <f t="shared" si="18"/>
        <v>0</v>
      </c>
      <c r="BJ97" s="16" t="s">
        <v>80</v>
      </c>
      <c r="BK97" s="146">
        <f t="shared" si="19"/>
        <v>0</v>
      </c>
      <c r="BL97" s="16" t="s">
        <v>157</v>
      </c>
      <c r="BM97" s="145" t="s">
        <v>2154</v>
      </c>
    </row>
    <row r="98" spans="2:65" s="30" customFormat="1" ht="16.5" customHeight="1">
      <c r="B98" s="31"/>
      <c r="C98" s="134" t="s">
        <v>8</v>
      </c>
      <c r="D98" s="134" t="s">
        <v>152</v>
      </c>
      <c r="E98" s="135" t="s">
        <v>1169</v>
      </c>
      <c r="F98" s="136" t="s">
        <v>2155</v>
      </c>
      <c r="G98" s="137" t="s">
        <v>2147</v>
      </c>
      <c r="H98" s="138">
        <v>12</v>
      </c>
      <c r="I98" s="139"/>
      <c r="J98" s="140">
        <f t="shared" si="10"/>
        <v>0</v>
      </c>
      <c r="K98" s="136"/>
      <c r="L98" s="31"/>
      <c r="M98" s="141"/>
      <c r="N98" s="142" t="s">
        <v>43</v>
      </c>
      <c r="P98" s="143">
        <f t="shared" si="11"/>
        <v>0</v>
      </c>
      <c r="Q98" s="143">
        <v>0</v>
      </c>
      <c r="R98" s="143">
        <f t="shared" si="12"/>
        <v>0</v>
      </c>
      <c r="S98" s="143">
        <v>0</v>
      </c>
      <c r="T98" s="144">
        <f t="shared" si="13"/>
        <v>0</v>
      </c>
      <c r="AR98" s="145" t="s">
        <v>157</v>
      </c>
      <c r="AT98" s="145" t="s">
        <v>152</v>
      </c>
      <c r="AU98" s="145" t="s">
        <v>80</v>
      </c>
      <c r="AY98" s="16" t="s">
        <v>150</v>
      </c>
      <c r="BE98" s="146">
        <f t="shared" si="14"/>
        <v>0</v>
      </c>
      <c r="BF98" s="146">
        <f t="shared" si="15"/>
        <v>0</v>
      </c>
      <c r="BG98" s="146">
        <f t="shared" si="16"/>
        <v>0</v>
      </c>
      <c r="BH98" s="146">
        <f t="shared" si="17"/>
        <v>0</v>
      </c>
      <c r="BI98" s="146">
        <f t="shared" si="18"/>
        <v>0</v>
      </c>
      <c r="BJ98" s="16" t="s">
        <v>80</v>
      </c>
      <c r="BK98" s="146">
        <f t="shared" si="19"/>
        <v>0</v>
      </c>
      <c r="BL98" s="16" t="s">
        <v>157</v>
      </c>
      <c r="BM98" s="145" t="s">
        <v>2156</v>
      </c>
    </row>
    <row r="99" spans="2:65" s="30" customFormat="1" ht="16.5" customHeight="1">
      <c r="B99" s="31"/>
      <c r="C99" s="134" t="s">
        <v>237</v>
      </c>
      <c r="D99" s="134" t="s">
        <v>152</v>
      </c>
      <c r="E99" s="135" t="s">
        <v>1172</v>
      </c>
      <c r="F99" s="136" t="s">
        <v>2157</v>
      </c>
      <c r="G99" s="137" t="s">
        <v>2147</v>
      </c>
      <c r="H99" s="138">
        <v>50</v>
      </c>
      <c r="I99" s="139"/>
      <c r="J99" s="140">
        <f t="shared" si="10"/>
        <v>0</v>
      </c>
      <c r="K99" s="136"/>
      <c r="L99" s="31"/>
      <c r="M99" s="141"/>
      <c r="N99" s="142" t="s">
        <v>43</v>
      </c>
      <c r="P99" s="143">
        <f t="shared" si="11"/>
        <v>0</v>
      </c>
      <c r="Q99" s="143">
        <v>0</v>
      </c>
      <c r="R99" s="143">
        <f t="shared" si="12"/>
        <v>0</v>
      </c>
      <c r="S99" s="143">
        <v>0</v>
      </c>
      <c r="T99" s="144">
        <f t="shared" si="13"/>
        <v>0</v>
      </c>
      <c r="AR99" s="145" t="s">
        <v>157</v>
      </c>
      <c r="AT99" s="145" t="s">
        <v>152</v>
      </c>
      <c r="AU99" s="145" t="s">
        <v>80</v>
      </c>
      <c r="AY99" s="16" t="s">
        <v>150</v>
      </c>
      <c r="BE99" s="146">
        <f t="shared" si="14"/>
        <v>0</v>
      </c>
      <c r="BF99" s="146">
        <f t="shared" si="15"/>
        <v>0</v>
      </c>
      <c r="BG99" s="146">
        <f t="shared" si="16"/>
        <v>0</v>
      </c>
      <c r="BH99" s="146">
        <f t="shared" si="17"/>
        <v>0</v>
      </c>
      <c r="BI99" s="146">
        <f t="shared" si="18"/>
        <v>0</v>
      </c>
      <c r="BJ99" s="16" t="s">
        <v>80</v>
      </c>
      <c r="BK99" s="146">
        <f t="shared" si="19"/>
        <v>0</v>
      </c>
      <c r="BL99" s="16" t="s">
        <v>157</v>
      </c>
      <c r="BM99" s="145" t="s">
        <v>2158</v>
      </c>
    </row>
    <row r="100" spans="2:65" s="121" customFormat="1" ht="25.95" customHeight="1">
      <c r="B100" s="122"/>
      <c r="D100" s="123" t="s">
        <v>71</v>
      </c>
      <c r="E100" s="124" t="s">
        <v>82</v>
      </c>
      <c r="F100" s="124" t="s">
        <v>2159</v>
      </c>
      <c r="I100" s="125"/>
      <c r="J100" s="126">
        <f>BK100</f>
        <v>0</v>
      </c>
      <c r="L100" s="122"/>
      <c r="M100" s="127"/>
      <c r="P100" s="128">
        <f>SUM(P101:P102)</f>
        <v>0</v>
      </c>
      <c r="R100" s="128">
        <f>SUM(R101:R102)</f>
        <v>0</v>
      </c>
      <c r="T100" s="129">
        <f>SUM(T101:T102)</f>
        <v>0</v>
      </c>
      <c r="AR100" s="123" t="s">
        <v>80</v>
      </c>
      <c r="AT100" s="130" t="s">
        <v>71</v>
      </c>
      <c r="AU100" s="130" t="s">
        <v>72</v>
      </c>
      <c r="AY100" s="123" t="s">
        <v>150</v>
      </c>
      <c r="BK100" s="131">
        <f>SUM(BK101:BK102)</f>
        <v>0</v>
      </c>
    </row>
    <row r="101" spans="2:65" s="30" customFormat="1" ht="16.5" customHeight="1">
      <c r="B101" s="31"/>
      <c r="C101" s="134" t="s">
        <v>246</v>
      </c>
      <c r="D101" s="134" t="s">
        <v>152</v>
      </c>
      <c r="E101" s="135" t="s">
        <v>1160</v>
      </c>
      <c r="F101" s="136" t="s">
        <v>2149</v>
      </c>
      <c r="G101" s="137" t="s">
        <v>2147</v>
      </c>
      <c r="H101" s="138">
        <v>3</v>
      </c>
      <c r="I101" s="139"/>
      <c r="J101" s="140">
        <f>ROUND(I101*H101,2)</f>
        <v>0</v>
      </c>
      <c r="K101" s="136"/>
      <c r="L101" s="31"/>
      <c r="M101" s="141"/>
      <c r="N101" s="142" t="s">
        <v>43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157</v>
      </c>
      <c r="AT101" s="145" t="s">
        <v>152</v>
      </c>
      <c r="AU101" s="145" t="s">
        <v>80</v>
      </c>
      <c r="AY101" s="16" t="s">
        <v>150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6" t="s">
        <v>80</v>
      </c>
      <c r="BK101" s="146">
        <f>ROUND(I101*H101,2)</f>
        <v>0</v>
      </c>
      <c r="BL101" s="16" t="s">
        <v>157</v>
      </c>
      <c r="BM101" s="145" t="s">
        <v>2160</v>
      </c>
    </row>
    <row r="102" spans="2:65" s="30" customFormat="1" ht="16.5" customHeight="1">
      <c r="B102" s="31"/>
      <c r="C102" s="134" t="s">
        <v>255</v>
      </c>
      <c r="D102" s="134" t="s">
        <v>152</v>
      </c>
      <c r="E102" s="135" t="s">
        <v>1224</v>
      </c>
      <c r="F102" s="136" t="s">
        <v>2161</v>
      </c>
      <c r="G102" s="137" t="s">
        <v>2147</v>
      </c>
      <c r="H102" s="138">
        <v>2</v>
      </c>
      <c r="I102" s="139"/>
      <c r="J102" s="140">
        <f>ROUND(I102*H102,2)</f>
        <v>0</v>
      </c>
      <c r="K102" s="136"/>
      <c r="L102" s="31"/>
      <c r="M102" s="141"/>
      <c r="N102" s="142" t="s">
        <v>43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157</v>
      </c>
      <c r="AT102" s="145" t="s">
        <v>152</v>
      </c>
      <c r="AU102" s="145" t="s">
        <v>80</v>
      </c>
      <c r="AY102" s="16" t="s">
        <v>150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6" t="s">
        <v>80</v>
      </c>
      <c r="BK102" s="146">
        <f>ROUND(I102*H102,2)</f>
        <v>0</v>
      </c>
      <c r="BL102" s="16" t="s">
        <v>157</v>
      </c>
      <c r="BM102" s="145" t="s">
        <v>2162</v>
      </c>
    </row>
    <row r="103" spans="2:65" s="121" customFormat="1" ht="25.95" customHeight="1">
      <c r="B103" s="122"/>
      <c r="D103" s="123" t="s">
        <v>71</v>
      </c>
      <c r="E103" s="124" t="s">
        <v>172</v>
      </c>
      <c r="F103" s="124" t="s">
        <v>2163</v>
      </c>
      <c r="I103" s="125"/>
      <c r="J103" s="126">
        <f>BK103</f>
        <v>0</v>
      </c>
      <c r="L103" s="122"/>
      <c r="M103" s="127"/>
      <c r="P103" s="128">
        <f>SUM(P104:P110)</f>
        <v>0</v>
      </c>
      <c r="R103" s="128">
        <f>SUM(R104:R110)</f>
        <v>0</v>
      </c>
      <c r="T103" s="129">
        <f>SUM(T104:T110)</f>
        <v>0</v>
      </c>
      <c r="AR103" s="123" t="s">
        <v>80</v>
      </c>
      <c r="AT103" s="130" t="s">
        <v>71</v>
      </c>
      <c r="AU103" s="130" t="s">
        <v>72</v>
      </c>
      <c r="AY103" s="123" t="s">
        <v>150</v>
      </c>
      <c r="BK103" s="131">
        <f>SUM(BK104:BK110)</f>
        <v>0</v>
      </c>
    </row>
    <row r="104" spans="2:65" s="30" customFormat="1" ht="16.5" customHeight="1">
      <c r="B104" s="31"/>
      <c r="C104" s="134" t="s">
        <v>260</v>
      </c>
      <c r="D104" s="134" t="s">
        <v>152</v>
      </c>
      <c r="E104" s="135" t="s">
        <v>1257</v>
      </c>
      <c r="F104" s="136" t="s">
        <v>2164</v>
      </c>
      <c r="G104" s="137" t="s">
        <v>989</v>
      </c>
      <c r="H104" s="138">
        <v>8</v>
      </c>
      <c r="I104" s="139"/>
      <c r="J104" s="140">
        <f t="shared" ref="J104:J110" si="20">ROUND(I104*H104,2)</f>
        <v>0</v>
      </c>
      <c r="K104" s="136"/>
      <c r="L104" s="31"/>
      <c r="M104" s="141"/>
      <c r="N104" s="142" t="s">
        <v>43</v>
      </c>
      <c r="P104" s="143">
        <f t="shared" ref="P104:P110" si="21">O104*H104</f>
        <v>0</v>
      </c>
      <c r="Q104" s="143">
        <v>0</v>
      </c>
      <c r="R104" s="143">
        <f t="shared" ref="R104:R110" si="22">Q104*H104</f>
        <v>0</v>
      </c>
      <c r="S104" s="143">
        <v>0</v>
      </c>
      <c r="T104" s="144">
        <f t="shared" ref="T104:T110" si="23">S104*H104</f>
        <v>0</v>
      </c>
      <c r="AR104" s="145" t="s">
        <v>157</v>
      </c>
      <c r="AT104" s="145" t="s">
        <v>152</v>
      </c>
      <c r="AU104" s="145" t="s">
        <v>80</v>
      </c>
      <c r="AY104" s="16" t="s">
        <v>150</v>
      </c>
      <c r="BE104" s="146">
        <f t="shared" ref="BE104:BE110" si="24">IF(N104="základní",J104,0)</f>
        <v>0</v>
      </c>
      <c r="BF104" s="146">
        <f t="shared" ref="BF104:BF110" si="25">IF(N104="snížená",J104,0)</f>
        <v>0</v>
      </c>
      <c r="BG104" s="146">
        <f t="shared" ref="BG104:BG110" si="26">IF(N104="zákl. přenesená",J104,0)</f>
        <v>0</v>
      </c>
      <c r="BH104" s="146">
        <f t="shared" ref="BH104:BH110" si="27">IF(N104="sníž. přenesená",J104,0)</f>
        <v>0</v>
      </c>
      <c r="BI104" s="146">
        <f t="shared" ref="BI104:BI110" si="28">IF(N104="nulová",J104,0)</f>
        <v>0</v>
      </c>
      <c r="BJ104" s="16" t="s">
        <v>80</v>
      </c>
      <c r="BK104" s="146">
        <f t="shared" ref="BK104:BK110" si="29">ROUND(I104*H104,2)</f>
        <v>0</v>
      </c>
      <c r="BL104" s="16" t="s">
        <v>157</v>
      </c>
      <c r="BM104" s="145" t="s">
        <v>2165</v>
      </c>
    </row>
    <row r="105" spans="2:65" s="30" customFormat="1" ht="16.5" customHeight="1">
      <c r="B105" s="31"/>
      <c r="C105" s="134" t="s">
        <v>266</v>
      </c>
      <c r="D105" s="134" t="s">
        <v>152</v>
      </c>
      <c r="E105" s="135" t="s">
        <v>1332</v>
      </c>
      <c r="F105" s="136" t="s">
        <v>2166</v>
      </c>
      <c r="G105" s="137" t="s">
        <v>989</v>
      </c>
      <c r="H105" s="138">
        <v>1</v>
      </c>
      <c r="I105" s="139"/>
      <c r="J105" s="140">
        <f t="shared" si="20"/>
        <v>0</v>
      </c>
      <c r="K105" s="136"/>
      <c r="L105" s="31"/>
      <c r="M105" s="141"/>
      <c r="N105" s="142" t="s">
        <v>43</v>
      </c>
      <c r="P105" s="143">
        <f t="shared" si="21"/>
        <v>0</v>
      </c>
      <c r="Q105" s="143">
        <v>0</v>
      </c>
      <c r="R105" s="143">
        <f t="shared" si="22"/>
        <v>0</v>
      </c>
      <c r="S105" s="143">
        <v>0</v>
      </c>
      <c r="T105" s="144">
        <f t="shared" si="23"/>
        <v>0</v>
      </c>
      <c r="AR105" s="145" t="s">
        <v>157</v>
      </c>
      <c r="AT105" s="145" t="s">
        <v>152</v>
      </c>
      <c r="AU105" s="145" t="s">
        <v>80</v>
      </c>
      <c r="AY105" s="16" t="s">
        <v>150</v>
      </c>
      <c r="BE105" s="146">
        <f t="shared" si="24"/>
        <v>0</v>
      </c>
      <c r="BF105" s="146">
        <f t="shared" si="25"/>
        <v>0</v>
      </c>
      <c r="BG105" s="146">
        <f t="shared" si="26"/>
        <v>0</v>
      </c>
      <c r="BH105" s="146">
        <f t="shared" si="27"/>
        <v>0</v>
      </c>
      <c r="BI105" s="146">
        <f t="shared" si="28"/>
        <v>0</v>
      </c>
      <c r="BJ105" s="16" t="s">
        <v>80</v>
      </c>
      <c r="BK105" s="146">
        <f t="shared" si="29"/>
        <v>0</v>
      </c>
      <c r="BL105" s="16" t="s">
        <v>157</v>
      </c>
      <c r="BM105" s="145" t="s">
        <v>2167</v>
      </c>
    </row>
    <row r="106" spans="2:65" s="30" customFormat="1" ht="16.5" customHeight="1">
      <c r="B106" s="31"/>
      <c r="C106" s="134" t="s">
        <v>271</v>
      </c>
      <c r="D106" s="134" t="s">
        <v>152</v>
      </c>
      <c r="E106" s="135" t="s">
        <v>1346</v>
      </c>
      <c r="F106" s="136" t="s">
        <v>2168</v>
      </c>
      <c r="G106" s="137" t="s">
        <v>989</v>
      </c>
      <c r="H106" s="138">
        <v>1</v>
      </c>
      <c r="I106" s="139"/>
      <c r="J106" s="140">
        <f t="shared" si="20"/>
        <v>0</v>
      </c>
      <c r="K106" s="136"/>
      <c r="L106" s="31"/>
      <c r="M106" s="141"/>
      <c r="N106" s="142" t="s">
        <v>43</v>
      </c>
      <c r="P106" s="143">
        <f t="shared" si="21"/>
        <v>0</v>
      </c>
      <c r="Q106" s="143">
        <v>0</v>
      </c>
      <c r="R106" s="143">
        <f t="shared" si="22"/>
        <v>0</v>
      </c>
      <c r="S106" s="143">
        <v>0</v>
      </c>
      <c r="T106" s="144">
        <f t="shared" si="23"/>
        <v>0</v>
      </c>
      <c r="AR106" s="145" t="s">
        <v>157</v>
      </c>
      <c r="AT106" s="145" t="s">
        <v>152</v>
      </c>
      <c r="AU106" s="145" t="s">
        <v>80</v>
      </c>
      <c r="AY106" s="16" t="s">
        <v>150</v>
      </c>
      <c r="BE106" s="146">
        <f t="shared" si="24"/>
        <v>0</v>
      </c>
      <c r="BF106" s="146">
        <f t="shared" si="25"/>
        <v>0</v>
      </c>
      <c r="BG106" s="146">
        <f t="shared" si="26"/>
        <v>0</v>
      </c>
      <c r="BH106" s="146">
        <f t="shared" si="27"/>
        <v>0</v>
      </c>
      <c r="BI106" s="146">
        <f t="shared" si="28"/>
        <v>0</v>
      </c>
      <c r="BJ106" s="16" t="s">
        <v>80</v>
      </c>
      <c r="BK106" s="146">
        <f t="shared" si="29"/>
        <v>0</v>
      </c>
      <c r="BL106" s="16" t="s">
        <v>157</v>
      </c>
      <c r="BM106" s="145" t="s">
        <v>2169</v>
      </c>
    </row>
    <row r="107" spans="2:65" s="30" customFormat="1" ht="16.5" customHeight="1">
      <c r="B107" s="31"/>
      <c r="C107" s="134" t="s">
        <v>277</v>
      </c>
      <c r="D107" s="134" t="s">
        <v>152</v>
      </c>
      <c r="E107" s="135" t="s">
        <v>1354</v>
      </c>
      <c r="F107" s="136" t="s">
        <v>2170</v>
      </c>
      <c r="G107" s="137" t="s">
        <v>989</v>
      </c>
      <c r="H107" s="138">
        <v>1</v>
      </c>
      <c r="I107" s="139"/>
      <c r="J107" s="140">
        <f t="shared" si="20"/>
        <v>0</v>
      </c>
      <c r="K107" s="136"/>
      <c r="L107" s="31"/>
      <c r="M107" s="141"/>
      <c r="N107" s="142" t="s">
        <v>43</v>
      </c>
      <c r="P107" s="143">
        <f t="shared" si="21"/>
        <v>0</v>
      </c>
      <c r="Q107" s="143">
        <v>0</v>
      </c>
      <c r="R107" s="143">
        <f t="shared" si="22"/>
        <v>0</v>
      </c>
      <c r="S107" s="143">
        <v>0</v>
      </c>
      <c r="T107" s="144">
        <f t="shared" si="23"/>
        <v>0</v>
      </c>
      <c r="AR107" s="145" t="s">
        <v>157</v>
      </c>
      <c r="AT107" s="145" t="s">
        <v>152</v>
      </c>
      <c r="AU107" s="145" t="s">
        <v>80</v>
      </c>
      <c r="AY107" s="16" t="s">
        <v>150</v>
      </c>
      <c r="BE107" s="146">
        <f t="shared" si="24"/>
        <v>0</v>
      </c>
      <c r="BF107" s="146">
        <f t="shared" si="25"/>
        <v>0</v>
      </c>
      <c r="BG107" s="146">
        <f t="shared" si="26"/>
        <v>0</v>
      </c>
      <c r="BH107" s="146">
        <f t="shared" si="27"/>
        <v>0</v>
      </c>
      <c r="BI107" s="146">
        <f t="shared" si="28"/>
        <v>0</v>
      </c>
      <c r="BJ107" s="16" t="s">
        <v>80</v>
      </c>
      <c r="BK107" s="146">
        <f t="shared" si="29"/>
        <v>0</v>
      </c>
      <c r="BL107" s="16" t="s">
        <v>157</v>
      </c>
      <c r="BM107" s="145" t="s">
        <v>2171</v>
      </c>
    </row>
    <row r="108" spans="2:65" s="30" customFormat="1" ht="16.5" customHeight="1">
      <c r="B108" s="31"/>
      <c r="C108" s="134" t="s">
        <v>281</v>
      </c>
      <c r="D108" s="134" t="s">
        <v>152</v>
      </c>
      <c r="E108" s="135" t="s">
        <v>1362</v>
      </c>
      <c r="F108" s="136" t="s">
        <v>2172</v>
      </c>
      <c r="G108" s="137" t="s">
        <v>989</v>
      </c>
      <c r="H108" s="138">
        <v>2</v>
      </c>
      <c r="I108" s="139"/>
      <c r="J108" s="140">
        <f t="shared" si="20"/>
        <v>0</v>
      </c>
      <c r="K108" s="136"/>
      <c r="L108" s="31"/>
      <c r="M108" s="141"/>
      <c r="N108" s="142" t="s">
        <v>43</v>
      </c>
      <c r="P108" s="143">
        <f t="shared" si="21"/>
        <v>0</v>
      </c>
      <c r="Q108" s="143">
        <v>0</v>
      </c>
      <c r="R108" s="143">
        <f t="shared" si="22"/>
        <v>0</v>
      </c>
      <c r="S108" s="143">
        <v>0</v>
      </c>
      <c r="T108" s="144">
        <f t="shared" si="23"/>
        <v>0</v>
      </c>
      <c r="AR108" s="145" t="s">
        <v>157</v>
      </c>
      <c r="AT108" s="145" t="s">
        <v>152</v>
      </c>
      <c r="AU108" s="145" t="s">
        <v>80</v>
      </c>
      <c r="AY108" s="16" t="s">
        <v>150</v>
      </c>
      <c r="BE108" s="146">
        <f t="shared" si="24"/>
        <v>0</v>
      </c>
      <c r="BF108" s="146">
        <f t="shared" si="25"/>
        <v>0</v>
      </c>
      <c r="BG108" s="146">
        <f t="shared" si="26"/>
        <v>0</v>
      </c>
      <c r="BH108" s="146">
        <f t="shared" si="27"/>
        <v>0</v>
      </c>
      <c r="BI108" s="146">
        <f t="shared" si="28"/>
        <v>0</v>
      </c>
      <c r="BJ108" s="16" t="s">
        <v>80</v>
      </c>
      <c r="BK108" s="146">
        <f t="shared" si="29"/>
        <v>0</v>
      </c>
      <c r="BL108" s="16" t="s">
        <v>157</v>
      </c>
      <c r="BM108" s="145" t="s">
        <v>2173</v>
      </c>
    </row>
    <row r="109" spans="2:65" s="30" customFormat="1" ht="16.5" customHeight="1">
      <c r="B109" s="31"/>
      <c r="C109" s="134" t="s">
        <v>7</v>
      </c>
      <c r="D109" s="134" t="s">
        <v>152</v>
      </c>
      <c r="E109" s="135" t="s">
        <v>1366</v>
      </c>
      <c r="F109" s="136" t="s">
        <v>2174</v>
      </c>
      <c r="G109" s="137" t="s">
        <v>989</v>
      </c>
      <c r="H109" s="138">
        <v>1</v>
      </c>
      <c r="I109" s="139"/>
      <c r="J109" s="140">
        <f t="shared" si="20"/>
        <v>0</v>
      </c>
      <c r="K109" s="136"/>
      <c r="L109" s="31"/>
      <c r="M109" s="141"/>
      <c r="N109" s="142" t="s">
        <v>43</v>
      </c>
      <c r="P109" s="143">
        <f t="shared" si="21"/>
        <v>0</v>
      </c>
      <c r="Q109" s="143">
        <v>0</v>
      </c>
      <c r="R109" s="143">
        <f t="shared" si="22"/>
        <v>0</v>
      </c>
      <c r="S109" s="143">
        <v>0</v>
      </c>
      <c r="T109" s="144">
        <f t="shared" si="23"/>
        <v>0</v>
      </c>
      <c r="AR109" s="145" t="s">
        <v>157</v>
      </c>
      <c r="AT109" s="145" t="s">
        <v>152</v>
      </c>
      <c r="AU109" s="145" t="s">
        <v>80</v>
      </c>
      <c r="AY109" s="16" t="s">
        <v>150</v>
      </c>
      <c r="BE109" s="146">
        <f t="shared" si="24"/>
        <v>0</v>
      </c>
      <c r="BF109" s="146">
        <f t="shared" si="25"/>
        <v>0</v>
      </c>
      <c r="BG109" s="146">
        <f t="shared" si="26"/>
        <v>0</v>
      </c>
      <c r="BH109" s="146">
        <f t="shared" si="27"/>
        <v>0</v>
      </c>
      <c r="BI109" s="146">
        <f t="shared" si="28"/>
        <v>0</v>
      </c>
      <c r="BJ109" s="16" t="s">
        <v>80</v>
      </c>
      <c r="BK109" s="146">
        <f t="shared" si="29"/>
        <v>0</v>
      </c>
      <c r="BL109" s="16" t="s">
        <v>157</v>
      </c>
      <c r="BM109" s="145" t="s">
        <v>2175</v>
      </c>
    </row>
    <row r="110" spans="2:65" s="30" customFormat="1" ht="16.5" customHeight="1">
      <c r="B110" s="31"/>
      <c r="C110" s="134" t="s">
        <v>288</v>
      </c>
      <c r="D110" s="134" t="s">
        <v>152</v>
      </c>
      <c r="E110" s="135" t="s">
        <v>1370</v>
      </c>
      <c r="F110" s="136" t="s">
        <v>2176</v>
      </c>
      <c r="G110" s="137" t="s">
        <v>989</v>
      </c>
      <c r="H110" s="138">
        <v>1</v>
      </c>
      <c r="I110" s="139"/>
      <c r="J110" s="140">
        <f t="shared" si="20"/>
        <v>0</v>
      </c>
      <c r="K110" s="136"/>
      <c r="L110" s="31"/>
      <c r="M110" s="141"/>
      <c r="N110" s="142" t="s">
        <v>43</v>
      </c>
      <c r="P110" s="143">
        <f t="shared" si="21"/>
        <v>0</v>
      </c>
      <c r="Q110" s="143">
        <v>0</v>
      </c>
      <c r="R110" s="143">
        <f t="shared" si="22"/>
        <v>0</v>
      </c>
      <c r="S110" s="143">
        <v>0</v>
      </c>
      <c r="T110" s="144">
        <f t="shared" si="23"/>
        <v>0</v>
      </c>
      <c r="AR110" s="145" t="s">
        <v>157</v>
      </c>
      <c r="AT110" s="145" t="s">
        <v>152</v>
      </c>
      <c r="AU110" s="145" t="s">
        <v>80</v>
      </c>
      <c r="AY110" s="16" t="s">
        <v>150</v>
      </c>
      <c r="BE110" s="146">
        <f t="shared" si="24"/>
        <v>0</v>
      </c>
      <c r="BF110" s="146">
        <f t="shared" si="25"/>
        <v>0</v>
      </c>
      <c r="BG110" s="146">
        <f t="shared" si="26"/>
        <v>0</v>
      </c>
      <c r="BH110" s="146">
        <f t="shared" si="27"/>
        <v>0</v>
      </c>
      <c r="BI110" s="146">
        <f t="shared" si="28"/>
        <v>0</v>
      </c>
      <c r="BJ110" s="16" t="s">
        <v>80</v>
      </c>
      <c r="BK110" s="146">
        <f t="shared" si="29"/>
        <v>0</v>
      </c>
      <c r="BL110" s="16" t="s">
        <v>157</v>
      </c>
      <c r="BM110" s="145" t="s">
        <v>2177</v>
      </c>
    </row>
    <row r="111" spans="2:65" s="121" customFormat="1" ht="25.95" customHeight="1">
      <c r="B111" s="122"/>
      <c r="D111" s="123" t="s">
        <v>71</v>
      </c>
      <c r="E111" s="124" t="s">
        <v>157</v>
      </c>
      <c r="F111" s="124" t="s">
        <v>2178</v>
      </c>
      <c r="I111" s="125"/>
      <c r="J111" s="126">
        <f>BK111</f>
        <v>0</v>
      </c>
      <c r="L111" s="122"/>
      <c r="M111" s="127"/>
      <c r="P111" s="128">
        <f>SUM(P112:P120)</f>
        <v>0</v>
      </c>
      <c r="R111" s="128">
        <f>SUM(R112:R120)</f>
        <v>0</v>
      </c>
      <c r="T111" s="129">
        <f>SUM(T112:T120)</f>
        <v>0</v>
      </c>
      <c r="AR111" s="123" t="s">
        <v>80</v>
      </c>
      <c r="AT111" s="130" t="s">
        <v>71</v>
      </c>
      <c r="AU111" s="130" t="s">
        <v>72</v>
      </c>
      <c r="AY111" s="123" t="s">
        <v>150</v>
      </c>
      <c r="BK111" s="131">
        <f>SUM(BK112:BK120)</f>
        <v>0</v>
      </c>
    </row>
    <row r="112" spans="2:65" s="30" customFormat="1" ht="16.5" customHeight="1">
      <c r="B112" s="31"/>
      <c r="C112" s="134" t="s">
        <v>292</v>
      </c>
      <c r="D112" s="134" t="s">
        <v>152</v>
      </c>
      <c r="E112" s="135" t="s">
        <v>1374</v>
      </c>
      <c r="F112" s="136" t="s">
        <v>2179</v>
      </c>
      <c r="G112" s="137" t="s">
        <v>2147</v>
      </c>
      <c r="H112" s="138">
        <v>89</v>
      </c>
      <c r="I112" s="139"/>
      <c r="J112" s="140">
        <f t="shared" ref="J112:J120" si="30">ROUND(I112*H112,2)</f>
        <v>0</v>
      </c>
      <c r="K112" s="136"/>
      <c r="L112" s="31"/>
      <c r="M112" s="141"/>
      <c r="N112" s="142" t="s">
        <v>43</v>
      </c>
      <c r="P112" s="143">
        <f t="shared" ref="P112:P120" si="31">O112*H112</f>
        <v>0</v>
      </c>
      <c r="Q112" s="143">
        <v>0</v>
      </c>
      <c r="R112" s="143">
        <f t="shared" ref="R112:R120" si="32">Q112*H112</f>
        <v>0</v>
      </c>
      <c r="S112" s="143">
        <v>0</v>
      </c>
      <c r="T112" s="144">
        <f t="shared" ref="T112:T120" si="33">S112*H112</f>
        <v>0</v>
      </c>
      <c r="AR112" s="145" t="s">
        <v>157</v>
      </c>
      <c r="AT112" s="145" t="s">
        <v>152</v>
      </c>
      <c r="AU112" s="145" t="s">
        <v>80</v>
      </c>
      <c r="AY112" s="16" t="s">
        <v>150</v>
      </c>
      <c r="BE112" s="146">
        <f t="shared" ref="BE112:BE120" si="34">IF(N112="základní",J112,0)</f>
        <v>0</v>
      </c>
      <c r="BF112" s="146">
        <f t="shared" ref="BF112:BF120" si="35">IF(N112="snížená",J112,0)</f>
        <v>0</v>
      </c>
      <c r="BG112" s="146">
        <f t="shared" ref="BG112:BG120" si="36">IF(N112="zákl. přenesená",J112,0)</f>
        <v>0</v>
      </c>
      <c r="BH112" s="146">
        <f t="shared" ref="BH112:BH120" si="37">IF(N112="sníž. přenesená",J112,0)</f>
        <v>0</v>
      </c>
      <c r="BI112" s="146">
        <f t="shared" ref="BI112:BI120" si="38">IF(N112="nulová",J112,0)</f>
        <v>0</v>
      </c>
      <c r="BJ112" s="16" t="s">
        <v>80</v>
      </c>
      <c r="BK112" s="146">
        <f t="shared" ref="BK112:BK120" si="39">ROUND(I112*H112,2)</f>
        <v>0</v>
      </c>
      <c r="BL112" s="16" t="s">
        <v>157</v>
      </c>
      <c r="BM112" s="145" t="s">
        <v>2180</v>
      </c>
    </row>
    <row r="113" spans="2:65" s="30" customFormat="1" ht="16.5" customHeight="1">
      <c r="B113" s="31"/>
      <c r="C113" s="134" t="s">
        <v>297</v>
      </c>
      <c r="D113" s="134" t="s">
        <v>152</v>
      </c>
      <c r="E113" s="135" t="s">
        <v>1378</v>
      </c>
      <c r="F113" s="136" t="s">
        <v>2181</v>
      </c>
      <c r="G113" s="137" t="s">
        <v>2147</v>
      </c>
      <c r="H113" s="138">
        <v>39</v>
      </c>
      <c r="I113" s="139"/>
      <c r="J113" s="140">
        <f t="shared" si="30"/>
        <v>0</v>
      </c>
      <c r="K113" s="136"/>
      <c r="L113" s="31"/>
      <c r="M113" s="141"/>
      <c r="N113" s="142" t="s">
        <v>43</v>
      </c>
      <c r="P113" s="143">
        <f t="shared" si="31"/>
        <v>0</v>
      </c>
      <c r="Q113" s="143">
        <v>0</v>
      </c>
      <c r="R113" s="143">
        <f t="shared" si="32"/>
        <v>0</v>
      </c>
      <c r="S113" s="143">
        <v>0</v>
      </c>
      <c r="T113" s="144">
        <f t="shared" si="33"/>
        <v>0</v>
      </c>
      <c r="AR113" s="145" t="s">
        <v>157</v>
      </c>
      <c r="AT113" s="145" t="s">
        <v>152</v>
      </c>
      <c r="AU113" s="145" t="s">
        <v>80</v>
      </c>
      <c r="AY113" s="16" t="s">
        <v>150</v>
      </c>
      <c r="BE113" s="146">
        <f t="shared" si="34"/>
        <v>0</v>
      </c>
      <c r="BF113" s="146">
        <f t="shared" si="35"/>
        <v>0</v>
      </c>
      <c r="BG113" s="146">
        <f t="shared" si="36"/>
        <v>0</v>
      </c>
      <c r="BH113" s="146">
        <f t="shared" si="37"/>
        <v>0</v>
      </c>
      <c r="BI113" s="146">
        <f t="shared" si="38"/>
        <v>0</v>
      </c>
      <c r="BJ113" s="16" t="s">
        <v>80</v>
      </c>
      <c r="BK113" s="146">
        <f t="shared" si="39"/>
        <v>0</v>
      </c>
      <c r="BL113" s="16" t="s">
        <v>157</v>
      </c>
      <c r="BM113" s="145" t="s">
        <v>2182</v>
      </c>
    </row>
    <row r="114" spans="2:65" s="30" customFormat="1" ht="16.5" customHeight="1">
      <c r="B114" s="31"/>
      <c r="C114" s="134" t="s">
        <v>302</v>
      </c>
      <c r="D114" s="134" t="s">
        <v>152</v>
      </c>
      <c r="E114" s="135" t="s">
        <v>1382</v>
      </c>
      <c r="F114" s="136" t="s">
        <v>2183</v>
      </c>
      <c r="G114" s="137" t="s">
        <v>2147</v>
      </c>
      <c r="H114" s="138">
        <v>89</v>
      </c>
      <c r="I114" s="139"/>
      <c r="J114" s="140">
        <f t="shared" si="30"/>
        <v>0</v>
      </c>
      <c r="K114" s="136"/>
      <c r="L114" s="31"/>
      <c r="M114" s="141"/>
      <c r="N114" s="142" t="s">
        <v>43</v>
      </c>
      <c r="P114" s="143">
        <f t="shared" si="31"/>
        <v>0</v>
      </c>
      <c r="Q114" s="143">
        <v>0</v>
      </c>
      <c r="R114" s="143">
        <f t="shared" si="32"/>
        <v>0</v>
      </c>
      <c r="S114" s="143">
        <v>0</v>
      </c>
      <c r="T114" s="144">
        <f t="shared" si="33"/>
        <v>0</v>
      </c>
      <c r="AR114" s="145" t="s">
        <v>157</v>
      </c>
      <c r="AT114" s="145" t="s">
        <v>152</v>
      </c>
      <c r="AU114" s="145" t="s">
        <v>80</v>
      </c>
      <c r="AY114" s="16" t="s">
        <v>150</v>
      </c>
      <c r="BE114" s="146">
        <f t="shared" si="34"/>
        <v>0</v>
      </c>
      <c r="BF114" s="146">
        <f t="shared" si="35"/>
        <v>0</v>
      </c>
      <c r="BG114" s="146">
        <f t="shared" si="36"/>
        <v>0</v>
      </c>
      <c r="BH114" s="146">
        <f t="shared" si="37"/>
        <v>0</v>
      </c>
      <c r="BI114" s="146">
        <f t="shared" si="38"/>
        <v>0</v>
      </c>
      <c r="BJ114" s="16" t="s">
        <v>80</v>
      </c>
      <c r="BK114" s="146">
        <f t="shared" si="39"/>
        <v>0</v>
      </c>
      <c r="BL114" s="16" t="s">
        <v>157</v>
      </c>
      <c r="BM114" s="145" t="s">
        <v>2184</v>
      </c>
    </row>
    <row r="115" spans="2:65" s="30" customFormat="1" ht="16.5" customHeight="1">
      <c r="B115" s="31"/>
      <c r="C115" s="134" t="s">
        <v>308</v>
      </c>
      <c r="D115" s="134" t="s">
        <v>152</v>
      </c>
      <c r="E115" s="135" t="s">
        <v>1386</v>
      </c>
      <c r="F115" s="136" t="s">
        <v>2185</v>
      </c>
      <c r="G115" s="137" t="s">
        <v>2147</v>
      </c>
      <c r="H115" s="138">
        <v>39</v>
      </c>
      <c r="I115" s="139"/>
      <c r="J115" s="140">
        <f t="shared" si="30"/>
        <v>0</v>
      </c>
      <c r="K115" s="136"/>
      <c r="L115" s="31"/>
      <c r="M115" s="141"/>
      <c r="N115" s="142" t="s">
        <v>43</v>
      </c>
      <c r="P115" s="143">
        <f t="shared" si="31"/>
        <v>0</v>
      </c>
      <c r="Q115" s="143">
        <v>0</v>
      </c>
      <c r="R115" s="143">
        <f t="shared" si="32"/>
        <v>0</v>
      </c>
      <c r="S115" s="143">
        <v>0</v>
      </c>
      <c r="T115" s="144">
        <f t="shared" si="33"/>
        <v>0</v>
      </c>
      <c r="AR115" s="145" t="s">
        <v>157</v>
      </c>
      <c r="AT115" s="145" t="s">
        <v>152</v>
      </c>
      <c r="AU115" s="145" t="s">
        <v>80</v>
      </c>
      <c r="AY115" s="16" t="s">
        <v>150</v>
      </c>
      <c r="BE115" s="146">
        <f t="shared" si="34"/>
        <v>0</v>
      </c>
      <c r="BF115" s="146">
        <f t="shared" si="35"/>
        <v>0</v>
      </c>
      <c r="BG115" s="146">
        <f t="shared" si="36"/>
        <v>0</v>
      </c>
      <c r="BH115" s="146">
        <f t="shared" si="37"/>
        <v>0</v>
      </c>
      <c r="BI115" s="146">
        <f t="shared" si="38"/>
        <v>0</v>
      </c>
      <c r="BJ115" s="16" t="s">
        <v>80</v>
      </c>
      <c r="BK115" s="146">
        <f t="shared" si="39"/>
        <v>0</v>
      </c>
      <c r="BL115" s="16" t="s">
        <v>157</v>
      </c>
      <c r="BM115" s="145" t="s">
        <v>2186</v>
      </c>
    </row>
    <row r="116" spans="2:65" s="30" customFormat="1" ht="16.5" customHeight="1">
      <c r="B116" s="31"/>
      <c r="C116" s="134" t="s">
        <v>315</v>
      </c>
      <c r="D116" s="134" t="s">
        <v>152</v>
      </c>
      <c r="E116" s="135" t="s">
        <v>1769</v>
      </c>
      <c r="F116" s="136" t="s">
        <v>2187</v>
      </c>
      <c r="G116" s="137" t="s">
        <v>989</v>
      </c>
      <c r="H116" s="138">
        <v>2</v>
      </c>
      <c r="I116" s="139"/>
      <c r="J116" s="140">
        <f t="shared" si="30"/>
        <v>0</v>
      </c>
      <c r="K116" s="136"/>
      <c r="L116" s="31"/>
      <c r="M116" s="141"/>
      <c r="N116" s="142" t="s">
        <v>43</v>
      </c>
      <c r="P116" s="143">
        <f t="shared" si="31"/>
        <v>0</v>
      </c>
      <c r="Q116" s="143">
        <v>0</v>
      </c>
      <c r="R116" s="143">
        <f t="shared" si="32"/>
        <v>0</v>
      </c>
      <c r="S116" s="143">
        <v>0</v>
      </c>
      <c r="T116" s="144">
        <f t="shared" si="33"/>
        <v>0</v>
      </c>
      <c r="AR116" s="145" t="s">
        <v>157</v>
      </c>
      <c r="AT116" s="145" t="s">
        <v>152</v>
      </c>
      <c r="AU116" s="145" t="s">
        <v>80</v>
      </c>
      <c r="AY116" s="16" t="s">
        <v>150</v>
      </c>
      <c r="BE116" s="146">
        <f t="shared" si="34"/>
        <v>0</v>
      </c>
      <c r="BF116" s="146">
        <f t="shared" si="35"/>
        <v>0</v>
      </c>
      <c r="BG116" s="146">
        <f t="shared" si="36"/>
        <v>0</v>
      </c>
      <c r="BH116" s="146">
        <f t="shared" si="37"/>
        <v>0</v>
      </c>
      <c r="BI116" s="146">
        <f t="shared" si="38"/>
        <v>0</v>
      </c>
      <c r="BJ116" s="16" t="s">
        <v>80</v>
      </c>
      <c r="BK116" s="146">
        <f t="shared" si="39"/>
        <v>0</v>
      </c>
      <c r="BL116" s="16" t="s">
        <v>157</v>
      </c>
      <c r="BM116" s="145" t="s">
        <v>2188</v>
      </c>
    </row>
    <row r="117" spans="2:65" s="30" customFormat="1" ht="16.5" customHeight="1">
      <c r="B117" s="31"/>
      <c r="C117" s="134" t="s">
        <v>321</v>
      </c>
      <c r="D117" s="134" t="s">
        <v>152</v>
      </c>
      <c r="E117" s="135" t="s">
        <v>1796</v>
      </c>
      <c r="F117" s="136" t="s">
        <v>2189</v>
      </c>
      <c r="G117" s="137" t="s">
        <v>989</v>
      </c>
      <c r="H117" s="138">
        <v>1</v>
      </c>
      <c r="I117" s="139"/>
      <c r="J117" s="140">
        <f t="shared" si="30"/>
        <v>0</v>
      </c>
      <c r="K117" s="136"/>
      <c r="L117" s="31"/>
      <c r="M117" s="141"/>
      <c r="N117" s="142" t="s">
        <v>43</v>
      </c>
      <c r="P117" s="143">
        <f t="shared" si="31"/>
        <v>0</v>
      </c>
      <c r="Q117" s="143">
        <v>0</v>
      </c>
      <c r="R117" s="143">
        <f t="shared" si="32"/>
        <v>0</v>
      </c>
      <c r="S117" s="143">
        <v>0</v>
      </c>
      <c r="T117" s="144">
        <f t="shared" si="33"/>
        <v>0</v>
      </c>
      <c r="AR117" s="145" t="s">
        <v>157</v>
      </c>
      <c r="AT117" s="145" t="s">
        <v>152</v>
      </c>
      <c r="AU117" s="145" t="s">
        <v>80</v>
      </c>
      <c r="AY117" s="16" t="s">
        <v>150</v>
      </c>
      <c r="BE117" s="146">
        <f t="shared" si="34"/>
        <v>0</v>
      </c>
      <c r="BF117" s="146">
        <f t="shared" si="35"/>
        <v>0</v>
      </c>
      <c r="BG117" s="146">
        <f t="shared" si="36"/>
        <v>0</v>
      </c>
      <c r="BH117" s="146">
        <f t="shared" si="37"/>
        <v>0</v>
      </c>
      <c r="BI117" s="146">
        <f t="shared" si="38"/>
        <v>0</v>
      </c>
      <c r="BJ117" s="16" t="s">
        <v>80</v>
      </c>
      <c r="BK117" s="146">
        <f t="shared" si="39"/>
        <v>0</v>
      </c>
      <c r="BL117" s="16" t="s">
        <v>157</v>
      </c>
      <c r="BM117" s="145" t="s">
        <v>2190</v>
      </c>
    </row>
    <row r="118" spans="2:65" s="30" customFormat="1" ht="16.5" customHeight="1">
      <c r="B118" s="31"/>
      <c r="C118" s="134" t="s">
        <v>327</v>
      </c>
      <c r="D118" s="134" t="s">
        <v>152</v>
      </c>
      <c r="E118" s="135" t="s">
        <v>1800</v>
      </c>
      <c r="F118" s="136" t="s">
        <v>2191</v>
      </c>
      <c r="G118" s="137" t="s">
        <v>989</v>
      </c>
      <c r="H118" s="138">
        <v>1</v>
      </c>
      <c r="I118" s="139"/>
      <c r="J118" s="140">
        <f t="shared" si="30"/>
        <v>0</v>
      </c>
      <c r="K118" s="136"/>
      <c r="L118" s="31"/>
      <c r="M118" s="141"/>
      <c r="N118" s="142" t="s">
        <v>43</v>
      </c>
      <c r="P118" s="143">
        <f t="shared" si="31"/>
        <v>0</v>
      </c>
      <c r="Q118" s="143">
        <v>0</v>
      </c>
      <c r="R118" s="143">
        <f t="shared" si="32"/>
        <v>0</v>
      </c>
      <c r="S118" s="143">
        <v>0</v>
      </c>
      <c r="T118" s="144">
        <f t="shared" si="33"/>
        <v>0</v>
      </c>
      <c r="AR118" s="145" t="s">
        <v>157</v>
      </c>
      <c r="AT118" s="145" t="s">
        <v>152</v>
      </c>
      <c r="AU118" s="145" t="s">
        <v>80</v>
      </c>
      <c r="AY118" s="16" t="s">
        <v>150</v>
      </c>
      <c r="BE118" s="146">
        <f t="shared" si="34"/>
        <v>0</v>
      </c>
      <c r="BF118" s="146">
        <f t="shared" si="35"/>
        <v>0</v>
      </c>
      <c r="BG118" s="146">
        <f t="shared" si="36"/>
        <v>0</v>
      </c>
      <c r="BH118" s="146">
        <f t="shared" si="37"/>
        <v>0</v>
      </c>
      <c r="BI118" s="146">
        <f t="shared" si="38"/>
        <v>0</v>
      </c>
      <c r="BJ118" s="16" t="s">
        <v>80</v>
      </c>
      <c r="BK118" s="146">
        <f t="shared" si="39"/>
        <v>0</v>
      </c>
      <c r="BL118" s="16" t="s">
        <v>157</v>
      </c>
      <c r="BM118" s="145" t="s">
        <v>2192</v>
      </c>
    </row>
    <row r="119" spans="2:65" s="30" customFormat="1" ht="16.5" customHeight="1">
      <c r="B119" s="31"/>
      <c r="C119" s="134" t="s">
        <v>332</v>
      </c>
      <c r="D119" s="134" t="s">
        <v>152</v>
      </c>
      <c r="E119" s="135" t="s">
        <v>1804</v>
      </c>
      <c r="F119" s="136" t="s">
        <v>2193</v>
      </c>
      <c r="G119" s="137" t="s">
        <v>712</v>
      </c>
      <c r="H119" s="138">
        <v>1</v>
      </c>
      <c r="I119" s="139"/>
      <c r="J119" s="140">
        <f t="shared" si="30"/>
        <v>0</v>
      </c>
      <c r="K119" s="136"/>
      <c r="L119" s="31"/>
      <c r="M119" s="141"/>
      <c r="N119" s="142" t="s">
        <v>43</v>
      </c>
      <c r="P119" s="143">
        <f t="shared" si="31"/>
        <v>0</v>
      </c>
      <c r="Q119" s="143">
        <v>0</v>
      </c>
      <c r="R119" s="143">
        <f t="shared" si="32"/>
        <v>0</v>
      </c>
      <c r="S119" s="143">
        <v>0</v>
      </c>
      <c r="T119" s="144">
        <f t="shared" si="33"/>
        <v>0</v>
      </c>
      <c r="AR119" s="145" t="s">
        <v>157</v>
      </c>
      <c r="AT119" s="145" t="s">
        <v>152</v>
      </c>
      <c r="AU119" s="145" t="s">
        <v>80</v>
      </c>
      <c r="AY119" s="16" t="s">
        <v>150</v>
      </c>
      <c r="BE119" s="146">
        <f t="shared" si="34"/>
        <v>0</v>
      </c>
      <c r="BF119" s="146">
        <f t="shared" si="35"/>
        <v>0</v>
      </c>
      <c r="BG119" s="146">
        <f t="shared" si="36"/>
        <v>0</v>
      </c>
      <c r="BH119" s="146">
        <f t="shared" si="37"/>
        <v>0</v>
      </c>
      <c r="BI119" s="146">
        <f t="shared" si="38"/>
        <v>0</v>
      </c>
      <c r="BJ119" s="16" t="s">
        <v>80</v>
      </c>
      <c r="BK119" s="146">
        <f t="shared" si="39"/>
        <v>0</v>
      </c>
      <c r="BL119" s="16" t="s">
        <v>157</v>
      </c>
      <c r="BM119" s="145" t="s">
        <v>2194</v>
      </c>
    </row>
    <row r="120" spans="2:65" s="30" customFormat="1" ht="16.5" customHeight="1">
      <c r="B120" s="31"/>
      <c r="C120" s="134" t="s">
        <v>340</v>
      </c>
      <c r="D120" s="134" t="s">
        <v>152</v>
      </c>
      <c r="E120" s="135" t="s">
        <v>1808</v>
      </c>
      <c r="F120" s="136" t="s">
        <v>2195</v>
      </c>
      <c r="G120" s="137" t="s">
        <v>989</v>
      </c>
      <c r="H120" s="138">
        <v>1</v>
      </c>
      <c r="I120" s="139"/>
      <c r="J120" s="140">
        <f t="shared" si="30"/>
        <v>0</v>
      </c>
      <c r="K120" s="136"/>
      <c r="L120" s="31"/>
      <c r="M120" s="190"/>
      <c r="N120" s="191" t="s">
        <v>43</v>
      </c>
      <c r="O120" s="187"/>
      <c r="P120" s="192">
        <f t="shared" si="31"/>
        <v>0</v>
      </c>
      <c r="Q120" s="192">
        <v>0</v>
      </c>
      <c r="R120" s="192">
        <f t="shared" si="32"/>
        <v>0</v>
      </c>
      <c r="S120" s="192">
        <v>0</v>
      </c>
      <c r="T120" s="193">
        <f t="shared" si="33"/>
        <v>0</v>
      </c>
      <c r="AR120" s="145" t="s">
        <v>157</v>
      </c>
      <c r="AT120" s="145" t="s">
        <v>152</v>
      </c>
      <c r="AU120" s="145" t="s">
        <v>80</v>
      </c>
      <c r="AY120" s="16" t="s">
        <v>150</v>
      </c>
      <c r="BE120" s="146">
        <f t="shared" si="34"/>
        <v>0</v>
      </c>
      <c r="BF120" s="146">
        <f t="shared" si="35"/>
        <v>0</v>
      </c>
      <c r="BG120" s="146">
        <f t="shared" si="36"/>
        <v>0</v>
      </c>
      <c r="BH120" s="146">
        <f t="shared" si="37"/>
        <v>0</v>
      </c>
      <c r="BI120" s="146">
        <f t="shared" si="38"/>
        <v>0</v>
      </c>
      <c r="BJ120" s="16" t="s">
        <v>80</v>
      </c>
      <c r="BK120" s="146">
        <f t="shared" si="39"/>
        <v>0</v>
      </c>
      <c r="BL120" s="16" t="s">
        <v>157</v>
      </c>
      <c r="BM120" s="145" t="s">
        <v>2196</v>
      </c>
    </row>
    <row r="121" spans="2:65" s="30" customFormat="1" ht="6.9" customHeight="1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31"/>
    </row>
  </sheetData>
  <sheetProtection algorithmName="SHA-512" hashValue="M4QZFCGaakEd4oe3r1/6SQ3bCQ7zYDk0DuDqJLVACn0BLYBXyEjVDqfBYJAnOin4hG3sc6CXGTE8hQWa79w/1A==" saltValue="RLGuqrTfKyWt8jp0wTceqwRC1FKBUidByoZsMmhl24P8WSrhH9kPhnumhpX+IBgVd8NBvreY9QoRgiV3pk2xmw==" spinCount="100000" sheet="1" objects="1" scenarios="1" formatColumns="0" formatRows="0" autoFilter="0"/>
  <autoFilter ref="C83:K120" xr:uid="{00000000-0009-0000-0000-000007000000}"/>
  <mergeCells count="9">
    <mergeCell ref="E48:H48"/>
    <mergeCell ref="E50:H50"/>
    <mergeCell ref="E74:H74"/>
    <mergeCell ref="E76:H76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70"/>
  <sheetViews>
    <sheetView showGridLines="0" zoomScale="125" zoomScaleNormal="125" workbookViewId="0"/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103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3" t="str">
        <f>'Rekapitulace stavby'!K6</f>
        <v>Nemocnice Kyjov Kuchyně</v>
      </c>
      <c r="F7" s="263"/>
      <c r="G7" s="263"/>
      <c r="H7" s="263"/>
      <c r="L7" s="19"/>
    </row>
    <row r="8" spans="2:46" s="30" customFormat="1" ht="12" customHeight="1">
      <c r="B8" s="31"/>
      <c r="D8" s="26" t="s">
        <v>111</v>
      </c>
      <c r="L8" s="31"/>
    </row>
    <row r="9" spans="2:46" s="30" customFormat="1" ht="16.5" customHeight="1">
      <c r="B9" s="31"/>
      <c r="E9" s="264" t="s">
        <v>2197</v>
      </c>
      <c r="F9" s="264"/>
      <c r="G9" s="264"/>
      <c r="H9" s="264"/>
      <c r="L9" s="31"/>
    </row>
    <row r="10" spans="2:46" s="30" customFormat="1">
      <c r="B10" s="31"/>
      <c r="L10" s="31"/>
    </row>
    <row r="11" spans="2:46" s="30" customFormat="1" ht="12" customHeight="1">
      <c r="B11" s="31"/>
      <c r="D11" s="26" t="s">
        <v>18</v>
      </c>
      <c r="F11" s="24"/>
      <c r="I11" s="26" t="s">
        <v>19</v>
      </c>
      <c r="J11" s="24"/>
      <c r="L11" s="31"/>
    </row>
    <row r="12" spans="2:46" s="30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11. 7. 2024</v>
      </c>
      <c r="L12" s="31"/>
    </row>
    <row r="13" spans="2:46" s="30" customFormat="1" ht="10.8" customHeight="1">
      <c r="B13" s="31"/>
      <c r="L13" s="31"/>
    </row>
    <row r="14" spans="2:46" s="30" customFormat="1" ht="12" customHeight="1">
      <c r="B14" s="31"/>
      <c r="D14" s="26" t="s">
        <v>24</v>
      </c>
      <c r="I14" s="26" t="s">
        <v>25</v>
      </c>
      <c r="J14" s="24"/>
      <c r="L14" s="31"/>
    </row>
    <row r="15" spans="2:46" s="30" customFormat="1" ht="18" customHeight="1">
      <c r="B15" s="31"/>
      <c r="E15" s="24" t="s">
        <v>26</v>
      </c>
      <c r="I15" s="26" t="s">
        <v>27</v>
      </c>
      <c r="J15" s="24"/>
      <c r="L15" s="31"/>
    </row>
    <row r="16" spans="2:46" s="30" customFormat="1" ht="6.9" customHeight="1">
      <c r="B16" s="31"/>
      <c r="L16" s="31"/>
    </row>
    <row r="17" spans="2:12" s="30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30" customFormat="1" ht="18" customHeight="1">
      <c r="B18" s="31"/>
      <c r="E18" s="265" t="str">
        <f>'Rekapitulace stavby'!E14</f>
        <v>Vyplň údaj</v>
      </c>
      <c r="F18" s="265"/>
      <c r="G18" s="265"/>
      <c r="H18" s="265"/>
      <c r="I18" s="26" t="s">
        <v>27</v>
      </c>
      <c r="J18" s="27" t="str">
        <f>'Rekapitulace stavby'!AN14</f>
        <v>Vyplň údaj</v>
      </c>
      <c r="L18" s="31"/>
    </row>
    <row r="19" spans="2:12" s="30" customFormat="1" ht="6.9" customHeight="1">
      <c r="B19" s="31"/>
      <c r="L19" s="31"/>
    </row>
    <row r="20" spans="2:12" s="30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30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30" customFormat="1" ht="6.9" customHeight="1">
      <c r="B22" s="31"/>
      <c r="L22" s="31"/>
    </row>
    <row r="23" spans="2:12" s="30" customFormat="1" ht="12" customHeight="1">
      <c r="B23" s="31"/>
      <c r="D23" s="26" t="s">
        <v>35</v>
      </c>
      <c r="I23" s="26" t="s">
        <v>25</v>
      </c>
      <c r="J23" s="24" t="s">
        <v>31</v>
      </c>
      <c r="L23" s="31"/>
    </row>
    <row r="24" spans="2:12" s="30" customFormat="1" ht="18" customHeight="1">
      <c r="B24" s="31"/>
      <c r="E24" s="24" t="s">
        <v>32</v>
      </c>
      <c r="I24" s="26" t="s">
        <v>27</v>
      </c>
      <c r="J24" s="24" t="s">
        <v>33</v>
      </c>
      <c r="L24" s="31"/>
    </row>
    <row r="25" spans="2:12" s="30" customFormat="1" ht="6.9" customHeight="1">
      <c r="B25" s="31"/>
      <c r="L25" s="31"/>
    </row>
    <row r="26" spans="2:12" s="30" customFormat="1" ht="12" customHeight="1">
      <c r="B26" s="31"/>
      <c r="D26" s="26" t="s">
        <v>36</v>
      </c>
      <c r="L26" s="31"/>
    </row>
    <row r="27" spans="2:12" s="30" customFormat="1" ht="16.5" customHeight="1">
      <c r="B27" s="31"/>
      <c r="E27" s="9"/>
      <c r="F27" s="9"/>
      <c r="G27" s="9"/>
      <c r="H27" s="9"/>
      <c r="L27" s="31"/>
    </row>
    <row r="28" spans="2:12" s="30" customFormat="1" ht="6.9" customHeight="1">
      <c r="B28" s="31"/>
      <c r="L28" s="31"/>
    </row>
    <row r="29" spans="2:12" s="30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30" customFormat="1" ht="25.5" customHeight="1">
      <c r="B30" s="31"/>
      <c r="D30" s="89" t="s">
        <v>38</v>
      </c>
      <c r="J30" s="65">
        <f>ROUND(J82, 2)</f>
        <v>0</v>
      </c>
      <c r="L30" s="31"/>
    </row>
    <row r="31" spans="2:12" s="30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30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30" customFormat="1" ht="14.4" customHeight="1">
      <c r="B33" s="31"/>
      <c r="D33" s="90" t="s">
        <v>42</v>
      </c>
      <c r="E33" s="26" t="s">
        <v>43</v>
      </c>
      <c r="F33" s="91">
        <f>ROUND((SUM(BE82:BE169)),  2)</f>
        <v>0</v>
      </c>
      <c r="I33" s="92">
        <v>0.21</v>
      </c>
      <c r="J33" s="91">
        <f>ROUND(((SUM(BE82:BE169))*I33),  2)</f>
        <v>0</v>
      </c>
      <c r="L33" s="31"/>
    </row>
    <row r="34" spans="2:12" s="30" customFormat="1" ht="14.4" customHeight="1">
      <c r="B34" s="31"/>
      <c r="E34" s="26" t="s">
        <v>44</v>
      </c>
      <c r="F34" s="91">
        <f>ROUND((SUM(BF82:BF169)),  2)</f>
        <v>0</v>
      </c>
      <c r="I34" s="92">
        <v>0.12</v>
      </c>
      <c r="J34" s="91">
        <f>ROUND(((SUM(BF82:BF169))*I34),  2)</f>
        <v>0</v>
      </c>
      <c r="L34" s="31"/>
    </row>
    <row r="35" spans="2:12" s="30" customFormat="1" ht="14.4" hidden="1" customHeight="1">
      <c r="B35" s="31"/>
      <c r="E35" s="26" t="s">
        <v>45</v>
      </c>
      <c r="F35" s="91">
        <f>ROUND((SUM(BG82:BG169)),  2)</f>
        <v>0</v>
      </c>
      <c r="I35" s="92">
        <v>0.21</v>
      </c>
      <c r="J35" s="91">
        <f>0</f>
        <v>0</v>
      </c>
      <c r="L35" s="31"/>
    </row>
    <row r="36" spans="2:12" s="30" customFormat="1" ht="14.4" hidden="1" customHeight="1">
      <c r="B36" s="31"/>
      <c r="E36" s="26" t="s">
        <v>46</v>
      </c>
      <c r="F36" s="91">
        <f>ROUND((SUM(BH82:BH169)),  2)</f>
        <v>0</v>
      </c>
      <c r="I36" s="92">
        <v>0.12</v>
      </c>
      <c r="J36" s="91">
        <f>0</f>
        <v>0</v>
      </c>
      <c r="L36" s="31"/>
    </row>
    <row r="37" spans="2:12" s="30" customFormat="1" ht="14.4" hidden="1" customHeight="1">
      <c r="B37" s="31"/>
      <c r="E37" s="26" t="s">
        <v>47</v>
      </c>
      <c r="F37" s="91">
        <f>ROUND((SUM(BI82:BI169)),  2)</f>
        <v>0</v>
      </c>
      <c r="I37" s="92">
        <v>0</v>
      </c>
      <c r="J37" s="91">
        <f>0</f>
        <v>0</v>
      </c>
      <c r="L37" s="31"/>
    </row>
    <row r="38" spans="2:12" s="30" customFormat="1" ht="6.9" customHeight="1">
      <c r="B38" s="31"/>
      <c r="L38" s="31"/>
    </row>
    <row r="39" spans="2:12" s="30" customFormat="1" ht="25.5" customHeight="1">
      <c r="B39" s="31"/>
      <c r="C39" s="93"/>
      <c r="D39" s="94" t="s">
        <v>48</v>
      </c>
      <c r="E39" s="55"/>
      <c r="F39" s="55"/>
      <c r="G39" s="95" t="s">
        <v>49</v>
      </c>
      <c r="H39" s="96" t="s">
        <v>50</v>
      </c>
      <c r="I39" s="55"/>
      <c r="J39" s="97">
        <f>SUM(J30:J37)</f>
        <v>0</v>
      </c>
      <c r="K39" s="98"/>
      <c r="L39" s="31"/>
    </row>
    <row r="40" spans="2:12" s="30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1"/>
    </row>
    <row r="44" spans="2:12" s="30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1"/>
    </row>
    <row r="45" spans="2:12" s="30" customFormat="1" ht="24.9" customHeight="1">
      <c r="B45" s="31"/>
      <c r="C45" s="20" t="s">
        <v>113</v>
      </c>
      <c r="L45" s="31"/>
    </row>
    <row r="46" spans="2:12" s="30" customFormat="1" ht="6.9" customHeight="1">
      <c r="B46" s="31"/>
      <c r="L46" s="31"/>
    </row>
    <row r="47" spans="2:12" s="30" customFormat="1" ht="12" customHeight="1">
      <c r="B47" s="31"/>
      <c r="C47" s="26" t="s">
        <v>16</v>
      </c>
      <c r="L47" s="31"/>
    </row>
    <row r="48" spans="2:12" s="30" customFormat="1" ht="16.5" customHeight="1">
      <c r="B48" s="31"/>
      <c r="E48" s="263" t="str">
        <f>E7</f>
        <v>Nemocnice Kyjov Kuchyně</v>
      </c>
      <c r="F48" s="263"/>
      <c r="G48" s="263"/>
      <c r="H48" s="263"/>
      <c r="L48" s="31"/>
    </row>
    <row r="49" spans="2:47" s="30" customFormat="1" ht="12" customHeight="1">
      <c r="B49" s="31"/>
      <c r="C49" s="26" t="s">
        <v>111</v>
      </c>
      <c r="L49" s="31"/>
    </row>
    <row r="50" spans="2:47" s="30" customFormat="1" ht="16.5" customHeight="1">
      <c r="B50" s="31"/>
      <c r="E50" s="2" t="str">
        <f>E9</f>
        <v>08 - VZT</v>
      </c>
      <c r="F50" s="2"/>
      <c r="G50" s="2"/>
      <c r="H50" s="2"/>
      <c r="L50" s="31"/>
    </row>
    <row r="51" spans="2:47" s="30" customFormat="1" ht="6.9" customHeight="1">
      <c r="B51" s="31"/>
      <c r="L51" s="31"/>
    </row>
    <row r="52" spans="2:47" s="30" customFormat="1" ht="12" customHeight="1">
      <c r="B52" s="31"/>
      <c r="C52" s="26" t="s">
        <v>20</v>
      </c>
      <c r="F52" s="24" t="str">
        <f>F12</f>
        <v>Strážkovaká 1247/22</v>
      </c>
      <c r="I52" s="26" t="s">
        <v>22</v>
      </c>
      <c r="J52" s="51" t="str">
        <f>IF(J12="","",J12)</f>
        <v>11. 7. 2024</v>
      </c>
      <c r="L52" s="31"/>
    </row>
    <row r="53" spans="2:47" s="30" customFormat="1" ht="6.9" customHeight="1">
      <c r="B53" s="31"/>
      <c r="L53" s="31"/>
    </row>
    <row r="54" spans="2:47" s="30" customFormat="1" ht="15.15" customHeight="1">
      <c r="B54" s="31"/>
      <c r="C54" s="26" t="s">
        <v>24</v>
      </c>
      <c r="F54" s="24" t="str">
        <f>E15</f>
        <v>Nemocnice Kyjov, příspěvková organizace</v>
      </c>
      <c r="I54" s="26" t="s">
        <v>30</v>
      </c>
      <c r="J54" s="24" t="str">
        <f>E21</f>
        <v>Proiectura Dana s.r.o.</v>
      </c>
      <c r="L54" s="31"/>
    </row>
    <row r="55" spans="2:47" s="30" customFormat="1" ht="15.15" customHeight="1">
      <c r="B55" s="31"/>
      <c r="C55" s="26" t="s">
        <v>28</v>
      </c>
      <c r="F55" s="24" t="str">
        <f>IF(E18="","",E18)</f>
        <v>Vyplň údaj</v>
      </c>
      <c r="I55" s="26" t="s">
        <v>35</v>
      </c>
      <c r="J55" s="24" t="str">
        <f>E24</f>
        <v>Proiectura Dana s.r.o.</v>
      </c>
      <c r="L55" s="31"/>
    </row>
    <row r="56" spans="2:47" s="30" customFormat="1" ht="10.35" customHeight="1">
      <c r="B56" s="31"/>
      <c r="L56" s="31"/>
    </row>
    <row r="57" spans="2:47" s="30" customFormat="1" ht="29.25" customHeight="1">
      <c r="B57" s="31"/>
      <c r="C57" s="99" t="s">
        <v>114</v>
      </c>
      <c r="D57" s="93"/>
      <c r="E57" s="93"/>
      <c r="F57" s="93"/>
      <c r="G57" s="93"/>
      <c r="H57" s="93"/>
      <c r="I57" s="93"/>
      <c r="J57" s="100" t="s">
        <v>115</v>
      </c>
      <c r="K57" s="93"/>
      <c r="L57" s="31"/>
    </row>
    <row r="58" spans="2:47" s="30" customFormat="1" ht="10.35" customHeight="1">
      <c r="B58" s="31"/>
      <c r="L58" s="31"/>
    </row>
    <row r="59" spans="2:47" s="30" customFormat="1" ht="22.8" customHeight="1">
      <c r="B59" s="31"/>
      <c r="C59" s="101" t="s">
        <v>70</v>
      </c>
      <c r="J59" s="65">
        <f>J82</f>
        <v>0</v>
      </c>
      <c r="L59" s="31"/>
      <c r="AU59" s="16" t="s">
        <v>116</v>
      </c>
    </row>
    <row r="60" spans="2:47" s="102" customFormat="1" ht="24.9" customHeight="1">
      <c r="B60" s="103"/>
      <c r="D60" s="104" t="s">
        <v>2198</v>
      </c>
      <c r="E60" s="105"/>
      <c r="F60" s="105"/>
      <c r="G60" s="105"/>
      <c r="H60" s="105"/>
      <c r="I60" s="105"/>
      <c r="J60" s="106">
        <f>J83</f>
        <v>0</v>
      </c>
      <c r="L60" s="103"/>
    </row>
    <row r="61" spans="2:47" s="102" customFormat="1" ht="24.9" customHeight="1">
      <c r="B61" s="103"/>
      <c r="D61" s="104" t="s">
        <v>2199</v>
      </c>
      <c r="E61" s="105"/>
      <c r="F61" s="105"/>
      <c r="G61" s="105"/>
      <c r="H61" s="105"/>
      <c r="I61" s="105"/>
      <c r="J61" s="106">
        <f>J136</f>
        <v>0</v>
      </c>
      <c r="L61" s="103"/>
    </row>
    <row r="62" spans="2:47" s="102" customFormat="1" ht="24.9" customHeight="1">
      <c r="B62" s="103"/>
      <c r="D62" s="104" t="s">
        <v>2200</v>
      </c>
      <c r="E62" s="105"/>
      <c r="F62" s="105"/>
      <c r="G62" s="105"/>
      <c r="H62" s="105"/>
      <c r="I62" s="105"/>
      <c r="J62" s="106">
        <f>J161</f>
        <v>0</v>
      </c>
      <c r="L62" s="103"/>
    </row>
    <row r="63" spans="2:47" s="30" customFormat="1" ht="21.9" customHeight="1">
      <c r="B63" s="31"/>
      <c r="L63" s="31"/>
    </row>
    <row r="64" spans="2:47" s="30" customFormat="1" ht="6.9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1"/>
    </row>
    <row r="68" spans="2:12" s="30" customFormat="1" ht="6.9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1"/>
    </row>
    <row r="69" spans="2:12" s="30" customFormat="1" ht="24.9" customHeight="1">
      <c r="B69" s="31"/>
      <c r="C69" s="20" t="s">
        <v>135</v>
      </c>
      <c r="L69" s="31"/>
    </row>
    <row r="70" spans="2:12" s="30" customFormat="1" ht="6.9" customHeight="1">
      <c r="B70" s="31"/>
      <c r="L70" s="31"/>
    </row>
    <row r="71" spans="2:12" s="30" customFormat="1" ht="12" customHeight="1">
      <c r="B71" s="31"/>
      <c r="C71" s="26" t="s">
        <v>16</v>
      </c>
      <c r="L71" s="31"/>
    </row>
    <row r="72" spans="2:12" s="30" customFormat="1" ht="16.5" customHeight="1">
      <c r="B72" s="31"/>
      <c r="E72" s="263" t="str">
        <f>E7</f>
        <v>Nemocnice Kyjov Kuchyně</v>
      </c>
      <c r="F72" s="263"/>
      <c r="G72" s="263"/>
      <c r="H72" s="263"/>
      <c r="L72" s="31"/>
    </row>
    <row r="73" spans="2:12" s="30" customFormat="1" ht="12" customHeight="1">
      <c r="B73" s="31"/>
      <c r="C73" s="26" t="s">
        <v>111</v>
      </c>
      <c r="L73" s="31"/>
    </row>
    <row r="74" spans="2:12" s="30" customFormat="1" ht="16.5" customHeight="1">
      <c r="B74" s="31"/>
      <c r="E74" s="2" t="str">
        <f>E9</f>
        <v>08 - VZT</v>
      </c>
      <c r="F74" s="2"/>
      <c r="G74" s="2"/>
      <c r="H74" s="2"/>
      <c r="L74" s="31"/>
    </row>
    <row r="75" spans="2:12" s="30" customFormat="1" ht="6.9" customHeight="1">
      <c r="B75" s="31"/>
      <c r="L75" s="31"/>
    </row>
    <row r="76" spans="2:12" s="30" customFormat="1" ht="12" customHeight="1">
      <c r="B76" s="31"/>
      <c r="C76" s="26" t="s">
        <v>20</v>
      </c>
      <c r="F76" s="24" t="str">
        <f>F12</f>
        <v>Strážkovaká 1247/22</v>
      </c>
      <c r="I76" s="26" t="s">
        <v>22</v>
      </c>
      <c r="J76" s="51" t="str">
        <f>IF(J12="","",J12)</f>
        <v>11. 7. 2024</v>
      </c>
      <c r="L76" s="31"/>
    </row>
    <row r="77" spans="2:12" s="30" customFormat="1" ht="6.9" customHeight="1">
      <c r="B77" s="31"/>
      <c r="L77" s="31"/>
    </row>
    <row r="78" spans="2:12" s="30" customFormat="1" ht="15.15" customHeight="1">
      <c r="B78" s="31"/>
      <c r="C78" s="26" t="s">
        <v>24</v>
      </c>
      <c r="F78" s="24" t="str">
        <f>E15</f>
        <v>Nemocnice Kyjov, příspěvková organizace</v>
      </c>
      <c r="I78" s="26" t="s">
        <v>30</v>
      </c>
      <c r="J78" s="24" t="str">
        <f>E21</f>
        <v>Proiectura Dana s.r.o.</v>
      </c>
      <c r="L78" s="31"/>
    </row>
    <row r="79" spans="2:12" s="30" customFormat="1" ht="15.15" customHeight="1">
      <c r="B79" s="31"/>
      <c r="C79" s="26" t="s">
        <v>28</v>
      </c>
      <c r="F79" s="24" t="str">
        <f>IF(E18="","",E18)</f>
        <v>Vyplň údaj</v>
      </c>
      <c r="I79" s="26" t="s">
        <v>35</v>
      </c>
      <c r="J79" s="24" t="str">
        <f>E24</f>
        <v>Proiectura Dana s.r.o.</v>
      </c>
      <c r="L79" s="31"/>
    </row>
    <row r="80" spans="2:12" s="30" customFormat="1" ht="10.35" customHeight="1">
      <c r="B80" s="31"/>
      <c r="L80" s="31"/>
    </row>
    <row r="81" spans="2:65" s="112" customFormat="1" ht="29.25" customHeight="1">
      <c r="B81" s="113"/>
      <c r="C81" s="114" t="s">
        <v>136</v>
      </c>
      <c r="D81" s="115" t="s">
        <v>57</v>
      </c>
      <c r="E81" s="115" t="s">
        <v>53</v>
      </c>
      <c r="F81" s="115" t="s">
        <v>54</v>
      </c>
      <c r="G81" s="115" t="s">
        <v>137</v>
      </c>
      <c r="H81" s="115" t="s">
        <v>138</v>
      </c>
      <c r="I81" s="115" t="s">
        <v>139</v>
      </c>
      <c r="J81" s="115" t="s">
        <v>115</v>
      </c>
      <c r="K81" s="116" t="s">
        <v>140</v>
      </c>
      <c r="L81" s="113"/>
      <c r="M81" s="57"/>
      <c r="N81" s="58" t="s">
        <v>42</v>
      </c>
      <c r="O81" s="58" t="s">
        <v>141</v>
      </c>
      <c r="P81" s="58" t="s">
        <v>142</v>
      </c>
      <c r="Q81" s="58" t="s">
        <v>143</v>
      </c>
      <c r="R81" s="58" t="s">
        <v>144</v>
      </c>
      <c r="S81" s="58" t="s">
        <v>145</v>
      </c>
      <c r="T81" s="59" t="s">
        <v>146</v>
      </c>
    </row>
    <row r="82" spans="2:65" s="30" customFormat="1" ht="22.8" customHeight="1">
      <c r="B82" s="31"/>
      <c r="C82" s="63" t="s">
        <v>147</v>
      </c>
      <c r="J82" s="117">
        <f>BK82</f>
        <v>0</v>
      </c>
      <c r="L82" s="31"/>
      <c r="M82" s="60"/>
      <c r="N82" s="52"/>
      <c r="O82" s="52"/>
      <c r="P82" s="118">
        <f>P83+P136+P161</f>
        <v>0</v>
      </c>
      <c r="Q82" s="52"/>
      <c r="R82" s="118">
        <f>R83+R136+R161</f>
        <v>0</v>
      </c>
      <c r="S82" s="52"/>
      <c r="T82" s="119">
        <f>T83+T136+T161</f>
        <v>0</v>
      </c>
      <c r="AT82" s="16" t="s">
        <v>71</v>
      </c>
      <c r="AU82" s="16" t="s">
        <v>116</v>
      </c>
      <c r="BK82" s="120">
        <f>BK83+BK136+BK161</f>
        <v>0</v>
      </c>
    </row>
    <row r="83" spans="2:65" s="121" customFormat="1" ht="25.95" customHeight="1">
      <c r="B83" s="122"/>
      <c r="D83" s="123" t="s">
        <v>71</v>
      </c>
      <c r="E83" s="124" t="s">
        <v>1433</v>
      </c>
      <c r="F83" s="124" t="s">
        <v>2201</v>
      </c>
      <c r="I83" s="125"/>
      <c r="J83" s="126">
        <f>BK83</f>
        <v>0</v>
      </c>
      <c r="L83" s="122"/>
      <c r="M83" s="127"/>
      <c r="P83" s="128">
        <f>SUM(P84:P135)</f>
        <v>0</v>
      </c>
      <c r="R83" s="128">
        <f>SUM(R84:R135)</f>
        <v>0</v>
      </c>
      <c r="T83" s="129">
        <f>SUM(T84:T135)</f>
        <v>0</v>
      </c>
      <c r="AR83" s="123" t="s">
        <v>80</v>
      </c>
      <c r="AT83" s="130" t="s">
        <v>71</v>
      </c>
      <c r="AU83" s="130" t="s">
        <v>72</v>
      </c>
      <c r="AY83" s="123" t="s">
        <v>150</v>
      </c>
      <c r="BK83" s="131">
        <f>SUM(BK84:BK135)</f>
        <v>0</v>
      </c>
    </row>
    <row r="84" spans="2:65" s="30" customFormat="1" ht="128.55000000000001" customHeight="1">
      <c r="B84" s="31"/>
      <c r="C84" s="134" t="s">
        <v>80</v>
      </c>
      <c r="D84" s="134" t="s">
        <v>152</v>
      </c>
      <c r="E84" s="135" t="s">
        <v>1157</v>
      </c>
      <c r="F84" s="136" t="s">
        <v>2202</v>
      </c>
      <c r="G84" s="137" t="s">
        <v>989</v>
      </c>
      <c r="H84" s="138">
        <v>1</v>
      </c>
      <c r="I84" s="139"/>
      <c r="J84" s="140">
        <f t="shared" ref="J84:J115" si="0">ROUND(I84*H84,2)</f>
        <v>0</v>
      </c>
      <c r="K84" s="136"/>
      <c r="L84" s="31"/>
      <c r="M84" s="141"/>
      <c r="N84" s="142" t="s">
        <v>43</v>
      </c>
      <c r="P84" s="143">
        <f t="shared" ref="P84:P115" si="1">O84*H84</f>
        <v>0</v>
      </c>
      <c r="Q84" s="143">
        <v>0</v>
      </c>
      <c r="R84" s="143">
        <f t="shared" ref="R84:R115" si="2">Q84*H84</f>
        <v>0</v>
      </c>
      <c r="S84" s="143">
        <v>0</v>
      </c>
      <c r="T84" s="144">
        <f t="shared" ref="T84:T115" si="3">S84*H84</f>
        <v>0</v>
      </c>
      <c r="AR84" s="145" t="s">
        <v>157</v>
      </c>
      <c r="AT84" s="145" t="s">
        <v>152</v>
      </c>
      <c r="AU84" s="145" t="s">
        <v>80</v>
      </c>
      <c r="AY84" s="16" t="s">
        <v>150</v>
      </c>
      <c r="BE84" s="146">
        <f t="shared" ref="BE84:BE115" si="4">IF(N84="základní",J84,0)</f>
        <v>0</v>
      </c>
      <c r="BF84" s="146">
        <f t="shared" ref="BF84:BF115" si="5">IF(N84="snížená",J84,0)</f>
        <v>0</v>
      </c>
      <c r="BG84" s="146">
        <f t="shared" ref="BG84:BG115" si="6">IF(N84="zákl. přenesená",J84,0)</f>
        <v>0</v>
      </c>
      <c r="BH84" s="146">
        <f t="shared" ref="BH84:BH115" si="7">IF(N84="sníž. přenesená",J84,0)</f>
        <v>0</v>
      </c>
      <c r="BI84" s="146">
        <f t="shared" ref="BI84:BI115" si="8">IF(N84="nulová",J84,0)</f>
        <v>0</v>
      </c>
      <c r="BJ84" s="16" t="s">
        <v>80</v>
      </c>
      <c r="BK84" s="146">
        <f t="shared" ref="BK84:BK115" si="9">ROUND(I84*H84,2)</f>
        <v>0</v>
      </c>
      <c r="BL84" s="16" t="s">
        <v>157</v>
      </c>
      <c r="BM84" s="145" t="s">
        <v>2203</v>
      </c>
    </row>
    <row r="85" spans="2:65" s="30" customFormat="1" ht="76.349999999999994" customHeight="1">
      <c r="B85" s="31"/>
      <c r="C85" s="134" t="s">
        <v>82</v>
      </c>
      <c r="D85" s="134" t="s">
        <v>152</v>
      </c>
      <c r="E85" s="135" t="s">
        <v>1160</v>
      </c>
      <c r="F85" s="136" t="s">
        <v>2204</v>
      </c>
      <c r="G85" s="137" t="s">
        <v>989</v>
      </c>
      <c r="H85" s="138">
        <v>1</v>
      </c>
      <c r="I85" s="139"/>
      <c r="J85" s="140">
        <f t="shared" si="0"/>
        <v>0</v>
      </c>
      <c r="K85" s="136"/>
      <c r="L85" s="31"/>
      <c r="M85" s="141"/>
      <c r="N85" s="142" t="s">
        <v>43</v>
      </c>
      <c r="P85" s="143">
        <f t="shared" si="1"/>
        <v>0</v>
      </c>
      <c r="Q85" s="143">
        <v>0</v>
      </c>
      <c r="R85" s="143">
        <f t="shared" si="2"/>
        <v>0</v>
      </c>
      <c r="S85" s="143">
        <v>0</v>
      </c>
      <c r="T85" s="144">
        <f t="shared" si="3"/>
        <v>0</v>
      </c>
      <c r="AR85" s="145" t="s">
        <v>157</v>
      </c>
      <c r="AT85" s="145" t="s">
        <v>152</v>
      </c>
      <c r="AU85" s="145" t="s">
        <v>80</v>
      </c>
      <c r="AY85" s="16" t="s">
        <v>150</v>
      </c>
      <c r="BE85" s="146">
        <f t="shared" si="4"/>
        <v>0</v>
      </c>
      <c r="BF85" s="146">
        <f t="shared" si="5"/>
        <v>0</v>
      </c>
      <c r="BG85" s="146">
        <f t="shared" si="6"/>
        <v>0</v>
      </c>
      <c r="BH85" s="146">
        <f t="shared" si="7"/>
        <v>0</v>
      </c>
      <c r="BI85" s="146">
        <f t="shared" si="8"/>
        <v>0</v>
      </c>
      <c r="BJ85" s="16" t="s">
        <v>80</v>
      </c>
      <c r="BK85" s="146">
        <f t="shared" si="9"/>
        <v>0</v>
      </c>
      <c r="BL85" s="16" t="s">
        <v>157</v>
      </c>
      <c r="BM85" s="145" t="s">
        <v>2205</v>
      </c>
    </row>
    <row r="86" spans="2:65" s="30" customFormat="1" ht="24.15" customHeight="1">
      <c r="B86" s="31"/>
      <c r="C86" s="134" t="s">
        <v>172</v>
      </c>
      <c r="D86" s="134" t="s">
        <v>152</v>
      </c>
      <c r="E86" s="135" t="s">
        <v>1163</v>
      </c>
      <c r="F86" s="136" t="s">
        <v>2206</v>
      </c>
      <c r="G86" s="137" t="s">
        <v>989</v>
      </c>
      <c r="H86" s="138">
        <v>1</v>
      </c>
      <c r="I86" s="139"/>
      <c r="J86" s="140">
        <f t="shared" si="0"/>
        <v>0</v>
      </c>
      <c r="K86" s="136"/>
      <c r="L86" s="31"/>
      <c r="M86" s="141"/>
      <c r="N86" s="142" t="s">
        <v>43</v>
      </c>
      <c r="P86" s="143">
        <f t="shared" si="1"/>
        <v>0</v>
      </c>
      <c r="Q86" s="143">
        <v>0</v>
      </c>
      <c r="R86" s="143">
        <f t="shared" si="2"/>
        <v>0</v>
      </c>
      <c r="S86" s="143">
        <v>0</v>
      </c>
      <c r="T86" s="144">
        <f t="shared" si="3"/>
        <v>0</v>
      </c>
      <c r="AR86" s="145" t="s">
        <v>157</v>
      </c>
      <c r="AT86" s="145" t="s">
        <v>152</v>
      </c>
      <c r="AU86" s="145" t="s">
        <v>80</v>
      </c>
      <c r="AY86" s="16" t="s">
        <v>150</v>
      </c>
      <c r="BE86" s="146">
        <f t="shared" si="4"/>
        <v>0</v>
      </c>
      <c r="BF86" s="146">
        <f t="shared" si="5"/>
        <v>0</v>
      </c>
      <c r="BG86" s="146">
        <f t="shared" si="6"/>
        <v>0</v>
      </c>
      <c r="BH86" s="146">
        <f t="shared" si="7"/>
        <v>0</v>
      </c>
      <c r="BI86" s="146">
        <f t="shared" si="8"/>
        <v>0</v>
      </c>
      <c r="BJ86" s="16" t="s">
        <v>80</v>
      </c>
      <c r="BK86" s="146">
        <f t="shared" si="9"/>
        <v>0</v>
      </c>
      <c r="BL86" s="16" t="s">
        <v>157</v>
      </c>
      <c r="BM86" s="145" t="s">
        <v>2207</v>
      </c>
    </row>
    <row r="87" spans="2:65" s="30" customFormat="1" ht="49.05" customHeight="1">
      <c r="B87" s="31"/>
      <c r="C87" s="134" t="s">
        <v>157</v>
      </c>
      <c r="D87" s="134" t="s">
        <v>152</v>
      </c>
      <c r="E87" s="135" t="s">
        <v>1166</v>
      </c>
      <c r="F87" s="136" t="s">
        <v>2208</v>
      </c>
      <c r="G87" s="137" t="s">
        <v>989</v>
      </c>
      <c r="H87" s="138">
        <v>3</v>
      </c>
      <c r="I87" s="139"/>
      <c r="J87" s="140">
        <f t="shared" si="0"/>
        <v>0</v>
      </c>
      <c r="K87" s="136"/>
      <c r="L87" s="31"/>
      <c r="M87" s="141"/>
      <c r="N87" s="142" t="s">
        <v>43</v>
      </c>
      <c r="P87" s="143">
        <f t="shared" si="1"/>
        <v>0</v>
      </c>
      <c r="Q87" s="143">
        <v>0</v>
      </c>
      <c r="R87" s="143">
        <f t="shared" si="2"/>
        <v>0</v>
      </c>
      <c r="S87" s="143">
        <v>0</v>
      </c>
      <c r="T87" s="144">
        <f t="shared" si="3"/>
        <v>0</v>
      </c>
      <c r="AR87" s="145" t="s">
        <v>157</v>
      </c>
      <c r="AT87" s="145" t="s">
        <v>152</v>
      </c>
      <c r="AU87" s="145" t="s">
        <v>80</v>
      </c>
      <c r="AY87" s="16" t="s">
        <v>150</v>
      </c>
      <c r="BE87" s="146">
        <f t="shared" si="4"/>
        <v>0</v>
      </c>
      <c r="BF87" s="146">
        <f t="shared" si="5"/>
        <v>0</v>
      </c>
      <c r="BG87" s="146">
        <f t="shared" si="6"/>
        <v>0</v>
      </c>
      <c r="BH87" s="146">
        <f t="shared" si="7"/>
        <v>0</v>
      </c>
      <c r="BI87" s="146">
        <f t="shared" si="8"/>
        <v>0</v>
      </c>
      <c r="BJ87" s="16" t="s">
        <v>80</v>
      </c>
      <c r="BK87" s="146">
        <f t="shared" si="9"/>
        <v>0</v>
      </c>
      <c r="BL87" s="16" t="s">
        <v>157</v>
      </c>
      <c r="BM87" s="145" t="s">
        <v>2209</v>
      </c>
    </row>
    <row r="88" spans="2:65" s="30" customFormat="1" ht="24.15" customHeight="1">
      <c r="B88" s="31"/>
      <c r="C88" s="134" t="s">
        <v>183</v>
      </c>
      <c r="D88" s="134" t="s">
        <v>152</v>
      </c>
      <c r="E88" s="135" t="s">
        <v>1169</v>
      </c>
      <c r="F88" s="136" t="s">
        <v>2210</v>
      </c>
      <c r="G88" s="137" t="s">
        <v>2147</v>
      </c>
      <c r="H88" s="138">
        <v>72</v>
      </c>
      <c r="I88" s="139"/>
      <c r="J88" s="140">
        <f t="shared" si="0"/>
        <v>0</v>
      </c>
      <c r="K88" s="136"/>
      <c r="L88" s="31"/>
      <c r="M88" s="141"/>
      <c r="N88" s="142" t="s">
        <v>43</v>
      </c>
      <c r="P88" s="143">
        <f t="shared" si="1"/>
        <v>0</v>
      </c>
      <c r="Q88" s="143">
        <v>0</v>
      </c>
      <c r="R88" s="143">
        <f t="shared" si="2"/>
        <v>0</v>
      </c>
      <c r="S88" s="143">
        <v>0</v>
      </c>
      <c r="T88" s="144">
        <f t="shared" si="3"/>
        <v>0</v>
      </c>
      <c r="AR88" s="145" t="s">
        <v>157</v>
      </c>
      <c r="AT88" s="145" t="s">
        <v>152</v>
      </c>
      <c r="AU88" s="145" t="s">
        <v>80</v>
      </c>
      <c r="AY88" s="16" t="s">
        <v>150</v>
      </c>
      <c r="BE88" s="146">
        <f t="shared" si="4"/>
        <v>0</v>
      </c>
      <c r="BF88" s="146">
        <f t="shared" si="5"/>
        <v>0</v>
      </c>
      <c r="BG88" s="146">
        <f t="shared" si="6"/>
        <v>0</v>
      </c>
      <c r="BH88" s="146">
        <f t="shared" si="7"/>
        <v>0</v>
      </c>
      <c r="BI88" s="146">
        <f t="shared" si="8"/>
        <v>0</v>
      </c>
      <c r="BJ88" s="16" t="s">
        <v>80</v>
      </c>
      <c r="BK88" s="146">
        <f t="shared" si="9"/>
        <v>0</v>
      </c>
      <c r="BL88" s="16" t="s">
        <v>157</v>
      </c>
      <c r="BM88" s="145" t="s">
        <v>2211</v>
      </c>
    </row>
    <row r="89" spans="2:65" s="30" customFormat="1" ht="16.5" customHeight="1">
      <c r="B89" s="31"/>
      <c r="C89" s="134" t="s">
        <v>190</v>
      </c>
      <c r="D89" s="134" t="s">
        <v>152</v>
      </c>
      <c r="E89" s="135" t="s">
        <v>1172</v>
      </c>
      <c r="F89" s="136" t="s">
        <v>2212</v>
      </c>
      <c r="G89" s="137" t="s">
        <v>2147</v>
      </c>
      <c r="H89" s="138">
        <v>8</v>
      </c>
      <c r="I89" s="139"/>
      <c r="J89" s="140">
        <f t="shared" si="0"/>
        <v>0</v>
      </c>
      <c r="K89" s="136"/>
      <c r="L89" s="31"/>
      <c r="M89" s="141"/>
      <c r="N89" s="142" t="s">
        <v>43</v>
      </c>
      <c r="P89" s="143">
        <f t="shared" si="1"/>
        <v>0</v>
      </c>
      <c r="Q89" s="143">
        <v>0</v>
      </c>
      <c r="R89" s="143">
        <f t="shared" si="2"/>
        <v>0</v>
      </c>
      <c r="S89" s="143">
        <v>0</v>
      </c>
      <c r="T89" s="144">
        <f t="shared" si="3"/>
        <v>0</v>
      </c>
      <c r="AR89" s="145" t="s">
        <v>157</v>
      </c>
      <c r="AT89" s="145" t="s">
        <v>152</v>
      </c>
      <c r="AU89" s="145" t="s">
        <v>80</v>
      </c>
      <c r="AY89" s="16" t="s">
        <v>150</v>
      </c>
      <c r="BE89" s="146">
        <f t="shared" si="4"/>
        <v>0</v>
      </c>
      <c r="BF89" s="146">
        <f t="shared" si="5"/>
        <v>0</v>
      </c>
      <c r="BG89" s="146">
        <f t="shared" si="6"/>
        <v>0</v>
      </c>
      <c r="BH89" s="146">
        <f t="shared" si="7"/>
        <v>0</v>
      </c>
      <c r="BI89" s="146">
        <f t="shared" si="8"/>
        <v>0</v>
      </c>
      <c r="BJ89" s="16" t="s">
        <v>80</v>
      </c>
      <c r="BK89" s="146">
        <f t="shared" si="9"/>
        <v>0</v>
      </c>
      <c r="BL89" s="16" t="s">
        <v>157</v>
      </c>
      <c r="BM89" s="145" t="s">
        <v>2213</v>
      </c>
    </row>
    <row r="90" spans="2:65" s="30" customFormat="1" ht="37.799999999999997" customHeight="1">
      <c r="B90" s="31"/>
      <c r="C90" s="134" t="s">
        <v>197</v>
      </c>
      <c r="D90" s="134" t="s">
        <v>152</v>
      </c>
      <c r="E90" s="135" t="s">
        <v>1224</v>
      </c>
      <c r="F90" s="136" t="s">
        <v>2214</v>
      </c>
      <c r="G90" s="137" t="s">
        <v>989</v>
      </c>
      <c r="H90" s="138">
        <v>1</v>
      </c>
      <c r="I90" s="139"/>
      <c r="J90" s="140">
        <f t="shared" si="0"/>
        <v>0</v>
      </c>
      <c r="K90" s="136"/>
      <c r="L90" s="31"/>
      <c r="M90" s="141"/>
      <c r="N90" s="142" t="s">
        <v>43</v>
      </c>
      <c r="P90" s="143">
        <f t="shared" si="1"/>
        <v>0</v>
      </c>
      <c r="Q90" s="143">
        <v>0</v>
      </c>
      <c r="R90" s="143">
        <f t="shared" si="2"/>
        <v>0</v>
      </c>
      <c r="S90" s="143">
        <v>0</v>
      </c>
      <c r="T90" s="144">
        <f t="shared" si="3"/>
        <v>0</v>
      </c>
      <c r="AR90" s="145" t="s">
        <v>157</v>
      </c>
      <c r="AT90" s="145" t="s">
        <v>152</v>
      </c>
      <c r="AU90" s="145" t="s">
        <v>80</v>
      </c>
      <c r="AY90" s="16" t="s">
        <v>150</v>
      </c>
      <c r="BE90" s="146">
        <f t="shared" si="4"/>
        <v>0</v>
      </c>
      <c r="BF90" s="146">
        <f t="shared" si="5"/>
        <v>0</v>
      </c>
      <c r="BG90" s="146">
        <f t="shared" si="6"/>
        <v>0</v>
      </c>
      <c r="BH90" s="146">
        <f t="shared" si="7"/>
        <v>0</v>
      </c>
      <c r="BI90" s="146">
        <f t="shared" si="8"/>
        <v>0</v>
      </c>
      <c r="BJ90" s="16" t="s">
        <v>80</v>
      </c>
      <c r="BK90" s="146">
        <f t="shared" si="9"/>
        <v>0</v>
      </c>
      <c r="BL90" s="16" t="s">
        <v>157</v>
      </c>
      <c r="BM90" s="145" t="s">
        <v>2215</v>
      </c>
    </row>
    <row r="91" spans="2:65" s="30" customFormat="1" ht="37.799999999999997" customHeight="1">
      <c r="B91" s="31"/>
      <c r="C91" s="134" t="s">
        <v>169</v>
      </c>
      <c r="D91" s="134" t="s">
        <v>152</v>
      </c>
      <c r="E91" s="135" t="s">
        <v>1257</v>
      </c>
      <c r="F91" s="136" t="s">
        <v>2216</v>
      </c>
      <c r="G91" s="137" t="s">
        <v>989</v>
      </c>
      <c r="H91" s="138">
        <v>3</v>
      </c>
      <c r="I91" s="139"/>
      <c r="J91" s="140">
        <f t="shared" si="0"/>
        <v>0</v>
      </c>
      <c r="K91" s="136"/>
      <c r="L91" s="31"/>
      <c r="M91" s="141"/>
      <c r="N91" s="142" t="s">
        <v>43</v>
      </c>
      <c r="P91" s="143">
        <f t="shared" si="1"/>
        <v>0</v>
      </c>
      <c r="Q91" s="143">
        <v>0</v>
      </c>
      <c r="R91" s="143">
        <f t="shared" si="2"/>
        <v>0</v>
      </c>
      <c r="S91" s="143">
        <v>0</v>
      </c>
      <c r="T91" s="144">
        <f t="shared" si="3"/>
        <v>0</v>
      </c>
      <c r="AR91" s="145" t="s">
        <v>157</v>
      </c>
      <c r="AT91" s="145" t="s">
        <v>152</v>
      </c>
      <c r="AU91" s="145" t="s">
        <v>80</v>
      </c>
      <c r="AY91" s="16" t="s">
        <v>150</v>
      </c>
      <c r="BE91" s="146">
        <f t="shared" si="4"/>
        <v>0</v>
      </c>
      <c r="BF91" s="146">
        <f t="shared" si="5"/>
        <v>0</v>
      </c>
      <c r="BG91" s="146">
        <f t="shared" si="6"/>
        <v>0</v>
      </c>
      <c r="BH91" s="146">
        <f t="shared" si="7"/>
        <v>0</v>
      </c>
      <c r="BI91" s="146">
        <f t="shared" si="8"/>
        <v>0</v>
      </c>
      <c r="BJ91" s="16" t="s">
        <v>80</v>
      </c>
      <c r="BK91" s="146">
        <f t="shared" si="9"/>
        <v>0</v>
      </c>
      <c r="BL91" s="16" t="s">
        <v>157</v>
      </c>
      <c r="BM91" s="145" t="s">
        <v>2217</v>
      </c>
    </row>
    <row r="92" spans="2:65" s="30" customFormat="1" ht="24.15" customHeight="1">
      <c r="B92" s="31"/>
      <c r="C92" s="134" t="s">
        <v>213</v>
      </c>
      <c r="D92" s="134" t="s">
        <v>152</v>
      </c>
      <c r="E92" s="135" t="s">
        <v>1332</v>
      </c>
      <c r="F92" s="136" t="s">
        <v>2218</v>
      </c>
      <c r="G92" s="137" t="s">
        <v>989</v>
      </c>
      <c r="H92" s="138">
        <v>1</v>
      </c>
      <c r="I92" s="139"/>
      <c r="J92" s="140">
        <f t="shared" si="0"/>
        <v>0</v>
      </c>
      <c r="K92" s="136"/>
      <c r="L92" s="31"/>
      <c r="M92" s="141"/>
      <c r="N92" s="142" t="s">
        <v>43</v>
      </c>
      <c r="P92" s="143">
        <f t="shared" si="1"/>
        <v>0</v>
      </c>
      <c r="Q92" s="143">
        <v>0</v>
      </c>
      <c r="R92" s="143">
        <f t="shared" si="2"/>
        <v>0</v>
      </c>
      <c r="S92" s="143">
        <v>0</v>
      </c>
      <c r="T92" s="144">
        <f t="shared" si="3"/>
        <v>0</v>
      </c>
      <c r="AR92" s="145" t="s">
        <v>157</v>
      </c>
      <c r="AT92" s="145" t="s">
        <v>152</v>
      </c>
      <c r="AU92" s="145" t="s">
        <v>80</v>
      </c>
      <c r="AY92" s="16" t="s">
        <v>150</v>
      </c>
      <c r="BE92" s="146">
        <f t="shared" si="4"/>
        <v>0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6" t="s">
        <v>80</v>
      </c>
      <c r="BK92" s="146">
        <f t="shared" si="9"/>
        <v>0</v>
      </c>
      <c r="BL92" s="16" t="s">
        <v>157</v>
      </c>
      <c r="BM92" s="145" t="s">
        <v>2219</v>
      </c>
    </row>
    <row r="93" spans="2:65" s="30" customFormat="1" ht="24.15" customHeight="1">
      <c r="B93" s="31"/>
      <c r="C93" s="134" t="s">
        <v>107</v>
      </c>
      <c r="D93" s="134" t="s">
        <v>152</v>
      </c>
      <c r="E93" s="135" t="s">
        <v>1346</v>
      </c>
      <c r="F93" s="136" t="s">
        <v>2220</v>
      </c>
      <c r="G93" s="137" t="s">
        <v>989</v>
      </c>
      <c r="H93" s="138">
        <v>3</v>
      </c>
      <c r="I93" s="139"/>
      <c r="J93" s="140">
        <f t="shared" si="0"/>
        <v>0</v>
      </c>
      <c r="K93" s="136"/>
      <c r="L93" s="31"/>
      <c r="M93" s="141"/>
      <c r="N93" s="142" t="s">
        <v>43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157</v>
      </c>
      <c r="AT93" s="145" t="s">
        <v>152</v>
      </c>
      <c r="AU93" s="145" t="s">
        <v>80</v>
      </c>
      <c r="AY93" s="16" t="s">
        <v>150</v>
      </c>
      <c r="BE93" s="146">
        <f t="shared" si="4"/>
        <v>0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6" t="s">
        <v>80</v>
      </c>
      <c r="BK93" s="146">
        <f t="shared" si="9"/>
        <v>0</v>
      </c>
      <c r="BL93" s="16" t="s">
        <v>157</v>
      </c>
      <c r="BM93" s="145" t="s">
        <v>2221</v>
      </c>
    </row>
    <row r="94" spans="2:65" s="30" customFormat="1" ht="37.799999999999997" customHeight="1">
      <c r="B94" s="31"/>
      <c r="C94" s="134" t="s">
        <v>226</v>
      </c>
      <c r="D94" s="134" t="s">
        <v>152</v>
      </c>
      <c r="E94" s="135" t="s">
        <v>1354</v>
      </c>
      <c r="F94" s="136" t="s">
        <v>2222</v>
      </c>
      <c r="G94" s="137" t="s">
        <v>989</v>
      </c>
      <c r="H94" s="138">
        <v>1</v>
      </c>
      <c r="I94" s="139"/>
      <c r="J94" s="140">
        <f t="shared" si="0"/>
        <v>0</v>
      </c>
      <c r="K94" s="136"/>
      <c r="L94" s="31"/>
      <c r="M94" s="141"/>
      <c r="N94" s="142" t="s">
        <v>43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157</v>
      </c>
      <c r="AT94" s="145" t="s">
        <v>152</v>
      </c>
      <c r="AU94" s="145" t="s">
        <v>80</v>
      </c>
      <c r="AY94" s="16" t="s">
        <v>150</v>
      </c>
      <c r="BE94" s="146">
        <f t="shared" si="4"/>
        <v>0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6" t="s">
        <v>80</v>
      </c>
      <c r="BK94" s="146">
        <f t="shared" si="9"/>
        <v>0</v>
      </c>
      <c r="BL94" s="16" t="s">
        <v>157</v>
      </c>
      <c r="BM94" s="145" t="s">
        <v>2223</v>
      </c>
    </row>
    <row r="95" spans="2:65" s="30" customFormat="1" ht="37.799999999999997" customHeight="1">
      <c r="B95" s="31"/>
      <c r="C95" s="134" t="s">
        <v>8</v>
      </c>
      <c r="D95" s="134" t="s">
        <v>152</v>
      </c>
      <c r="E95" s="135" t="s">
        <v>1362</v>
      </c>
      <c r="F95" s="136" t="s">
        <v>2224</v>
      </c>
      <c r="G95" s="137" t="s">
        <v>989</v>
      </c>
      <c r="H95" s="138">
        <v>1</v>
      </c>
      <c r="I95" s="139"/>
      <c r="J95" s="140">
        <f t="shared" si="0"/>
        <v>0</v>
      </c>
      <c r="K95" s="136"/>
      <c r="L95" s="31"/>
      <c r="M95" s="141"/>
      <c r="N95" s="142" t="s">
        <v>43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157</v>
      </c>
      <c r="AT95" s="145" t="s">
        <v>152</v>
      </c>
      <c r="AU95" s="145" t="s">
        <v>80</v>
      </c>
      <c r="AY95" s="16" t="s">
        <v>150</v>
      </c>
      <c r="BE95" s="146">
        <f t="shared" si="4"/>
        <v>0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6" t="s">
        <v>80</v>
      </c>
      <c r="BK95" s="146">
        <f t="shared" si="9"/>
        <v>0</v>
      </c>
      <c r="BL95" s="16" t="s">
        <v>157</v>
      </c>
      <c r="BM95" s="145" t="s">
        <v>2225</v>
      </c>
    </row>
    <row r="96" spans="2:65" s="30" customFormat="1" ht="37.799999999999997" customHeight="1">
      <c r="B96" s="31"/>
      <c r="C96" s="134" t="s">
        <v>237</v>
      </c>
      <c r="D96" s="134" t="s">
        <v>152</v>
      </c>
      <c r="E96" s="135" t="s">
        <v>1362</v>
      </c>
      <c r="F96" s="136" t="s">
        <v>2224</v>
      </c>
      <c r="G96" s="137" t="s">
        <v>989</v>
      </c>
      <c r="H96" s="138">
        <v>1</v>
      </c>
      <c r="I96" s="139"/>
      <c r="J96" s="140">
        <f t="shared" si="0"/>
        <v>0</v>
      </c>
      <c r="K96" s="136"/>
      <c r="L96" s="31"/>
      <c r="M96" s="141"/>
      <c r="N96" s="142" t="s">
        <v>43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157</v>
      </c>
      <c r="AT96" s="145" t="s">
        <v>152</v>
      </c>
      <c r="AU96" s="145" t="s">
        <v>80</v>
      </c>
      <c r="AY96" s="16" t="s">
        <v>150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6" t="s">
        <v>80</v>
      </c>
      <c r="BK96" s="146">
        <f t="shared" si="9"/>
        <v>0</v>
      </c>
      <c r="BL96" s="16" t="s">
        <v>157</v>
      </c>
      <c r="BM96" s="145" t="s">
        <v>2226</v>
      </c>
    </row>
    <row r="97" spans="2:65" s="30" customFormat="1" ht="37.799999999999997" customHeight="1">
      <c r="B97" s="31"/>
      <c r="C97" s="134" t="s">
        <v>246</v>
      </c>
      <c r="D97" s="134" t="s">
        <v>152</v>
      </c>
      <c r="E97" s="135" t="s">
        <v>1366</v>
      </c>
      <c r="F97" s="136" t="s">
        <v>2227</v>
      </c>
      <c r="G97" s="137" t="s">
        <v>989</v>
      </c>
      <c r="H97" s="138">
        <v>1</v>
      </c>
      <c r="I97" s="139"/>
      <c r="J97" s="140">
        <f t="shared" si="0"/>
        <v>0</v>
      </c>
      <c r="K97" s="136"/>
      <c r="L97" s="31"/>
      <c r="M97" s="141"/>
      <c r="N97" s="142" t="s">
        <v>43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157</v>
      </c>
      <c r="AT97" s="145" t="s">
        <v>152</v>
      </c>
      <c r="AU97" s="145" t="s">
        <v>80</v>
      </c>
      <c r="AY97" s="16" t="s">
        <v>150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6" t="s">
        <v>80</v>
      </c>
      <c r="BK97" s="146">
        <f t="shared" si="9"/>
        <v>0</v>
      </c>
      <c r="BL97" s="16" t="s">
        <v>157</v>
      </c>
      <c r="BM97" s="145" t="s">
        <v>2228</v>
      </c>
    </row>
    <row r="98" spans="2:65" s="30" customFormat="1" ht="37.799999999999997" customHeight="1">
      <c r="B98" s="31"/>
      <c r="C98" s="134" t="s">
        <v>255</v>
      </c>
      <c r="D98" s="134" t="s">
        <v>152</v>
      </c>
      <c r="E98" s="135" t="s">
        <v>1370</v>
      </c>
      <c r="F98" s="136" t="s">
        <v>2229</v>
      </c>
      <c r="G98" s="137" t="s">
        <v>989</v>
      </c>
      <c r="H98" s="138">
        <v>1</v>
      </c>
      <c r="I98" s="139"/>
      <c r="J98" s="140">
        <f t="shared" si="0"/>
        <v>0</v>
      </c>
      <c r="K98" s="136"/>
      <c r="L98" s="31"/>
      <c r="M98" s="141"/>
      <c r="N98" s="142" t="s">
        <v>43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157</v>
      </c>
      <c r="AT98" s="145" t="s">
        <v>152</v>
      </c>
      <c r="AU98" s="145" t="s">
        <v>80</v>
      </c>
      <c r="AY98" s="16" t="s">
        <v>150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6" t="s">
        <v>80</v>
      </c>
      <c r="BK98" s="146">
        <f t="shared" si="9"/>
        <v>0</v>
      </c>
      <c r="BL98" s="16" t="s">
        <v>157</v>
      </c>
      <c r="BM98" s="145" t="s">
        <v>2230</v>
      </c>
    </row>
    <row r="99" spans="2:65" s="30" customFormat="1" ht="37.799999999999997" customHeight="1">
      <c r="B99" s="31"/>
      <c r="C99" s="134" t="s">
        <v>260</v>
      </c>
      <c r="D99" s="134" t="s">
        <v>152</v>
      </c>
      <c r="E99" s="135" t="s">
        <v>1374</v>
      </c>
      <c r="F99" s="136" t="s">
        <v>2231</v>
      </c>
      <c r="G99" s="137" t="s">
        <v>989</v>
      </c>
      <c r="H99" s="138">
        <v>1</v>
      </c>
      <c r="I99" s="139"/>
      <c r="J99" s="140">
        <f t="shared" si="0"/>
        <v>0</v>
      </c>
      <c r="K99" s="136"/>
      <c r="L99" s="31"/>
      <c r="M99" s="141"/>
      <c r="N99" s="142" t="s">
        <v>43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157</v>
      </c>
      <c r="AT99" s="145" t="s">
        <v>152</v>
      </c>
      <c r="AU99" s="145" t="s">
        <v>80</v>
      </c>
      <c r="AY99" s="16" t="s">
        <v>150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6" t="s">
        <v>80</v>
      </c>
      <c r="BK99" s="146">
        <f t="shared" si="9"/>
        <v>0</v>
      </c>
      <c r="BL99" s="16" t="s">
        <v>157</v>
      </c>
      <c r="BM99" s="145" t="s">
        <v>2232</v>
      </c>
    </row>
    <row r="100" spans="2:65" s="30" customFormat="1" ht="24.15" customHeight="1">
      <c r="B100" s="31"/>
      <c r="C100" s="134" t="s">
        <v>266</v>
      </c>
      <c r="D100" s="134" t="s">
        <v>152</v>
      </c>
      <c r="E100" s="135" t="s">
        <v>1378</v>
      </c>
      <c r="F100" s="136" t="s">
        <v>2233</v>
      </c>
      <c r="G100" s="137" t="s">
        <v>989</v>
      </c>
      <c r="H100" s="138">
        <v>1</v>
      </c>
      <c r="I100" s="139"/>
      <c r="J100" s="140">
        <f t="shared" si="0"/>
        <v>0</v>
      </c>
      <c r="K100" s="136"/>
      <c r="L100" s="31"/>
      <c r="M100" s="141"/>
      <c r="N100" s="142" t="s">
        <v>43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157</v>
      </c>
      <c r="AT100" s="145" t="s">
        <v>152</v>
      </c>
      <c r="AU100" s="145" t="s">
        <v>80</v>
      </c>
      <c r="AY100" s="16" t="s">
        <v>150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6" t="s">
        <v>80</v>
      </c>
      <c r="BK100" s="146">
        <f t="shared" si="9"/>
        <v>0</v>
      </c>
      <c r="BL100" s="16" t="s">
        <v>157</v>
      </c>
      <c r="BM100" s="145" t="s">
        <v>2234</v>
      </c>
    </row>
    <row r="101" spans="2:65" s="30" customFormat="1" ht="24.15" customHeight="1">
      <c r="B101" s="31"/>
      <c r="C101" s="134" t="s">
        <v>271</v>
      </c>
      <c r="D101" s="134" t="s">
        <v>152</v>
      </c>
      <c r="E101" s="135" t="s">
        <v>1382</v>
      </c>
      <c r="F101" s="136" t="s">
        <v>2235</v>
      </c>
      <c r="G101" s="137" t="s">
        <v>989</v>
      </c>
      <c r="H101" s="138">
        <v>1</v>
      </c>
      <c r="I101" s="139"/>
      <c r="J101" s="140">
        <f t="shared" si="0"/>
        <v>0</v>
      </c>
      <c r="K101" s="136"/>
      <c r="L101" s="31"/>
      <c r="M101" s="141"/>
      <c r="N101" s="142" t="s">
        <v>43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157</v>
      </c>
      <c r="AT101" s="145" t="s">
        <v>152</v>
      </c>
      <c r="AU101" s="145" t="s">
        <v>80</v>
      </c>
      <c r="AY101" s="16" t="s">
        <v>150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6" t="s">
        <v>80</v>
      </c>
      <c r="BK101" s="146">
        <f t="shared" si="9"/>
        <v>0</v>
      </c>
      <c r="BL101" s="16" t="s">
        <v>157</v>
      </c>
      <c r="BM101" s="145" t="s">
        <v>2236</v>
      </c>
    </row>
    <row r="102" spans="2:65" s="30" customFormat="1" ht="24.15" customHeight="1">
      <c r="B102" s="31"/>
      <c r="C102" s="134" t="s">
        <v>277</v>
      </c>
      <c r="D102" s="134" t="s">
        <v>152</v>
      </c>
      <c r="E102" s="135" t="s">
        <v>1386</v>
      </c>
      <c r="F102" s="136" t="s">
        <v>2237</v>
      </c>
      <c r="G102" s="137" t="s">
        <v>989</v>
      </c>
      <c r="H102" s="138">
        <v>1</v>
      </c>
      <c r="I102" s="139"/>
      <c r="J102" s="140">
        <f t="shared" si="0"/>
        <v>0</v>
      </c>
      <c r="K102" s="136"/>
      <c r="L102" s="31"/>
      <c r="M102" s="141"/>
      <c r="N102" s="142" t="s">
        <v>43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157</v>
      </c>
      <c r="AT102" s="145" t="s">
        <v>152</v>
      </c>
      <c r="AU102" s="145" t="s">
        <v>80</v>
      </c>
      <c r="AY102" s="16" t="s">
        <v>150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6" t="s">
        <v>80</v>
      </c>
      <c r="BK102" s="146">
        <f t="shared" si="9"/>
        <v>0</v>
      </c>
      <c r="BL102" s="16" t="s">
        <v>157</v>
      </c>
      <c r="BM102" s="145" t="s">
        <v>2238</v>
      </c>
    </row>
    <row r="103" spans="2:65" s="30" customFormat="1" ht="24.15" customHeight="1">
      <c r="B103" s="31"/>
      <c r="C103" s="134" t="s">
        <v>281</v>
      </c>
      <c r="D103" s="134" t="s">
        <v>152</v>
      </c>
      <c r="E103" s="135" t="s">
        <v>1769</v>
      </c>
      <c r="F103" s="136" t="s">
        <v>2239</v>
      </c>
      <c r="G103" s="137" t="s">
        <v>989</v>
      </c>
      <c r="H103" s="138">
        <v>1</v>
      </c>
      <c r="I103" s="139"/>
      <c r="J103" s="140">
        <f t="shared" si="0"/>
        <v>0</v>
      </c>
      <c r="K103" s="136"/>
      <c r="L103" s="31"/>
      <c r="M103" s="141"/>
      <c r="N103" s="142" t="s">
        <v>43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157</v>
      </c>
      <c r="AT103" s="145" t="s">
        <v>152</v>
      </c>
      <c r="AU103" s="145" t="s">
        <v>80</v>
      </c>
      <c r="AY103" s="16" t="s">
        <v>150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6" t="s">
        <v>80</v>
      </c>
      <c r="BK103" s="146">
        <f t="shared" si="9"/>
        <v>0</v>
      </c>
      <c r="BL103" s="16" t="s">
        <v>157</v>
      </c>
      <c r="BM103" s="145" t="s">
        <v>2240</v>
      </c>
    </row>
    <row r="104" spans="2:65" s="30" customFormat="1" ht="24.15" customHeight="1">
      <c r="B104" s="31"/>
      <c r="C104" s="134" t="s">
        <v>7</v>
      </c>
      <c r="D104" s="134" t="s">
        <v>152</v>
      </c>
      <c r="E104" s="135" t="s">
        <v>1796</v>
      </c>
      <c r="F104" s="136" t="s">
        <v>2241</v>
      </c>
      <c r="G104" s="137" t="s">
        <v>989</v>
      </c>
      <c r="H104" s="138">
        <v>1</v>
      </c>
      <c r="I104" s="139"/>
      <c r="J104" s="140">
        <f t="shared" si="0"/>
        <v>0</v>
      </c>
      <c r="K104" s="136"/>
      <c r="L104" s="31"/>
      <c r="M104" s="141"/>
      <c r="N104" s="142" t="s">
        <v>43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157</v>
      </c>
      <c r="AT104" s="145" t="s">
        <v>152</v>
      </c>
      <c r="AU104" s="145" t="s">
        <v>80</v>
      </c>
      <c r="AY104" s="16" t="s">
        <v>150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6" t="s">
        <v>80</v>
      </c>
      <c r="BK104" s="146">
        <f t="shared" si="9"/>
        <v>0</v>
      </c>
      <c r="BL104" s="16" t="s">
        <v>157</v>
      </c>
      <c r="BM104" s="145" t="s">
        <v>2242</v>
      </c>
    </row>
    <row r="105" spans="2:65" s="30" customFormat="1" ht="24.15" customHeight="1">
      <c r="B105" s="31"/>
      <c r="C105" s="134" t="s">
        <v>288</v>
      </c>
      <c r="D105" s="134" t="s">
        <v>152</v>
      </c>
      <c r="E105" s="135" t="s">
        <v>1800</v>
      </c>
      <c r="F105" s="136" t="s">
        <v>2243</v>
      </c>
      <c r="G105" s="137" t="s">
        <v>989</v>
      </c>
      <c r="H105" s="138">
        <v>5</v>
      </c>
      <c r="I105" s="139"/>
      <c r="J105" s="140">
        <f t="shared" si="0"/>
        <v>0</v>
      </c>
      <c r="K105" s="136"/>
      <c r="L105" s="31"/>
      <c r="M105" s="141"/>
      <c r="N105" s="142" t="s">
        <v>43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157</v>
      </c>
      <c r="AT105" s="145" t="s">
        <v>152</v>
      </c>
      <c r="AU105" s="145" t="s">
        <v>80</v>
      </c>
      <c r="AY105" s="16" t="s">
        <v>150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6" t="s">
        <v>80</v>
      </c>
      <c r="BK105" s="146">
        <f t="shared" si="9"/>
        <v>0</v>
      </c>
      <c r="BL105" s="16" t="s">
        <v>157</v>
      </c>
      <c r="BM105" s="145" t="s">
        <v>2244</v>
      </c>
    </row>
    <row r="106" spans="2:65" s="30" customFormat="1" ht="24.15" customHeight="1">
      <c r="B106" s="31"/>
      <c r="C106" s="134" t="s">
        <v>292</v>
      </c>
      <c r="D106" s="134" t="s">
        <v>152</v>
      </c>
      <c r="E106" s="135" t="s">
        <v>1804</v>
      </c>
      <c r="F106" s="136" t="s">
        <v>2245</v>
      </c>
      <c r="G106" s="137" t="s">
        <v>989</v>
      </c>
      <c r="H106" s="138">
        <v>1</v>
      </c>
      <c r="I106" s="139"/>
      <c r="J106" s="140">
        <f t="shared" si="0"/>
        <v>0</v>
      </c>
      <c r="K106" s="136"/>
      <c r="L106" s="31"/>
      <c r="M106" s="141"/>
      <c r="N106" s="142" t="s">
        <v>43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157</v>
      </c>
      <c r="AT106" s="145" t="s">
        <v>152</v>
      </c>
      <c r="AU106" s="145" t="s">
        <v>80</v>
      </c>
      <c r="AY106" s="16" t="s">
        <v>150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6" t="s">
        <v>80</v>
      </c>
      <c r="BK106" s="146">
        <f t="shared" si="9"/>
        <v>0</v>
      </c>
      <c r="BL106" s="16" t="s">
        <v>157</v>
      </c>
      <c r="BM106" s="145" t="s">
        <v>2246</v>
      </c>
    </row>
    <row r="107" spans="2:65" s="30" customFormat="1" ht="24.15" customHeight="1">
      <c r="B107" s="31"/>
      <c r="C107" s="134" t="s">
        <v>297</v>
      </c>
      <c r="D107" s="134" t="s">
        <v>152</v>
      </c>
      <c r="E107" s="135" t="s">
        <v>1808</v>
      </c>
      <c r="F107" s="136" t="s">
        <v>2247</v>
      </c>
      <c r="G107" s="137" t="s">
        <v>989</v>
      </c>
      <c r="H107" s="138">
        <v>7</v>
      </c>
      <c r="I107" s="139"/>
      <c r="J107" s="140">
        <f t="shared" si="0"/>
        <v>0</v>
      </c>
      <c r="K107" s="136"/>
      <c r="L107" s="31"/>
      <c r="M107" s="141"/>
      <c r="N107" s="142" t="s">
        <v>43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157</v>
      </c>
      <c r="AT107" s="145" t="s">
        <v>152</v>
      </c>
      <c r="AU107" s="145" t="s">
        <v>80</v>
      </c>
      <c r="AY107" s="16" t="s">
        <v>150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6" t="s">
        <v>80</v>
      </c>
      <c r="BK107" s="146">
        <f t="shared" si="9"/>
        <v>0</v>
      </c>
      <c r="BL107" s="16" t="s">
        <v>157</v>
      </c>
      <c r="BM107" s="145" t="s">
        <v>2248</v>
      </c>
    </row>
    <row r="108" spans="2:65" s="30" customFormat="1" ht="24.15" customHeight="1">
      <c r="B108" s="31"/>
      <c r="C108" s="134" t="s">
        <v>302</v>
      </c>
      <c r="D108" s="134" t="s">
        <v>152</v>
      </c>
      <c r="E108" s="135" t="s">
        <v>1812</v>
      </c>
      <c r="F108" s="136" t="s">
        <v>2249</v>
      </c>
      <c r="G108" s="137" t="s">
        <v>989</v>
      </c>
      <c r="H108" s="138">
        <v>3</v>
      </c>
      <c r="I108" s="139"/>
      <c r="J108" s="140">
        <f t="shared" si="0"/>
        <v>0</v>
      </c>
      <c r="K108" s="136"/>
      <c r="L108" s="31"/>
      <c r="M108" s="141"/>
      <c r="N108" s="142" t="s">
        <v>43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157</v>
      </c>
      <c r="AT108" s="145" t="s">
        <v>152</v>
      </c>
      <c r="AU108" s="145" t="s">
        <v>80</v>
      </c>
      <c r="AY108" s="16" t="s">
        <v>150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6" t="s">
        <v>80</v>
      </c>
      <c r="BK108" s="146">
        <f t="shared" si="9"/>
        <v>0</v>
      </c>
      <c r="BL108" s="16" t="s">
        <v>157</v>
      </c>
      <c r="BM108" s="145" t="s">
        <v>2250</v>
      </c>
    </row>
    <row r="109" spans="2:65" s="30" customFormat="1" ht="24.15" customHeight="1">
      <c r="B109" s="31"/>
      <c r="C109" s="134" t="s">
        <v>308</v>
      </c>
      <c r="D109" s="134" t="s">
        <v>152</v>
      </c>
      <c r="E109" s="135" t="s">
        <v>1506</v>
      </c>
      <c r="F109" s="136" t="s">
        <v>2251</v>
      </c>
      <c r="G109" s="137" t="s">
        <v>989</v>
      </c>
      <c r="H109" s="138">
        <v>2</v>
      </c>
      <c r="I109" s="139"/>
      <c r="J109" s="140">
        <f t="shared" si="0"/>
        <v>0</v>
      </c>
      <c r="K109" s="136"/>
      <c r="L109" s="31"/>
      <c r="M109" s="141"/>
      <c r="N109" s="142" t="s">
        <v>43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157</v>
      </c>
      <c r="AT109" s="145" t="s">
        <v>152</v>
      </c>
      <c r="AU109" s="145" t="s">
        <v>80</v>
      </c>
      <c r="AY109" s="16" t="s">
        <v>150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6" t="s">
        <v>80</v>
      </c>
      <c r="BK109" s="146">
        <f t="shared" si="9"/>
        <v>0</v>
      </c>
      <c r="BL109" s="16" t="s">
        <v>157</v>
      </c>
      <c r="BM109" s="145" t="s">
        <v>2252</v>
      </c>
    </row>
    <row r="110" spans="2:65" s="30" customFormat="1" ht="24.15" customHeight="1">
      <c r="B110" s="31"/>
      <c r="C110" s="134" t="s">
        <v>315</v>
      </c>
      <c r="D110" s="134" t="s">
        <v>152</v>
      </c>
      <c r="E110" s="135" t="s">
        <v>1818</v>
      </c>
      <c r="F110" s="136" t="s">
        <v>2253</v>
      </c>
      <c r="G110" s="137" t="s">
        <v>989</v>
      </c>
      <c r="H110" s="138">
        <v>2</v>
      </c>
      <c r="I110" s="139"/>
      <c r="J110" s="140">
        <f t="shared" si="0"/>
        <v>0</v>
      </c>
      <c r="K110" s="136"/>
      <c r="L110" s="31"/>
      <c r="M110" s="141"/>
      <c r="N110" s="142" t="s">
        <v>43</v>
      </c>
      <c r="P110" s="143">
        <f t="shared" si="1"/>
        <v>0</v>
      </c>
      <c r="Q110" s="143">
        <v>0</v>
      </c>
      <c r="R110" s="143">
        <f t="shared" si="2"/>
        <v>0</v>
      </c>
      <c r="S110" s="143">
        <v>0</v>
      </c>
      <c r="T110" s="144">
        <f t="shared" si="3"/>
        <v>0</v>
      </c>
      <c r="AR110" s="145" t="s">
        <v>157</v>
      </c>
      <c r="AT110" s="145" t="s">
        <v>152</v>
      </c>
      <c r="AU110" s="145" t="s">
        <v>80</v>
      </c>
      <c r="AY110" s="16" t="s">
        <v>150</v>
      </c>
      <c r="BE110" s="146">
        <f t="shared" si="4"/>
        <v>0</v>
      </c>
      <c r="BF110" s="146">
        <f t="shared" si="5"/>
        <v>0</v>
      </c>
      <c r="BG110" s="146">
        <f t="shared" si="6"/>
        <v>0</v>
      </c>
      <c r="BH110" s="146">
        <f t="shared" si="7"/>
        <v>0</v>
      </c>
      <c r="BI110" s="146">
        <f t="shared" si="8"/>
        <v>0</v>
      </c>
      <c r="BJ110" s="16" t="s">
        <v>80</v>
      </c>
      <c r="BK110" s="146">
        <f t="shared" si="9"/>
        <v>0</v>
      </c>
      <c r="BL110" s="16" t="s">
        <v>157</v>
      </c>
      <c r="BM110" s="145" t="s">
        <v>2254</v>
      </c>
    </row>
    <row r="111" spans="2:65" s="30" customFormat="1" ht="24.15" customHeight="1">
      <c r="B111" s="31"/>
      <c r="C111" s="134" t="s">
        <v>321</v>
      </c>
      <c r="D111" s="134" t="s">
        <v>152</v>
      </c>
      <c r="E111" s="135" t="s">
        <v>1822</v>
      </c>
      <c r="F111" s="136" t="s">
        <v>2255</v>
      </c>
      <c r="G111" s="137" t="s">
        <v>989</v>
      </c>
      <c r="H111" s="138">
        <v>8</v>
      </c>
      <c r="I111" s="139"/>
      <c r="J111" s="140">
        <f t="shared" si="0"/>
        <v>0</v>
      </c>
      <c r="K111" s="136"/>
      <c r="L111" s="31"/>
      <c r="M111" s="141"/>
      <c r="N111" s="142" t="s">
        <v>43</v>
      </c>
      <c r="P111" s="143">
        <f t="shared" si="1"/>
        <v>0</v>
      </c>
      <c r="Q111" s="143">
        <v>0</v>
      </c>
      <c r="R111" s="143">
        <f t="shared" si="2"/>
        <v>0</v>
      </c>
      <c r="S111" s="143">
        <v>0</v>
      </c>
      <c r="T111" s="144">
        <f t="shared" si="3"/>
        <v>0</v>
      </c>
      <c r="AR111" s="145" t="s">
        <v>157</v>
      </c>
      <c r="AT111" s="145" t="s">
        <v>152</v>
      </c>
      <c r="AU111" s="145" t="s">
        <v>80</v>
      </c>
      <c r="AY111" s="16" t="s">
        <v>150</v>
      </c>
      <c r="BE111" s="146">
        <f t="shared" si="4"/>
        <v>0</v>
      </c>
      <c r="BF111" s="146">
        <f t="shared" si="5"/>
        <v>0</v>
      </c>
      <c r="BG111" s="146">
        <f t="shared" si="6"/>
        <v>0</v>
      </c>
      <c r="BH111" s="146">
        <f t="shared" si="7"/>
        <v>0</v>
      </c>
      <c r="BI111" s="146">
        <f t="shared" si="8"/>
        <v>0</v>
      </c>
      <c r="BJ111" s="16" t="s">
        <v>80</v>
      </c>
      <c r="BK111" s="146">
        <f t="shared" si="9"/>
        <v>0</v>
      </c>
      <c r="BL111" s="16" t="s">
        <v>157</v>
      </c>
      <c r="BM111" s="145" t="s">
        <v>2256</v>
      </c>
    </row>
    <row r="112" spans="2:65" s="30" customFormat="1" ht="24.15" customHeight="1">
      <c r="B112" s="31"/>
      <c r="C112" s="134" t="s">
        <v>327</v>
      </c>
      <c r="D112" s="134" t="s">
        <v>152</v>
      </c>
      <c r="E112" s="135" t="s">
        <v>1826</v>
      </c>
      <c r="F112" s="136" t="s">
        <v>2257</v>
      </c>
      <c r="G112" s="137" t="s">
        <v>989</v>
      </c>
      <c r="H112" s="138">
        <v>3</v>
      </c>
      <c r="I112" s="139"/>
      <c r="J112" s="140">
        <f t="shared" si="0"/>
        <v>0</v>
      </c>
      <c r="K112" s="136"/>
      <c r="L112" s="31"/>
      <c r="M112" s="141"/>
      <c r="N112" s="142" t="s">
        <v>43</v>
      </c>
      <c r="P112" s="143">
        <f t="shared" si="1"/>
        <v>0</v>
      </c>
      <c r="Q112" s="143">
        <v>0</v>
      </c>
      <c r="R112" s="143">
        <f t="shared" si="2"/>
        <v>0</v>
      </c>
      <c r="S112" s="143">
        <v>0</v>
      </c>
      <c r="T112" s="144">
        <f t="shared" si="3"/>
        <v>0</v>
      </c>
      <c r="AR112" s="145" t="s">
        <v>157</v>
      </c>
      <c r="AT112" s="145" t="s">
        <v>152</v>
      </c>
      <c r="AU112" s="145" t="s">
        <v>80</v>
      </c>
      <c r="AY112" s="16" t="s">
        <v>150</v>
      </c>
      <c r="BE112" s="146">
        <f t="shared" si="4"/>
        <v>0</v>
      </c>
      <c r="BF112" s="146">
        <f t="shared" si="5"/>
        <v>0</v>
      </c>
      <c r="BG112" s="146">
        <f t="shared" si="6"/>
        <v>0</v>
      </c>
      <c r="BH112" s="146">
        <f t="shared" si="7"/>
        <v>0</v>
      </c>
      <c r="BI112" s="146">
        <f t="shared" si="8"/>
        <v>0</v>
      </c>
      <c r="BJ112" s="16" t="s">
        <v>80</v>
      </c>
      <c r="BK112" s="146">
        <f t="shared" si="9"/>
        <v>0</v>
      </c>
      <c r="BL112" s="16" t="s">
        <v>157</v>
      </c>
      <c r="BM112" s="145" t="s">
        <v>2258</v>
      </c>
    </row>
    <row r="113" spans="2:65" s="30" customFormat="1" ht="37.799999999999997" customHeight="1">
      <c r="B113" s="31"/>
      <c r="C113" s="134" t="s">
        <v>332</v>
      </c>
      <c r="D113" s="134" t="s">
        <v>152</v>
      </c>
      <c r="E113" s="135" t="s">
        <v>1830</v>
      </c>
      <c r="F113" s="136" t="s">
        <v>2259</v>
      </c>
      <c r="G113" s="137" t="s">
        <v>989</v>
      </c>
      <c r="H113" s="138">
        <v>19</v>
      </c>
      <c r="I113" s="139"/>
      <c r="J113" s="140">
        <f t="shared" si="0"/>
        <v>0</v>
      </c>
      <c r="K113" s="136"/>
      <c r="L113" s="31"/>
      <c r="M113" s="141"/>
      <c r="N113" s="142" t="s">
        <v>43</v>
      </c>
      <c r="P113" s="143">
        <f t="shared" si="1"/>
        <v>0</v>
      </c>
      <c r="Q113" s="143">
        <v>0</v>
      </c>
      <c r="R113" s="143">
        <f t="shared" si="2"/>
        <v>0</v>
      </c>
      <c r="S113" s="143">
        <v>0</v>
      </c>
      <c r="T113" s="144">
        <f t="shared" si="3"/>
        <v>0</v>
      </c>
      <c r="AR113" s="145" t="s">
        <v>157</v>
      </c>
      <c r="AT113" s="145" t="s">
        <v>152</v>
      </c>
      <c r="AU113" s="145" t="s">
        <v>80</v>
      </c>
      <c r="AY113" s="16" t="s">
        <v>150</v>
      </c>
      <c r="BE113" s="146">
        <f t="shared" si="4"/>
        <v>0</v>
      </c>
      <c r="BF113" s="146">
        <f t="shared" si="5"/>
        <v>0</v>
      </c>
      <c r="BG113" s="146">
        <f t="shared" si="6"/>
        <v>0</v>
      </c>
      <c r="BH113" s="146">
        <f t="shared" si="7"/>
        <v>0</v>
      </c>
      <c r="BI113" s="146">
        <f t="shared" si="8"/>
        <v>0</v>
      </c>
      <c r="BJ113" s="16" t="s">
        <v>80</v>
      </c>
      <c r="BK113" s="146">
        <f t="shared" si="9"/>
        <v>0</v>
      </c>
      <c r="BL113" s="16" t="s">
        <v>157</v>
      </c>
      <c r="BM113" s="145" t="s">
        <v>2260</v>
      </c>
    </row>
    <row r="114" spans="2:65" s="30" customFormat="1" ht="37.799999999999997" customHeight="1">
      <c r="B114" s="31"/>
      <c r="C114" s="134" t="s">
        <v>340</v>
      </c>
      <c r="D114" s="134" t="s">
        <v>152</v>
      </c>
      <c r="E114" s="135" t="s">
        <v>1834</v>
      </c>
      <c r="F114" s="136" t="s">
        <v>2261</v>
      </c>
      <c r="G114" s="137" t="s">
        <v>989</v>
      </c>
      <c r="H114" s="138">
        <v>1</v>
      </c>
      <c r="I114" s="139"/>
      <c r="J114" s="140">
        <f t="shared" si="0"/>
        <v>0</v>
      </c>
      <c r="K114" s="136"/>
      <c r="L114" s="31"/>
      <c r="M114" s="141"/>
      <c r="N114" s="142" t="s">
        <v>43</v>
      </c>
      <c r="P114" s="143">
        <f t="shared" si="1"/>
        <v>0</v>
      </c>
      <c r="Q114" s="143">
        <v>0</v>
      </c>
      <c r="R114" s="143">
        <f t="shared" si="2"/>
        <v>0</v>
      </c>
      <c r="S114" s="143">
        <v>0</v>
      </c>
      <c r="T114" s="144">
        <f t="shared" si="3"/>
        <v>0</v>
      </c>
      <c r="AR114" s="145" t="s">
        <v>157</v>
      </c>
      <c r="AT114" s="145" t="s">
        <v>152</v>
      </c>
      <c r="AU114" s="145" t="s">
        <v>80</v>
      </c>
      <c r="AY114" s="16" t="s">
        <v>150</v>
      </c>
      <c r="BE114" s="146">
        <f t="shared" si="4"/>
        <v>0</v>
      </c>
      <c r="BF114" s="146">
        <f t="shared" si="5"/>
        <v>0</v>
      </c>
      <c r="BG114" s="146">
        <f t="shared" si="6"/>
        <v>0</v>
      </c>
      <c r="BH114" s="146">
        <f t="shared" si="7"/>
        <v>0</v>
      </c>
      <c r="BI114" s="146">
        <f t="shared" si="8"/>
        <v>0</v>
      </c>
      <c r="BJ114" s="16" t="s">
        <v>80</v>
      </c>
      <c r="BK114" s="146">
        <f t="shared" si="9"/>
        <v>0</v>
      </c>
      <c r="BL114" s="16" t="s">
        <v>157</v>
      </c>
      <c r="BM114" s="145" t="s">
        <v>2262</v>
      </c>
    </row>
    <row r="115" spans="2:65" s="30" customFormat="1" ht="37.799999999999997" customHeight="1">
      <c r="B115" s="31"/>
      <c r="C115" s="134" t="s">
        <v>345</v>
      </c>
      <c r="D115" s="134" t="s">
        <v>152</v>
      </c>
      <c r="E115" s="135" t="s">
        <v>1952</v>
      </c>
      <c r="F115" s="136" t="s">
        <v>2263</v>
      </c>
      <c r="G115" s="137" t="s">
        <v>989</v>
      </c>
      <c r="H115" s="138">
        <v>1</v>
      </c>
      <c r="I115" s="139"/>
      <c r="J115" s="140">
        <f t="shared" si="0"/>
        <v>0</v>
      </c>
      <c r="K115" s="136"/>
      <c r="L115" s="31"/>
      <c r="M115" s="141"/>
      <c r="N115" s="142" t="s">
        <v>43</v>
      </c>
      <c r="P115" s="143">
        <f t="shared" si="1"/>
        <v>0</v>
      </c>
      <c r="Q115" s="143">
        <v>0</v>
      </c>
      <c r="R115" s="143">
        <f t="shared" si="2"/>
        <v>0</v>
      </c>
      <c r="S115" s="143">
        <v>0</v>
      </c>
      <c r="T115" s="144">
        <f t="shared" si="3"/>
        <v>0</v>
      </c>
      <c r="AR115" s="145" t="s">
        <v>157</v>
      </c>
      <c r="AT115" s="145" t="s">
        <v>152</v>
      </c>
      <c r="AU115" s="145" t="s">
        <v>80</v>
      </c>
      <c r="AY115" s="16" t="s">
        <v>150</v>
      </c>
      <c r="BE115" s="146">
        <f t="shared" si="4"/>
        <v>0</v>
      </c>
      <c r="BF115" s="146">
        <f t="shared" si="5"/>
        <v>0</v>
      </c>
      <c r="BG115" s="146">
        <f t="shared" si="6"/>
        <v>0</v>
      </c>
      <c r="BH115" s="146">
        <f t="shared" si="7"/>
        <v>0</v>
      </c>
      <c r="BI115" s="146">
        <f t="shared" si="8"/>
        <v>0</v>
      </c>
      <c r="BJ115" s="16" t="s">
        <v>80</v>
      </c>
      <c r="BK115" s="146">
        <f t="shared" si="9"/>
        <v>0</v>
      </c>
      <c r="BL115" s="16" t="s">
        <v>157</v>
      </c>
      <c r="BM115" s="145" t="s">
        <v>2264</v>
      </c>
    </row>
    <row r="116" spans="2:65" s="30" customFormat="1" ht="37.799999999999997" customHeight="1">
      <c r="B116" s="31"/>
      <c r="C116" s="134" t="s">
        <v>351</v>
      </c>
      <c r="D116" s="134" t="s">
        <v>152</v>
      </c>
      <c r="E116" s="135" t="s">
        <v>1984</v>
      </c>
      <c r="F116" s="136" t="s">
        <v>2265</v>
      </c>
      <c r="G116" s="137" t="s">
        <v>989</v>
      </c>
      <c r="H116" s="138">
        <v>5</v>
      </c>
      <c r="I116" s="139"/>
      <c r="J116" s="140">
        <f t="shared" ref="J116:J147" si="10">ROUND(I116*H116,2)</f>
        <v>0</v>
      </c>
      <c r="K116" s="136"/>
      <c r="L116" s="31"/>
      <c r="M116" s="141"/>
      <c r="N116" s="142" t="s">
        <v>43</v>
      </c>
      <c r="P116" s="143">
        <f t="shared" ref="P116:P147" si="11">O116*H116</f>
        <v>0</v>
      </c>
      <c r="Q116" s="143">
        <v>0</v>
      </c>
      <c r="R116" s="143">
        <f t="shared" ref="R116:R147" si="12">Q116*H116</f>
        <v>0</v>
      </c>
      <c r="S116" s="143">
        <v>0</v>
      </c>
      <c r="T116" s="144">
        <f t="shared" ref="T116:T147" si="13">S116*H116</f>
        <v>0</v>
      </c>
      <c r="AR116" s="145" t="s">
        <v>157</v>
      </c>
      <c r="AT116" s="145" t="s">
        <v>152</v>
      </c>
      <c r="AU116" s="145" t="s">
        <v>80</v>
      </c>
      <c r="AY116" s="16" t="s">
        <v>150</v>
      </c>
      <c r="BE116" s="146">
        <f t="shared" ref="BE116:BE135" si="14">IF(N116="základní",J116,0)</f>
        <v>0</v>
      </c>
      <c r="BF116" s="146">
        <f t="shared" ref="BF116:BF135" si="15">IF(N116="snížená",J116,0)</f>
        <v>0</v>
      </c>
      <c r="BG116" s="146">
        <f t="shared" ref="BG116:BG135" si="16">IF(N116="zákl. přenesená",J116,0)</f>
        <v>0</v>
      </c>
      <c r="BH116" s="146">
        <f t="shared" ref="BH116:BH135" si="17">IF(N116="sníž. přenesená",J116,0)</f>
        <v>0</v>
      </c>
      <c r="BI116" s="146">
        <f t="shared" ref="BI116:BI135" si="18">IF(N116="nulová",J116,0)</f>
        <v>0</v>
      </c>
      <c r="BJ116" s="16" t="s">
        <v>80</v>
      </c>
      <c r="BK116" s="146">
        <f t="shared" ref="BK116:BK135" si="19">ROUND(I116*H116,2)</f>
        <v>0</v>
      </c>
      <c r="BL116" s="16" t="s">
        <v>157</v>
      </c>
      <c r="BM116" s="145" t="s">
        <v>2266</v>
      </c>
    </row>
    <row r="117" spans="2:65" s="30" customFormat="1" ht="37.799999999999997" customHeight="1">
      <c r="B117" s="31"/>
      <c r="C117" s="134" t="s">
        <v>357</v>
      </c>
      <c r="D117" s="134" t="s">
        <v>152</v>
      </c>
      <c r="E117" s="135" t="s">
        <v>1493</v>
      </c>
      <c r="F117" s="136" t="s">
        <v>2267</v>
      </c>
      <c r="G117" s="137" t="s">
        <v>989</v>
      </c>
      <c r="H117" s="138">
        <v>4</v>
      </c>
      <c r="I117" s="139"/>
      <c r="J117" s="140">
        <f t="shared" si="10"/>
        <v>0</v>
      </c>
      <c r="K117" s="136"/>
      <c r="L117" s="31"/>
      <c r="M117" s="141"/>
      <c r="N117" s="142" t="s">
        <v>43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157</v>
      </c>
      <c r="AT117" s="145" t="s">
        <v>152</v>
      </c>
      <c r="AU117" s="145" t="s">
        <v>80</v>
      </c>
      <c r="AY117" s="16" t="s">
        <v>150</v>
      </c>
      <c r="BE117" s="146">
        <f t="shared" si="14"/>
        <v>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6" t="s">
        <v>80</v>
      </c>
      <c r="BK117" s="146">
        <f t="shared" si="19"/>
        <v>0</v>
      </c>
      <c r="BL117" s="16" t="s">
        <v>157</v>
      </c>
      <c r="BM117" s="145" t="s">
        <v>2268</v>
      </c>
    </row>
    <row r="118" spans="2:65" s="30" customFormat="1" ht="49.05" customHeight="1">
      <c r="B118" s="31"/>
      <c r="C118" s="134" t="s">
        <v>363</v>
      </c>
      <c r="D118" s="134" t="s">
        <v>152</v>
      </c>
      <c r="E118" s="135" t="s">
        <v>1509</v>
      </c>
      <c r="F118" s="136" t="s">
        <v>2269</v>
      </c>
      <c r="G118" s="137" t="s">
        <v>989</v>
      </c>
      <c r="H118" s="138">
        <v>3</v>
      </c>
      <c r="I118" s="139"/>
      <c r="J118" s="140">
        <f t="shared" si="10"/>
        <v>0</v>
      </c>
      <c r="K118" s="136"/>
      <c r="L118" s="31"/>
      <c r="M118" s="141"/>
      <c r="N118" s="142" t="s">
        <v>43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157</v>
      </c>
      <c r="AT118" s="145" t="s">
        <v>152</v>
      </c>
      <c r="AU118" s="145" t="s">
        <v>80</v>
      </c>
      <c r="AY118" s="16" t="s">
        <v>150</v>
      </c>
      <c r="BE118" s="146">
        <f t="shared" si="14"/>
        <v>0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6" t="s">
        <v>80</v>
      </c>
      <c r="BK118" s="146">
        <f t="shared" si="19"/>
        <v>0</v>
      </c>
      <c r="BL118" s="16" t="s">
        <v>157</v>
      </c>
      <c r="BM118" s="145" t="s">
        <v>2270</v>
      </c>
    </row>
    <row r="119" spans="2:65" s="30" customFormat="1" ht="49.05" customHeight="1">
      <c r="B119" s="31"/>
      <c r="C119" s="134" t="s">
        <v>374</v>
      </c>
      <c r="D119" s="134" t="s">
        <v>152</v>
      </c>
      <c r="E119" s="135" t="s">
        <v>1512</v>
      </c>
      <c r="F119" s="136" t="s">
        <v>2271</v>
      </c>
      <c r="G119" s="137" t="s">
        <v>989</v>
      </c>
      <c r="H119" s="138">
        <v>1</v>
      </c>
      <c r="I119" s="139"/>
      <c r="J119" s="140">
        <f t="shared" si="10"/>
        <v>0</v>
      </c>
      <c r="K119" s="136"/>
      <c r="L119" s="31"/>
      <c r="M119" s="141"/>
      <c r="N119" s="142" t="s">
        <v>43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157</v>
      </c>
      <c r="AT119" s="145" t="s">
        <v>152</v>
      </c>
      <c r="AU119" s="145" t="s">
        <v>80</v>
      </c>
      <c r="AY119" s="16" t="s">
        <v>150</v>
      </c>
      <c r="BE119" s="146">
        <f t="shared" si="14"/>
        <v>0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6" t="s">
        <v>80</v>
      </c>
      <c r="BK119" s="146">
        <f t="shared" si="19"/>
        <v>0</v>
      </c>
      <c r="BL119" s="16" t="s">
        <v>157</v>
      </c>
      <c r="BM119" s="145" t="s">
        <v>2272</v>
      </c>
    </row>
    <row r="120" spans="2:65" s="30" customFormat="1" ht="49.05" customHeight="1">
      <c r="B120" s="31"/>
      <c r="C120" s="134" t="s">
        <v>379</v>
      </c>
      <c r="D120" s="134" t="s">
        <v>152</v>
      </c>
      <c r="E120" s="135" t="s">
        <v>1515</v>
      </c>
      <c r="F120" s="136" t="s">
        <v>2273</v>
      </c>
      <c r="G120" s="137" t="s">
        <v>989</v>
      </c>
      <c r="H120" s="138">
        <v>1</v>
      </c>
      <c r="I120" s="139"/>
      <c r="J120" s="140">
        <f t="shared" si="10"/>
        <v>0</v>
      </c>
      <c r="K120" s="136"/>
      <c r="L120" s="31"/>
      <c r="M120" s="141"/>
      <c r="N120" s="142" t="s">
        <v>43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157</v>
      </c>
      <c r="AT120" s="145" t="s">
        <v>152</v>
      </c>
      <c r="AU120" s="145" t="s">
        <v>80</v>
      </c>
      <c r="AY120" s="16" t="s">
        <v>150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6" t="s">
        <v>80</v>
      </c>
      <c r="BK120" s="146">
        <f t="shared" si="19"/>
        <v>0</v>
      </c>
      <c r="BL120" s="16" t="s">
        <v>157</v>
      </c>
      <c r="BM120" s="145" t="s">
        <v>2274</v>
      </c>
    </row>
    <row r="121" spans="2:65" s="30" customFormat="1" ht="49.05" customHeight="1">
      <c r="B121" s="31"/>
      <c r="C121" s="134" t="s">
        <v>384</v>
      </c>
      <c r="D121" s="134" t="s">
        <v>152</v>
      </c>
      <c r="E121" s="135" t="s">
        <v>1518</v>
      </c>
      <c r="F121" s="136" t="s">
        <v>2275</v>
      </c>
      <c r="G121" s="137" t="s">
        <v>989</v>
      </c>
      <c r="H121" s="138">
        <v>1</v>
      </c>
      <c r="I121" s="139"/>
      <c r="J121" s="140">
        <f t="shared" si="10"/>
        <v>0</v>
      </c>
      <c r="K121" s="136"/>
      <c r="L121" s="31"/>
      <c r="M121" s="141"/>
      <c r="N121" s="142" t="s">
        <v>43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157</v>
      </c>
      <c r="AT121" s="145" t="s">
        <v>152</v>
      </c>
      <c r="AU121" s="145" t="s">
        <v>80</v>
      </c>
      <c r="AY121" s="16" t="s">
        <v>150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6" t="s">
        <v>80</v>
      </c>
      <c r="BK121" s="146">
        <f t="shared" si="19"/>
        <v>0</v>
      </c>
      <c r="BL121" s="16" t="s">
        <v>157</v>
      </c>
      <c r="BM121" s="145" t="s">
        <v>2276</v>
      </c>
    </row>
    <row r="122" spans="2:65" s="30" customFormat="1" ht="49.05" customHeight="1">
      <c r="B122" s="31"/>
      <c r="C122" s="134" t="s">
        <v>390</v>
      </c>
      <c r="D122" s="134" t="s">
        <v>152</v>
      </c>
      <c r="E122" s="135" t="s">
        <v>1521</v>
      </c>
      <c r="F122" s="136" t="s">
        <v>2277</v>
      </c>
      <c r="G122" s="137" t="s">
        <v>989</v>
      </c>
      <c r="H122" s="138">
        <v>1</v>
      </c>
      <c r="I122" s="139"/>
      <c r="J122" s="140">
        <f t="shared" si="10"/>
        <v>0</v>
      </c>
      <c r="K122" s="136"/>
      <c r="L122" s="31"/>
      <c r="M122" s="141"/>
      <c r="N122" s="142" t="s">
        <v>43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157</v>
      </c>
      <c r="AT122" s="145" t="s">
        <v>152</v>
      </c>
      <c r="AU122" s="145" t="s">
        <v>80</v>
      </c>
      <c r="AY122" s="16" t="s">
        <v>150</v>
      </c>
      <c r="BE122" s="146">
        <f t="shared" si="14"/>
        <v>0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6" t="s">
        <v>80</v>
      </c>
      <c r="BK122" s="146">
        <f t="shared" si="19"/>
        <v>0</v>
      </c>
      <c r="BL122" s="16" t="s">
        <v>157</v>
      </c>
      <c r="BM122" s="145" t="s">
        <v>2278</v>
      </c>
    </row>
    <row r="123" spans="2:65" s="30" customFormat="1" ht="49.05" customHeight="1">
      <c r="B123" s="31"/>
      <c r="C123" s="134" t="s">
        <v>394</v>
      </c>
      <c r="D123" s="134" t="s">
        <v>152</v>
      </c>
      <c r="E123" s="135" t="s">
        <v>1524</v>
      </c>
      <c r="F123" s="136" t="s">
        <v>2279</v>
      </c>
      <c r="G123" s="137" t="s">
        <v>989</v>
      </c>
      <c r="H123" s="138">
        <v>1</v>
      </c>
      <c r="I123" s="139"/>
      <c r="J123" s="140">
        <f t="shared" si="10"/>
        <v>0</v>
      </c>
      <c r="K123" s="136"/>
      <c r="L123" s="31"/>
      <c r="M123" s="141"/>
      <c r="N123" s="142" t="s">
        <v>43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157</v>
      </c>
      <c r="AT123" s="145" t="s">
        <v>152</v>
      </c>
      <c r="AU123" s="145" t="s">
        <v>80</v>
      </c>
      <c r="AY123" s="16" t="s">
        <v>150</v>
      </c>
      <c r="BE123" s="146">
        <f t="shared" si="14"/>
        <v>0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6" t="s">
        <v>80</v>
      </c>
      <c r="BK123" s="146">
        <f t="shared" si="19"/>
        <v>0</v>
      </c>
      <c r="BL123" s="16" t="s">
        <v>157</v>
      </c>
      <c r="BM123" s="145" t="s">
        <v>2280</v>
      </c>
    </row>
    <row r="124" spans="2:65" s="30" customFormat="1" ht="16.5" customHeight="1">
      <c r="B124" s="31"/>
      <c r="C124" s="134" t="s">
        <v>400</v>
      </c>
      <c r="D124" s="134" t="s">
        <v>152</v>
      </c>
      <c r="E124" s="135" t="s">
        <v>1527</v>
      </c>
      <c r="F124" s="136" t="s">
        <v>2281</v>
      </c>
      <c r="G124" s="137" t="s">
        <v>989</v>
      </c>
      <c r="H124" s="138">
        <v>3</v>
      </c>
      <c r="I124" s="139"/>
      <c r="J124" s="140">
        <f t="shared" si="10"/>
        <v>0</v>
      </c>
      <c r="K124" s="136"/>
      <c r="L124" s="31"/>
      <c r="M124" s="141"/>
      <c r="N124" s="142" t="s">
        <v>43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157</v>
      </c>
      <c r="AT124" s="145" t="s">
        <v>152</v>
      </c>
      <c r="AU124" s="145" t="s">
        <v>80</v>
      </c>
      <c r="AY124" s="16" t="s">
        <v>150</v>
      </c>
      <c r="BE124" s="146">
        <f t="shared" si="14"/>
        <v>0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6" t="s">
        <v>80</v>
      </c>
      <c r="BK124" s="146">
        <f t="shared" si="19"/>
        <v>0</v>
      </c>
      <c r="BL124" s="16" t="s">
        <v>157</v>
      </c>
      <c r="BM124" s="145" t="s">
        <v>2282</v>
      </c>
    </row>
    <row r="125" spans="2:65" s="30" customFormat="1" ht="16.5" customHeight="1">
      <c r="B125" s="31"/>
      <c r="C125" s="134" t="s">
        <v>408</v>
      </c>
      <c r="D125" s="134" t="s">
        <v>152</v>
      </c>
      <c r="E125" s="135" t="s">
        <v>1555</v>
      </c>
      <c r="F125" s="136" t="s">
        <v>2283</v>
      </c>
      <c r="G125" s="137" t="s">
        <v>989</v>
      </c>
      <c r="H125" s="138">
        <v>1</v>
      </c>
      <c r="I125" s="139"/>
      <c r="J125" s="140">
        <f t="shared" si="10"/>
        <v>0</v>
      </c>
      <c r="K125" s="136"/>
      <c r="L125" s="31"/>
      <c r="M125" s="141"/>
      <c r="N125" s="142" t="s">
        <v>43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157</v>
      </c>
      <c r="AT125" s="145" t="s">
        <v>152</v>
      </c>
      <c r="AU125" s="145" t="s">
        <v>80</v>
      </c>
      <c r="AY125" s="16" t="s">
        <v>150</v>
      </c>
      <c r="BE125" s="146">
        <f t="shared" si="14"/>
        <v>0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6" t="s">
        <v>80</v>
      </c>
      <c r="BK125" s="146">
        <f t="shared" si="19"/>
        <v>0</v>
      </c>
      <c r="BL125" s="16" t="s">
        <v>157</v>
      </c>
      <c r="BM125" s="145" t="s">
        <v>2284</v>
      </c>
    </row>
    <row r="126" spans="2:65" s="30" customFormat="1" ht="16.5" customHeight="1">
      <c r="B126" s="31"/>
      <c r="C126" s="134" t="s">
        <v>417</v>
      </c>
      <c r="D126" s="134" t="s">
        <v>152</v>
      </c>
      <c r="E126" s="135" t="s">
        <v>1558</v>
      </c>
      <c r="F126" s="136" t="s">
        <v>2285</v>
      </c>
      <c r="G126" s="137" t="s">
        <v>989</v>
      </c>
      <c r="H126" s="138">
        <v>1</v>
      </c>
      <c r="I126" s="139"/>
      <c r="J126" s="140">
        <f t="shared" si="10"/>
        <v>0</v>
      </c>
      <c r="K126" s="136"/>
      <c r="L126" s="31"/>
      <c r="M126" s="141"/>
      <c r="N126" s="142" t="s">
        <v>43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157</v>
      </c>
      <c r="AT126" s="145" t="s">
        <v>152</v>
      </c>
      <c r="AU126" s="145" t="s">
        <v>80</v>
      </c>
      <c r="AY126" s="16" t="s">
        <v>150</v>
      </c>
      <c r="BE126" s="146">
        <f t="shared" si="14"/>
        <v>0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6" t="s">
        <v>80</v>
      </c>
      <c r="BK126" s="146">
        <f t="shared" si="19"/>
        <v>0</v>
      </c>
      <c r="BL126" s="16" t="s">
        <v>157</v>
      </c>
      <c r="BM126" s="145" t="s">
        <v>2286</v>
      </c>
    </row>
    <row r="127" spans="2:65" s="30" customFormat="1" ht="16.5" customHeight="1">
      <c r="B127" s="31"/>
      <c r="C127" s="134" t="s">
        <v>424</v>
      </c>
      <c r="D127" s="134" t="s">
        <v>152</v>
      </c>
      <c r="E127" s="135" t="s">
        <v>1568</v>
      </c>
      <c r="F127" s="136" t="s">
        <v>2287</v>
      </c>
      <c r="G127" s="137" t="s">
        <v>989</v>
      </c>
      <c r="H127" s="138">
        <v>3</v>
      </c>
      <c r="I127" s="139"/>
      <c r="J127" s="140">
        <f t="shared" si="10"/>
        <v>0</v>
      </c>
      <c r="K127" s="136"/>
      <c r="L127" s="31"/>
      <c r="M127" s="141"/>
      <c r="N127" s="142" t="s">
        <v>43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157</v>
      </c>
      <c r="AT127" s="145" t="s">
        <v>152</v>
      </c>
      <c r="AU127" s="145" t="s">
        <v>80</v>
      </c>
      <c r="AY127" s="16" t="s">
        <v>150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6" t="s">
        <v>80</v>
      </c>
      <c r="BK127" s="146">
        <f t="shared" si="19"/>
        <v>0</v>
      </c>
      <c r="BL127" s="16" t="s">
        <v>157</v>
      </c>
      <c r="BM127" s="145" t="s">
        <v>2288</v>
      </c>
    </row>
    <row r="128" spans="2:65" s="30" customFormat="1" ht="16.5" customHeight="1">
      <c r="B128" s="31"/>
      <c r="C128" s="134" t="s">
        <v>430</v>
      </c>
      <c r="D128" s="134" t="s">
        <v>152</v>
      </c>
      <c r="E128" s="135" t="s">
        <v>1571</v>
      </c>
      <c r="F128" s="136" t="s">
        <v>2289</v>
      </c>
      <c r="G128" s="137" t="s">
        <v>989</v>
      </c>
      <c r="H128" s="138">
        <v>1</v>
      </c>
      <c r="I128" s="139"/>
      <c r="J128" s="140">
        <f t="shared" si="10"/>
        <v>0</v>
      </c>
      <c r="K128" s="136"/>
      <c r="L128" s="31"/>
      <c r="M128" s="141"/>
      <c r="N128" s="142" t="s">
        <v>43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157</v>
      </c>
      <c r="AT128" s="145" t="s">
        <v>152</v>
      </c>
      <c r="AU128" s="145" t="s">
        <v>80</v>
      </c>
      <c r="AY128" s="16" t="s">
        <v>150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6" t="s">
        <v>80</v>
      </c>
      <c r="BK128" s="146">
        <f t="shared" si="19"/>
        <v>0</v>
      </c>
      <c r="BL128" s="16" t="s">
        <v>157</v>
      </c>
      <c r="BM128" s="145" t="s">
        <v>2290</v>
      </c>
    </row>
    <row r="129" spans="2:65" s="30" customFormat="1" ht="21.75" customHeight="1">
      <c r="B129" s="31"/>
      <c r="C129" s="134" t="s">
        <v>435</v>
      </c>
      <c r="D129" s="134" t="s">
        <v>152</v>
      </c>
      <c r="E129" s="135" t="s">
        <v>1574</v>
      </c>
      <c r="F129" s="136" t="s">
        <v>2291</v>
      </c>
      <c r="G129" s="137" t="s">
        <v>200</v>
      </c>
      <c r="H129" s="138">
        <v>695</v>
      </c>
      <c r="I129" s="139"/>
      <c r="J129" s="140">
        <f t="shared" si="10"/>
        <v>0</v>
      </c>
      <c r="K129" s="136"/>
      <c r="L129" s="31"/>
      <c r="M129" s="141"/>
      <c r="N129" s="142" t="s">
        <v>43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157</v>
      </c>
      <c r="AT129" s="145" t="s">
        <v>152</v>
      </c>
      <c r="AU129" s="145" t="s">
        <v>80</v>
      </c>
      <c r="AY129" s="16" t="s">
        <v>150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6" t="s">
        <v>80</v>
      </c>
      <c r="BK129" s="146">
        <f t="shared" si="19"/>
        <v>0</v>
      </c>
      <c r="BL129" s="16" t="s">
        <v>157</v>
      </c>
      <c r="BM129" s="145" t="s">
        <v>2292</v>
      </c>
    </row>
    <row r="130" spans="2:65" s="30" customFormat="1" ht="24.15" customHeight="1">
      <c r="B130" s="31"/>
      <c r="C130" s="134" t="s">
        <v>440</v>
      </c>
      <c r="D130" s="134" t="s">
        <v>152</v>
      </c>
      <c r="E130" s="135" t="s">
        <v>1577</v>
      </c>
      <c r="F130" s="136" t="s">
        <v>2293</v>
      </c>
      <c r="G130" s="137" t="s">
        <v>2147</v>
      </c>
      <c r="H130" s="138">
        <v>88</v>
      </c>
      <c r="I130" s="139"/>
      <c r="J130" s="140">
        <f t="shared" si="10"/>
        <v>0</v>
      </c>
      <c r="K130" s="136"/>
      <c r="L130" s="31"/>
      <c r="M130" s="141"/>
      <c r="N130" s="142" t="s">
        <v>43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157</v>
      </c>
      <c r="AT130" s="145" t="s">
        <v>152</v>
      </c>
      <c r="AU130" s="145" t="s">
        <v>80</v>
      </c>
      <c r="AY130" s="16" t="s">
        <v>150</v>
      </c>
      <c r="BE130" s="146">
        <f t="shared" si="14"/>
        <v>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6" t="s">
        <v>80</v>
      </c>
      <c r="BK130" s="146">
        <f t="shared" si="19"/>
        <v>0</v>
      </c>
      <c r="BL130" s="16" t="s">
        <v>157</v>
      </c>
      <c r="BM130" s="145" t="s">
        <v>2294</v>
      </c>
    </row>
    <row r="131" spans="2:65" s="30" customFormat="1" ht="16.5" customHeight="1">
      <c r="B131" s="31"/>
      <c r="C131" s="134" t="s">
        <v>447</v>
      </c>
      <c r="D131" s="134" t="s">
        <v>152</v>
      </c>
      <c r="E131" s="135" t="s">
        <v>1582</v>
      </c>
      <c r="F131" s="136" t="s">
        <v>2295</v>
      </c>
      <c r="G131" s="137" t="s">
        <v>2147</v>
      </c>
      <c r="H131" s="138">
        <v>46</v>
      </c>
      <c r="I131" s="139"/>
      <c r="J131" s="140">
        <f t="shared" si="10"/>
        <v>0</v>
      </c>
      <c r="K131" s="136"/>
      <c r="L131" s="31"/>
      <c r="M131" s="141"/>
      <c r="N131" s="142" t="s">
        <v>43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157</v>
      </c>
      <c r="AT131" s="145" t="s">
        <v>152</v>
      </c>
      <c r="AU131" s="145" t="s">
        <v>80</v>
      </c>
      <c r="AY131" s="16" t="s">
        <v>150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6" t="s">
        <v>80</v>
      </c>
      <c r="BK131" s="146">
        <f t="shared" si="19"/>
        <v>0</v>
      </c>
      <c r="BL131" s="16" t="s">
        <v>157</v>
      </c>
      <c r="BM131" s="145" t="s">
        <v>2296</v>
      </c>
    </row>
    <row r="132" spans="2:65" s="30" customFormat="1" ht="21.75" customHeight="1">
      <c r="B132" s="31"/>
      <c r="C132" s="134" t="s">
        <v>453</v>
      </c>
      <c r="D132" s="134" t="s">
        <v>152</v>
      </c>
      <c r="E132" s="135" t="s">
        <v>1585</v>
      </c>
      <c r="F132" s="136" t="s">
        <v>2297</v>
      </c>
      <c r="G132" s="137" t="s">
        <v>200</v>
      </c>
      <c r="H132" s="138">
        <v>238</v>
      </c>
      <c r="I132" s="139"/>
      <c r="J132" s="140">
        <f t="shared" si="10"/>
        <v>0</v>
      </c>
      <c r="K132" s="136"/>
      <c r="L132" s="31"/>
      <c r="M132" s="141"/>
      <c r="N132" s="142" t="s">
        <v>43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157</v>
      </c>
      <c r="AT132" s="145" t="s">
        <v>152</v>
      </c>
      <c r="AU132" s="145" t="s">
        <v>80</v>
      </c>
      <c r="AY132" s="16" t="s">
        <v>150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6" t="s">
        <v>80</v>
      </c>
      <c r="BK132" s="146">
        <f t="shared" si="19"/>
        <v>0</v>
      </c>
      <c r="BL132" s="16" t="s">
        <v>157</v>
      </c>
      <c r="BM132" s="145" t="s">
        <v>2298</v>
      </c>
    </row>
    <row r="133" spans="2:65" s="30" customFormat="1" ht="21.75" customHeight="1">
      <c r="B133" s="31"/>
      <c r="C133" s="134" t="s">
        <v>458</v>
      </c>
      <c r="D133" s="134" t="s">
        <v>152</v>
      </c>
      <c r="E133" s="135" t="s">
        <v>1589</v>
      </c>
      <c r="F133" s="136" t="s">
        <v>2299</v>
      </c>
      <c r="G133" s="137" t="s">
        <v>200</v>
      </c>
      <c r="H133" s="138">
        <v>294</v>
      </c>
      <c r="I133" s="139"/>
      <c r="J133" s="140">
        <f t="shared" si="10"/>
        <v>0</v>
      </c>
      <c r="K133" s="136"/>
      <c r="L133" s="31"/>
      <c r="M133" s="141"/>
      <c r="N133" s="142" t="s">
        <v>43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157</v>
      </c>
      <c r="AT133" s="145" t="s">
        <v>152</v>
      </c>
      <c r="AU133" s="145" t="s">
        <v>80</v>
      </c>
      <c r="AY133" s="16" t="s">
        <v>150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6" t="s">
        <v>80</v>
      </c>
      <c r="BK133" s="146">
        <f t="shared" si="19"/>
        <v>0</v>
      </c>
      <c r="BL133" s="16" t="s">
        <v>157</v>
      </c>
      <c r="BM133" s="145" t="s">
        <v>2300</v>
      </c>
    </row>
    <row r="134" spans="2:65" s="30" customFormat="1" ht="16.5" customHeight="1">
      <c r="B134" s="31"/>
      <c r="C134" s="134" t="s">
        <v>465</v>
      </c>
      <c r="D134" s="134" t="s">
        <v>152</v>
      </c>
      <c r="E134" s="135" t="s">
        <v>1592</v>
      </c>
      <c r="F134" s="136" t="s">
        <v>2301</v>
      </c>
      <c r="G134" s="137" t="s">
        <v>200</v>
      </c>
      <c r="H134" s="138">
        <v>36</v>
      </c>
      <c r="I134" s="139"/>
      <c r="J134" s="140">
        <f t="shared" si="10"/>
        <v>0</v>
      </c>
      <c r="K134" s="136"/>
      <c r="L134" s="31"/>
      <c r="M134" s="141"/>
      <c r="N134" s="142" t="s">
        <v>43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157</v>
      </c>
      <c r="AT134" s="145" t="s">
        <v>152</v>
      </c>
      <c r="AU134" s="145" t="s">
        <v>80</v>
      </c>
      <c r="AY134" s="16" t="s">
        <v>150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6" t="s">
        <v>80</v>
      </c>
      <c r="BK134" s="146">
        <f t="shared" si="19"/>
        <v>0</v>
      </c>
      <c r="BL134" s="16" t="s">
        <v>157</v>
      </c>
      <c r="BM134" s="145" t="s">
        <v>2302</v>
      </c>
    </row>
    <row r="135" spans="2:65" s="30" customFormat="1" ht="16.5" customHeight="1">
      <c r="B135" s="31"/>
      <c r="C135" s="134" t="s">
        <v>471</v>
      </c>
      <c r="D135" s="134" t="s">
        <v>152</v>
      </c>
      <c r="E135" s="135" t="s">
        <v>1595</v>
      </c>
      <c r="F135" s="136" t="s">
        <v>2303</v>
      </c>
      <c r="G135" s="137" t="s">
        <v>648</v>
      </c>
      <c r="H135" s="138">
        <v>820</v>
      </c>
      <c r="I135" s="139"/>
      <c r="J135" s="140">
        <f t="shared" si="10"/>
        <v>0</v>
      </c>
      <c r="K135" s="136"/>
      <c r="L135" s="31"/>
      <c r="M135" s="141"/>
      <c r="N135" s="142" t="s">
        <v>43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157</v>
      </c>
      <c r="AT135" s="145" t="s">
        <v>152</v>
      </c>
      <c r="AU135" s="145" t="s">
        <v>80</v>
      </c>
      <c r="AY135" s="16" t="s">
        <v>150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6" t="s">
        <v>80</v>
      </c>
      <c r="BK135" s="146">
        <f t="shared" si="19"/>
        <v>0</v>
      </c>
      <c r="BL135" s="16" t="s">
        <v>157</v>
      </c>
      <c r="BM135" s="145" t="s">
        <v>2304</v>
      </c>
    </row>
    <row r="136" spans="2:65" s="121" customFormat="1" ht="25.95" customHeight="1">
      <c r="B136" s="122"/>
      <c r="D136" s="123" t="s">
        <v>71</v>
      </c>
      <c r="E136" s="124" t="s">
        <v>1697</v>
      </c>
      <c r="F136" s="124" t="s">
        <v>2305</v>
      </c>
      <c r="I136" s="125"/>
      <c r="J136" s="126">
        <f>BK136</f>
        <v>0</v>
      </c>
      <c r="L136" s="122"/>
      <c r="M136" s="127"/>
      <c r="P136" s="128">
        <f>SUM(P137:P160)</f>
        <v>0</v>
      </c>
      <c r="R136" s="128">
        <f>SUM(R137:R160)</f>
        <v>0</v>
      </c>
      <c r="T136" s="129">
        <f>SUM(T137:T160)</f>
        <v>0</v>
      </c>
      <c r="AR136" s="123" t="s">
        <v>80</v>
      </c>
      <c r="AT136" s="130" t="s">
        <v>71</v>
      </c>
      <c r="AU136" s="130" t="s">
        <v>72</v>
      </c>
      <c r="AY136" s="123" t="s">
        <v>150</v>
      </c>
      <c r="BK136" s="131">
        <f>SUM(BK137:BK160)</f>
        <v>0</v>
      </c>
    </row>
    <row r="137" spans="2:65" s="30" customFormat="1" ht="101.25" customHeight="1">
      <c r="B137" s="31"/>
      <c r="C137" s="134" t="s">
        <v>477</v>
      </c>
      <c r="D137" s="134" t="s">
        <v>152</v>
      </c>
      <c r="E137" s="135" t="s">
        <v>1598</v>
      </c>
      <c r="F137" s="136" t="s">
        <v>2306</v>
      </c>
      <c r="G137" s="137" t="s">
        <v>989</v>
      </c>
      <c r="H137" s="138">
        <v>1</v>
      </c>
      <c r="I137" s="139"/>
      <c r="J137" s="140">
        <f t="shared" ref="J137:J160" si="20">ROUND(I137*H137,2)</f>
        <v>0</v>
      </c>
      <c r="K137" s="136"/>
      <c r="L137" s="31"/>
      <c r="M137" s="141"/>
      <c r="N137" s="142" t="s">
        <v>43</v>
      </c>
      <c r="P137" s="143">
        <f t="shared" ref="P137:P160" si="21">O137*H137</f>
        <v>0</v>
      </c>
      <c r="Q137" s="143">
        <v>0</v>
      </c>
      <c r="R137" s="143">
        <f t="shared" ref="R137:R160" si="22">Q137*H137</f>
        <v>0</v>
      </c>
      <c r="S137" s="143">
        <v>0</v>
      </c>
      <c r="T137" s="144">
        <f t="shared" ref="T137:T160" si="23">S137*H137</f>
        <v>0</v>
      </c>
      <c r="AR137" s="145" t="s">
        <v>157</v>
      </c>
      <c r="AT137" s="145" t="s">
        <v>152</v>
      </c>
      <c r="AU137" s="145" t="s">
        <v>80</v>
      </c>
      <c r="AY137" s="16" t="s">
        <v>150</v>
      </c>
      <c r="BE137" s="146">
        <f t="shared" ref="BE137:BE160" si="24">IF(N137="základní",J137,0)</f>
        <v>0</v>
      </c>
      <c r="BF137" s="146">
        <f t="shared" ref="BF137:BF160" si="25">IF(N137="snížená",J137,0)</f>
        <v>0</v>
      </c>
      <c r="BG137" s="146">
        <f t="shared" ref="BG137:BG160" si="26">IF(N137="zákl. přenesená",J137,0)</f>
        <v>0</v>
      </c>
      <c r="BH137" s="146">
        <f t="shared" ref="BH137:BH160" si="27">IF(N137="sníž. přenesená",J137,0)</f>
        <v>0</v>
      </c>
      <c r="BI137" s="146">
        <f t="shared" ref="BI137:BI160" si="28">IF(N137="nulová",J137,0)</f>
        <v>0</v>
      </c>
      <c r="BJ137" s="16" t="s">
        <v>80</v>
      </c>
      <c r="BK137" s="146">
        <f t="shared" ref="BK137:BK160" si="29">ROUND(I137*H137,2)</f>
        <v>0</v>
      </c>
      <c r="BL137" s="16" t="s">
        <v>157</v>
      </c>
      <c r="BM137" s="145" t="s">
        <v>2307</v>
      </c>
    </row>
    <row r="138" spans="2:65" s="30" customFormat="1" ht="66.75" customHeight="1">
      <c r="B138" s="31"/>
      <c r="C138" s="134" t="s">
        <v>483</v>
      </c>
      <c r="D138" s="134" t="s">
        <v>152</v>
      </c>
      <c r="E138" s="135" t="s">
        <v>1601</v>
      </c>
      <c r="F138" s="136" t="s">
        <v>2308</v>
      </c>
      <c r="G138" s="137" t="s">
        <v>989</v>
      </c>
      <c r="H138" s="138">
        <v>1</v>
      </c>
      <c r="I138" s="139"/>
      <c r="J138" s="140">
        <f t="shared" si="20"/>
        <v>0</v>
      </c>
      <c r="K138" s="136"/>
      <c r="L138" s="31"/>
      <c r="M138" s="141"/>
      <c r="N138" s="142" t="s">
        <v>43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157</v>
      </c>
      <c r="AT138" s="145" t="s">
        <v>152</v>
      </c>
      <c r="AU138" s="145" t="s">
        <v>80</v>
      </c>
      <c r="AY138" s="16" t="s">
        <v>150</v>
      </c>
      <c r="BE138" s="146">
        <f t="shared" si="24"/>
        <v>0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6" t="s">
        <v>80</v>
      </c>
      <c r="BK138" s="146">
        <f t="shared" si="29"/>
        <v>0</v>
      </c>
      <c r="BL138" s="16" t="s">
        <v>157</v>
      </c>
      <c r="BM138" s="145" t="s">
        <v>2309</v>
      </c>
    </row>
    <row r="139" spans="2:65" s="30" customFormat="1" ht="24.15" customHeight="1">
      <c r="B139" s="31"/>
      <c r="C139" s="134" t="s">
        <v>488</v>
      </c>
      <c r="D139" s="134" t="s">
        <v>152</v>
      </c>
      <c r="E139" s="135" t="s">
        <v>1604</v>
      </c>
      <c r="F139" s="136" t="s">
        <v>2310</v>
      </c>
      <c r="G139" s="137" t="s">
        <v>989</v>
      </c>
      <c r="H139" s="138">
        <v>1</v>
      </c>
      <c r="I139" s="139"/>
      <c r="J139" s="140">
        <f t="shared" si="20"/>
        <v>0</v>
      </c>
      <c r="K139" s="136"/>
      <c r="L139" s="31"/>
      <c r="M139" s="141"/>
      <c r="N139" s="142" t="s">
        <v>43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157</v>
      </c>
      <c r="AT139" s="145" t="s">
        <v>152</v>
      </c>
      <c r="AU139" s="145" t="s">
        <v>80</v>
      </c>
      <c r="AY139" s="16" t="s">
        <v>150</v>
      </c>
      <c r="BE139" s="146">
        <f t="shared" si="24"/>
        <v>0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6" t="s">
        <v>80</v>
      </c>
      <c r="BK139" s="146">
        <f t="shared" si="29"/>
        <v>0</v>
      </c>
      <c r="BL139" s="16" t="s">
        <v>157</v>
      </c>
      <c r="BM139" s="145" t="s">
        <v>2311</v>
      </c>
    </row>
    <row r="140" spans="2:65" s="30" customFormat="1" ht="49.05" customHeight="1">
      <c r="B140" s="31"/>
      <c r="C140" s="134" t="s">
        <v>495</v>
      </c>
      <c r="D140" s="134" t="s">
        <v>152</v>
      </c>
      <c r="E140" s="135" t="s">
        <v>1607</v>
      </c>
      <c r="F140" s="136" t="s">
        <v>2312</v>
      </c>
      <c r="G140" s="137" t="s">
        <v>989</v>
      </c>
      <c r="H140" s="138">
        <v>1</v>
      </c>
      <c r="I140" s="139"/>
      <c r="J140" s="140">
        <f t="shared" si="20"/>
        <v>0</v>
      </c>
      <c r="K140" s="136"/>
      <c r="L140" s="31"/>
      <c r="M140" s="141"/>
      <c r="N140" s="142" t="s">
        <v>43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157</v>
      </c>
      <c r="AT140" s="145" t="s">
        <v>152</v>
      </c>
      <c r="AU140" s="145" t="s">
        <v>80</v>
      </c>
      <c r="AY140" s="16" t="s">
        <v>150</v>
      </c>
      <c r="BE140" s="146">
        <f t="shared" si="24"/>
        <v>0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6" t="s">
        <v>80</v>
      </c>
      <c r="BK140" s="146">
        <f t="shared" si="29"/>
        <v>0</v>
      </c>
      <c r="BL140" s="16" t="s">
        <v>157</v>
      </c>
      <c r="BM140" s="145" t="s">
        <v>2313</v>
      </c>
    </row>
    <row r="141" spans="2:65" s="30" customFormat="1" ht="24.15" customHeight="1">
      <c r="B141" s="31"/>
      <c r="C141" s="134" t="s">
        <v>500</v>
      </c>
      <c r="D141" s="134" t="s">
        <v>152</v>
      </c>
      <c r="E141" s="135" t="s">
        <v>1610</v>
      </c>
      <c r="F141" s="136" t="s">
        <v>2210</v>
      </c>
      <c r="G141" s="137" t="s">
        <v>2147</v>
      </c>
      <c r="H141" s="138">
        <v>21</v>
      </c>
      <c r="I141" s="139"/>
      <c r="J141" s="140">
        <f t="shared" si="20"/>
        <v>0</v>
      </c>
      <c r="K141" s="136"/>
      <c r="L141" s="31"/>
      <c r="M141" s="141"/>
      <c r="N141" s="142" t="s">
        <v>43</v>
      </c>
      <c r="P141" s="143">
        <f t="shared" si="21"/>
        <v>0</v>
      </c>
      <c r="Q141" s="143">
        <v>0</v>
      </c>
      <c r="R141" s="143">
        <f t="shared" si="22"/>
        <v>0</v>
      </c>
      <c r="S141" s="143">
        <v>0</v>
      </c>
      <c r="T141" s="144">
        <f t="shared" si="23"/>
        <v>0</v>
      </c>
      <c r="AR141" s="145" t="s">
        <v>157</v>
      </c>
      <c r="AT141" s="145" t="s">
        <v>152</v>
      </c>
      <c r="AU141" s="145" t="s">
        <v>80</v>
      </c>
      <c r="AY141" s="16" t="s">
        <v>150</v>
      </c>
      <c r="BE141" s="146">
        <f t="shared" si="24"/>
        <v>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6" t="s">
        <v>80</v>
      </c>
      <c r="BK141" s="146">
        <f t="shared" si="29"/>
        <v>0</v>
      </c>
      <c r="BL141" s="16" t="s">
        <v>157</v>
      </c>
      <c r="BM141" s="145" t="s">
        <v>2314</v>
      </c>
    </row>
    <row r="142" spans="2:65" s="30" customFormat="1" ht="16.5" customHeight="1">
      <c r="B142" s="31"/>
      <c r="C142" s="134" t="s">
        <v>505</v>
      </c>
      <c r="D142" s="134" t="s">
        <v>152</v>
      </c>
      <c r="E142" s="135" t="s">
        <v>1172</v>
      </c>
      <c r="F142" s="136" t="s">
        <v>2212</v>
      </c>
      <c r="G142" s="137" t="s">
        <v>2147</v>
      </c>
      <c r="H142" s="138">
        <v>2</v>
      </c>
      <c r="I142" s="139"/>
      <c r="J142" s="140">
        <f t="shared" si="20"/>
        <v>0</v>
      </c>
      <c r="K142" s="136"/>
      <c r="L142" s="31"/>
      <c r="M142" s="141"/>
      <c r="N142" s="142" t="s">
        <v>43</v>
      </c>
      <c r="P142" s="143">
        <f t="shared" si="21"/>
        <v>0</v>
      </c>
      <c r="Q142" s="143">
        <v>0</v>
      </c>
      <c r="R142" s="143">
        <f t="shared" si="22"/>
        <v>0</v>
      </c>
      <c r="S142" s="143">
        <v>0</v>
      </c>
      <c r="T142" s="144">
        <f t="shared" si="23"/>
        <v>0</v>
      </c>
      <c r="AR142" s="145" t="s">
        <v>157</v>
      </c>
      <c r="AT142" s="145" t="s">
        <v>152</v>
      </c>
      <c r="AU142" s="145" t="s">
        <v>80</v>
      </c>
      <c r="AY142" s="16" t="s">
        <v>150</v>
      </c>
      <c r="BE142" s="146">
        <f t="shared" si="24"/>
        <v>0</v>
      </c>
      <c r="BF142" s="146">
        <f t="shared" si="25"/>
        <v>0</v>
      </c>
      <c r="BG142" s="146">
        <f t="shared" si="26"/>
        <v>0</v>
      </c>
      <c r="BH142" s="146">
        <f t="shared" si="27"/>
        <v>0</v>
      </c>
      <c r="BI142" s="146">
        <f t="shared" si="28"/>
        <v>0</v>
      </c>
      <c r="BJ142" s="16" t="s">
        <v>80</v>
      </c>
      <c r="BK142" s="146">
        <f t="shared" si="29"/>
        <v>0</v>
      </c>
      <c r="BL142" s="16" t="s">
        <v>157</v>
      </c>
      <c r="BM142" s="145" t="s">
        <v>2315</v>
      </c>
    </row>
    <row r="143" spans="2:65" s="30" customFormat="1" ht="37.799999999999997" customHeight="1">
      <c r="B143" s="31"/>
      <c r="C143" s="134" t="s">
        <v>512</v>
      </c>
      <c r="D143" s="134" t="s">
        <v>152</v>
      </c>
      <c r="E143" s="135" t="s">
        <v>1613</v>
      </c>
      <c r="F143" s="136" t="s">
        <v>2316</v>
      </c>
      <c r="G143" s="137" t="s">
        <v>989</v>
      </c>
      <c r="H143" s="138">
        <v>4</v>
      </c>
      <c r="I143" s="139"/>
      <c r="J143" s="140">
        <f t="shared" si="20"/>
        <v>0</v>
      </c>
      <c r="K143" s="136"/>
      <c r="L143" s="31"/>
      <c r="M143" s="141"/>
      <c r="N143" s="142" t="s">
        <v>43</v>
      </c>
      <c r="P143" s="143">
        <f t="shared" si="21"/>
        <v>0</v>
      </c>
      <c r="Q143" s="143">
        <v>0</v>
      </c>
      <c r="R143" s="143">
        <f t="shared" si="22"/>
        <v>0</v>
      </c>
      <c r="S143" s="143">
        <v>0</v>
      </c>
      <c r="T143" s="144">
        <f t="shared" si="23"/>
        <v>0</v>
      </c>
      <c r="AR143" s="145" t="s">
        <v>157</v>
      </c>
      <c r="AT143" s="145" t="s">
        <v>152</v>
      </c>
      <c r="AU143" s="145" t="s">
        <v>80</v>
      </c>
      <c r="AY143" s="16" t="s">
        <v>150</v>
      </c>
      <c r="BE143" s="146">
        <f t="shared" si="24"/>
        <v>0</v>
      </c>
      <c r="BF143" s="146">
        <f t="shared" si="25"/>
        <v>0</v>
      </c>
      <c r="BG143" s="146">
        <f t="shared" si="26"/>
        <v>0</v>
      </c>
      <c r="BH143" s="146">
        <f t="shared" si="27"/>
        <v>0</v>
      </c>
      <c r="BI143" s="146">
        <f t="shared" si="28"/>
        <v>0</v>
      </c>
      <c r="BJ143" s="16" t="s">
        <v>80</v>
      </c>
      <c r="BK143" s="146">
        <f t="shared" si="29"/>
        <v>0</v>
      </c>
      <c r="BL143" s="16" t="s">
        <v>157</v>
      </c>
      <c r="BM143" s="145" t="s">
        <v>2317</v>
      </c>
    </row>
    <row r="144" spans="2:65" s="30" customFormat="1" ht="24.15" customHeight="1">
      <c r="B144" s="31"/>
      <c r="C144" s="134" t="s">
        <v>518</v>
      </c>
      <c r="D144" s="134" t="s">
        <v>152</v>
      </c>
      <c r="E144" s="135" t="s">
        <v>1616</v>
      </c>
      <c r="F144" s="136" t="s">
        <v>2318</v>
      </c>
      <c r="G144" s="137" t="s">
        <v>989</v>
      </c>
      <c r="H144" s="138">
        <v>2</v>
      </c>
      <c r="I144" s="139"/>
      <c r="J144" s="140">
        <f t="shared" si="20"/>
        <v>0</v>
      </c>
      <c r="K144" s="136"/>
      <c r="L144" s="31"/>
      <c r="M144" s="141"/>
      <c r="N144" s="142" t="s">
        <v>43</v>
      </c>
      <c r="P144" s="143">
        <f t="shared" si="21"/>
        <v>0</v>
      </c>
      <c r="Q144" s="143">
        <v>0</v>
      </c>
      <c r="R144" s="143">
        <f t="shared" si="22"/>
        <v>0</v>
      </c>
      <c r="S144" s="143">
        <v>0</v>
      </c>
      <c r="T144" s="144">
        <f t="shared" si="23"/>
        <v>0</v>
      </c>
      <c r="AR144" s="145" t="s">
        <v>157</v>
      </c>
      <c r="AT144" s="145" t="s">
        <v>152</v>
      </c>
      <c r="AU144" s="145" t="s">
        <v>80</v>
      </c>
      <c r="AY144" s="16" t="s">
        <v>150</v>
      </c>
      <c r="BE144" s="146">
        <f t="shared" si="24"/>
        <v>0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6" t="s">
        <v>80</v>
      </c>
      <c r="BK144" s="146">
        <f t="shared" si="29"/>
        <v>0</v>
      </c>
      <c r="BL144" s="16" t="s">
        <v>157</v>
      </c>
      <c r="BM144" s="145" t="s">
        <v>2319</v>
      </c>
    </row>
    <row r="145" spans="2:65" s="30" customFormat="1" ht="37.799999999999997" customHeight="1">
      <c r="B145" s="31"/>
      <c r="C145" s="134" t="s">
        <v>522</v>
      </c>
      <c r="D145" s="134" t="s">
        <v>152</v>
      </c>
      <c r="E145" s="135" t="s">
        <v>1830</v>
      </c>
      <c r="F145" s="136" t="s">
        <v>2259</v>
      </c>
      <c r="G145" s="137" t="s">
        <v>989</v>
      </c>
      <c r="H145" s="138">
        <v>3</v>
      </c>
      <c r="I145" s="139"/>
      <c r="J145" s="140">
        <f t="shared" si="20"/>
        <v>0</v>
      </c>
      <c r="K145" s="136"/>
      <c r="L145" s="31"/>
      <c r="M145" s="141"/>
      <c r="N145" s="142" t="s">
        <v>43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157</v>
      </c>
      <c r="AT145" s="145" t="s">
        <v>152</v>
      </c>
      <c r="AU145" s="145" t="s">
        <v>80</v>
      </c>
      <c r="AY145" s="16" t="s">
        <v>150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6" t="s">
        <v>80</v>
      </c>
      <c r="BK145" s="146">
        <f t="shared" si="29"/>
        <v>0</v>
      </c>
      <c r="BL145" s="16" t="s">
        <v>157</v>
      </c>
      <c r="BM145" s="145" t="s">
        <v>2320</v>
      </c>
    </row>
    <row r="146" spans="2:65" s="30" customFormat="1" ht="37.799999999999997" customHeight="1">
      <c r="B146" s="31"/>
      <c r="C146" s="134" t="s">
        <v>527</v>
      </c>
      <c r="D146" s="134" t="s">
        <v>152</v>
      </c>
      <c r="E146" s="135" t="s">
        <v>1834</v>
      </c>
      <c r="F146" s="136" t="s">
        <v>2261</v>
      </c>
      <c r="G146" s="137" t="s">
        <v>989</v>
      </c>
      <c r="H146" s="138">
        <v>2</v>
      </c>
      <c r="I146" s="139"/>
      <c r="J146" s="140">
        <f t="shared" si="20"/>
        <v>0</v>
      </c>
      <c r="K146" s="136"/>
      <c r="L146" s="31"/>
      <c r="M146" s="141"/>
      <c r="N146" s="142" t="s">
        <v>43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AR146" s="145" t="s">
        <v>157</v>
      </c>
      <c r="AT146" s="145" t="s">
        <v>152</v>
      </c>
      <c r="AU146" s="145" t="s">
        <v>80</v>
      </c>
      <c r="AY146" s="16" t="s">
        <v>150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6" t="s">
        <v>80</v>
      </c>
      <c r="BK146" s="146">
        <f t="shared" si="29"/>
        <v>0</v>
      </c>
      <c r="BL146" s="16" t="s">
        <v>157</v>
      </c>
      <c r="BM146" s="145" t="s">
        <v>2321</v>
      </c>
    </row>
    <row r="147" spans="2:65" s="30" customFormat="1" ht="37.799999999999997" customHeight="1">
      <c r="B147" s="31"/>
      <c r="C147" s="134" t="s">
        <v>532</v>
      </c>
      <c r="D147" s="134" t="s">
        <v>152</v>
      </c>
      <c r="E147" s="135" t="s">
        <v>1624</v>
      </c>
      <c r="F147" s="136" t="s">
        <v>2267</v>
      </c>
      <c r="G147" s="137" t="s">
        <v>989</v>
      </c>
      <c r="H147" s="138">
        <v>1</v>
      </c>
      <c r="I147" s="139"/>
      <c r="J147" s="140">
        <f t="shared" si="20"/>
        <v>0</v>
      </c>
      <c r="K147" s="136"/>
      <c r="L147" s="31"/>
      <c r="M147" s="141"/>
      <c r="N147" s="142" t="s">
        <v>43</v>
      </c>
      <c r="P147" s="143">
        <f t="shared" si="21"/>
        <v>0</v>
      </c>
      <c r="Q147" s="143">
        <v>0</v>
      </c>
      <c r="R147" s="143">
        <f t="shared" si="22"/>
        <v>0</v>
      </c>
      <c r="S147" s="143">
        <v>0</v>
      </c>
      <c r="T147" s="144">
        <f t="shared" si="23"/>
        <v>0</v>
      </c>
      <c r="AR147" s="145" t="s">
        <v>157</v>
      </c>
      <c r="AT147" s="145" t="s">
        <v>152</v>
      </c>
      <c r="AU147" s="145" t="s">
        <v>80</v>
      </c>
      <c r="AY147" s="16" t="s">
        <v>150</v>
      </c>
      <c r="BE147" s="146">
        <f t="shared" si="24"/>
        <v>0</v>
      </c>
      <c r="BF147" s="146">
        <f t="shared" si="25"/>
        <v>0</v>
      </c>
      <c r="BG147" s="146">
        <f t="shared" si="26"/>
        <v>0</v>
      </c>
      <c r="BH147" s="146">
        <f t="shared" si="27"/>
        <v>0</v>
      </c>
      <c r="BI147" s="146">
        <f t="shared" si="28"/>
        <v>0</v>
      </c>
      <c r="BJ147" s="16" t="s">
        <v>80</v>
      </c>
      <c r="BK147" s="146">
        <f t="shared" si="29"/>
        <v>0</v>
      </c>
      <c r="BL147" s="16" t="s">
        <v>157</v>
      </c>
      <c r="BM147" s="145" t="s">
        <v>2322</v>
      </c>
    </row>
    <row r="148" spans="2:65" s="30" customFormat="1" ht="49.05" customHeight="1">
      <c r="B148" s="31"/>
      <c r="C148" s="134" t="s">
        <v>537</v>
      </c>
      <c r="D148" s="134" t="s">
        <v>152</v>
      </c>
      <c r="E148" s="135" t="s">
        <v>1627</v>
      </c>
      <c r="F148" s="136" t="s">
        <v>2323</v>
      </c>
      <c r="G148" s="137" t="s">
        <v>989</v>
      </c>
      <c r="H148" s="138">
        <v>1</v>
      </c>
      <c r="I148" s="139"/>
      <c r="J148" s="140">
        <f t="shared" si="20"/>
        <v>0</v>
      </c>
      <c r="K148" s="136"/>
      <c r="L148" s="31"/>
      <c r="M148" s="141"/>
      <c r="N148" s="142" t="s">
        <v>43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157</v>
      </c>
      <c r="AT148" s="145" t="s">
        <v>152</v>
      </c>
      <c r="AU148" s="145" t="s">
        <v>80</v>
      </c>
      <c r="AY148" s="16" t="s">
        <v>150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6" t="s">
        <v>80</v>
      </c>
      <c r="BK148" s="146">
        <f t="shared" si="29"/>
        <v>0</v>
      </c>
      <c r="BL148" s="16" t="s">
        <v>157</v>
      </c>
      <c r="BM148" s="145" t="s">
        <v>2324</v>
      </c>
    </row>
    <row r="149" spans="2:65" s="30" customFormat="1" ht="49.05" customHeight="1">
      <c r="B149" s="31"/>
      <c r="C149" s="134" t="s">
        <v>542</v>
      </c>
      <c r="D149" s="134" t="s">
        <v>152</v>
      </c>
      <c r="E149" s="135" t="s">
        <v>1629</v>
      </c>
      <c r="F149" s="136" t="s">
        <v>2325</v>
      </c>
      <c r="G149" s="137" t="s">
        <v>989</v>
      </c>
      <c r="H149" s="138">
        <v>1</v>
      </c>
      <c r="I149" s="139"/>
      <c r="J149" s="140">
        <f t="shared" si="20"/>
        <v>0</v>
      </c>
      <c r="K149" s="136"/>
      <c r="L149" s="31"/>
      <c r="M149" s="141"/>
      <c r="N149" s="142" t="s">
        <v>43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157</v>
      </c>
      <c r="AT149" s="145" t="s">
        <v>152</v>
      </c>
      <c r="AU149" s="145" t="s">
        <v>80</v>
      </c>
      <c r="AY149" s="16" t="s">
        <v>150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6" t="s">
        <v>80</v>
      </c>
      <c r="BK149" s="146">
        <f t="shared" si="29"/>
        <v>0</v>
      </c>
      <c r="BL149" s="16" t="s">
        <v>157</v>
      </c>
      <c r="BM149" s="145" t="s">
        <v>2326</v>
      </c>
    </row>
    <row r="150" spans="2:65" s="30" customFormat="1" ht="49.05" customHeight="1">
      <c r="B150" s="31"/>
      <c r="C150" s="134" t="s">
        <v>547</v>
      </c>
      <c r="D150" s="134" t="s">
        <v>152</v>
      </c>
      <c r="E150" s="135" t="s">
        <v>1632</v>
      </c>
      <c r="F150" s="136" t="s">
        <v>2327</v>
      </c>
      <c r="G150" s="137" t="s">
        <v>989</v>
      </c>
      <c r="H150" s="138">
        <v>1</v>
      </c>
      <c r="I150" s="139"/>
      <c r="J150" s="140">
        <f t="shared" si="20"/>
        <v>0</v>
      </c>
      <c r="K150" s="136"/>
      <c r="L150" s="31"/>
      <c r="M150" s="141"/>
      <c r="N150" s="142" t="s">
        <v>43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157</v>
      </c>
      <c r="AT150" s="145" t="s">
        <v>152</v>
      </c>
      <c r="AU150" s="145" t="s">
        <v>80</v>
      </c>
      <c r="AY150" s="16" t="s">
        <v>150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6" t="s">
        <v>80</v>
      </c>
      <c r="BK150" s="146">
        <f t="shared" si="29"/>
        <v>0</v>
      </c>
      <c r="BL150" s="16" t="s">
        <v>157</v>
      </c>
      <c r="BM150" s="145" t="s">
        <v>2328</v>
      </c>
    </row>
    <row r="151" spans="2:65" s="30" customFormat="1" ht="16.5" customHeight="1">
      <c r="B151" s="31"/>
      <c r="C151" s="134" t="s">
        <v>551</v>
      </c>
      <c r="D151" s="134" t="s">
        <v>152</v>
      </c>
      <c r="E151" s="135" t="s">
        <v>1635</v>
      </c>
      <c r="F151" s="136" t="s">
        <v>2329</v>
      </c>
      <c r="G151" s="137" t="s">
        <v>989</v>
      </c>
      <c r="H151" s="138">
        <v>2</v>
      </c>
      <c r="I151" s="139"/>
      <c r="J151" s="140">
        <f t="shared" si="20"/>
        <v>0</v>
      </c>
      <c r="K151" s="136"/>
      <c r="L151" s="31"/>
      <c r="M151" s="141"/>
      <c r="N151" s="142" t="s">
        <v>43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157</v>
      </c>
      <c r="AT151" s="145" t="s">
        <v>152</v>
      </c>
      <c r="AU151" s="145" t="s">
        <v>80</v>
      </c>
      <c r="AY151" s="16" t="s">
        <v>150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6" t="s">
        <v>80</v>
      </c>
      <c r="BK151" s="146">
        <f t="shared" si="29"/>
        <v>0</v>
      </c>
      <c r="BL151" s="16" t="s">
        <v>157</v>
      </c>
      <c r="BM151" s="145" t="s">
        <v>2330</v>
      </c>
    </row>
    <row r="152" spans="2:65" s="30" customFormat="1" ht="16.5" customHeight="1">
      <c r="B152" s="31"/>
      <c r="C152" s="134" t="s">
        <v>556</v>
      </c>
      <c r="D152" s="134" t="s">
        <v>152</v>
      </c>
      <c r="E152" s="135" t="s">
        <v>1638</v>
      </c>
      <c r="F152" s="136" t="s">
        <v>2331</v>
      </c>
      <c r="G152" s="137" t="s">
        <v>989</v>
      </c>
      <c r="H152" s="138">
        <v>2</v>
      </c>
      <c r="I152" s="139"/>
      <c r="J152" s="140">
        <f t="shared" si="20"/>
        <v>0</v>
      </c>
      <c r="K152" s="136"/>
      <c r="L152" s="31"/>
      <c r="M152" s="141"/>
      <c r="N152" s="142" t="s">
        <v>43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157</v>
      </c>
      <c r="AT152" s="145" t="s">
        <v>152</v>
      </c>
      <c r="AU152" s="145" t="s">
        <v>80</v>
      </c>
      <c r="AY152" s="16" t="s">
        <v>150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6" t="s">
        <v>80</v>
      </c>
      <c r="BK152" s="146">
        <f t="shared" si="29"/>
        <v>0</v>
      </c>
      <c r="BL152" s="16" t="s">
        <v>157</v>
      </c>
      <c r="BM152" s="145" t="s">
        <v>2332</v>
      </c>
    </row>
    <row r="153" spans="2:65" s="30" customFormat="1" ht="16.5" customHeight="1">
      <c r="B153" s="31"/>
      <c r="C153" s="134" t="s">
        <v>560</v>
      </c>
      <c r="D153" s="134" t="s">
        <v>152</v>
      </c>
      <c r="E153" s="135" t="s">
        <v>1568</v>
      </c>
      <c r="F153" s="136" t="s">
        <v>2287</v>
      </c>
      <c r="G153" s="137" t="s">
        <v>989</v>
      </c>
      <c r="H153" s="138">
        <v>5</v>
      </c>
      <c r="I153" s="139"/>
      <c r="J153" s="140">
        <f t="shared" si="20"/>
        <v>0</v>
      </c>
      <c r="K153" s="136"/>
      <c r="L153" s="31"/>
      <c r="M153" s="141"/>
      <c r="N153" s="142" t="s">
        <v>43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157</v>
      </c>
      <c r="AT153" s="145" t="s">
        <v>152</v>
      </c>
      <c r="AU153" s="145" t="s">
        <v>80</v>
      </c>
      <c r="AY153" s="16" t="s">
        <v>150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6" t="s">
        <v>80</v>
      </c>
      <c r="BK153" s="146">
        <f t="shared" si="29"/>
        <v>0</v>
      </c>
      <c r="BL153" s="16" t="s">
        <v>157</v>
      </c>
      <c r="BM153" s="145" t="s">
        <v>2333</v>
      </c>
    </row>
    <row r="154" spans="2:65" s="30" customFormat="1" ht="16.5" customHeight="1">
      <c r="B154" s="31"/>
      <c r="C154" s="134" t="s">
        <v>564</v>
      </c>
      <c r="D154" s="134" t="s">
        <v>152</v>
      </c>
      <c r="E154" s="135" t="s">
        <v>1641</v>
      </c>
      <c r="F154" s="136" t="s">
        <v>2334</v>
      </c>
      <c r="G154" s="137" t="s">
        <v>989</v>
      </c>
      <c r="H154" s="138">
        <v>1</v>
      </c>
      <c r="I154" s="139"/>
      <c r="J154" s="140">
        <f t="shared" si="20"/>
        <v>0</v>
      </c>
      <c r="K154" s="136"/>
      <c r="L154" s="31"/>
      <c r="M154" s="141"/>
      <c r="N154" s="142" t="s">
        <v>43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157</v>
      </c>
      <c r="AT154" s="145" t="s">
        <v>152</v>
      </c>
      <c r="AU154" s="145" t="s">
        <v>80</v>
      </c>
      <c r="AY154" s="16" t="s">
        <v>150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6" t="s">
        <v>80</v>
      </c>
      <c r="BK154" s="146">
        <f t="shared" si="29"/>
        <v>0</v>
      </c>
      <c r="BL154" s="16" t="s">
        <v>157</v>
      </c>
      <c r="BM154" s="145" t="s">
        <v>2335</v>
      </c>
    </row>
    <row r="155" spans="2:65" s="30" customFormat="1" ht="21.75" customHeight="1">
      <c r="B155" s="31"/>
      <c r="C155" s="134" t="s">
        <v>568</v>
      </c>
      <c r="D155" s="134" t="s">
        <v>152</v>
      </c>
      <c r="E155" s="135" t="s">
        <v>1644</v>
      </c>
      <c r="F155" s="136" t="s">
        <v>2336</v>
      </c>
      <c r="G155" s="137" t="s">
        <v>200</v>
      </c>
      <c r="H155" s="138">
        <v>154</v>
      </c>
      <c r="I155" s="139"/>
      <c r="J155" s="140">
        <f t="shared" si="20"/>
        <v>0</v>
      </c>
      <c r="K155" s="136"/>
      <c r="L155" s="31"/>
      <c r="M155" s="141"/>
      <c r="N155" s="142" t="s">
        <v>43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157</v>
      </c>
      <c r="AT155" s="145" t="s">
        <v>152</v>
      </c>
      <c r="AU155" s="145" t="s">
        <v>80</v>
      </c>
      <c r="AY155" s="16" t="s">
        <v>150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6" t="s">
        <v>80</v>
      </c>
      <c r="BK155" s="146">
        <f t="shared" si="29"/>
        <v>0</v>
      </c>
      <c r="BL155" s="16" t="s">
        <v>157</v>
      </c>
      <c r="BM155" s="145" t="s">
        <v>2337</v>
      </c>
    </row>
    <row r="156" spans="2:65" s="30" customFormat="1" ht="24.15" customHeight="1">
      <c r="B156" s="31"/>
      <c r="C156" s="134" t="s">
        <v>573</v>
      </c>
      <c r="D156" s="134" t="s">
        <v>152</v>
      </c>
      <c r="E156" s="135" t="s">
        <v>1577</v>
      </c>
      <c r="F156" s="136" t="s">
        <v>2293</v>
      </c>
      <c r="G156" s="137" t="s">
        <v>2147</v>
      </c>
      <c r="H156" s="138">
        <v>7</v>
      </c>
      <c r="I156" s="139"/>
      <c r="J156" s="140">
        <f t="shared" si="20"/>
        <v>0</v>
      </c>
      <c r="K156" s="136"/>
      <c r="L156" s="31"/>
      <c r="M156" s="141"/>
      <c r="N156" s="142" t="s">
        <v>43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157</v>
      </c>
      <c r="AT156" s="145" t="s">
        <v>152</v>
      </c>
      <c r="AU156" s="145" t="s">
        <v>80</v>
      </c>
      <c r="AY156" s="16" t="s">
        <v>150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6" t="s">
        <v>80</v>
      </c>
      <c r="BK156" s="146">
        <f t="shared" si="29"/>
        <v>0</v>
      </c>
      <c r="BL156" s="16" t="s">
        <v>157</v>
      </c>
      <c r="BM156" s="145" t="s">
        <v>2338</v>
      </c>
    </row>
    <row r="157" spans="2:65" s="30" customFormat="1" ht="16.5" customHeight="1">
      <c r="B157" s="31"/>
      <c r="C157" s="134" t="s">
        <v>577</v>
      </c>
      <c r="D157" s="134" t="s">
        <v>152</v>
      </c>
      <c r="E157" s="135" t="s">
        <v>1582</v>
      </c>
      <c r="F157" s="136" t="s">
        <v>2295</v>
      </c>
      <c r="G157" s="137" t="s">
        <v>2147</v>
      </c>
      <c r="H157" s="138">
        <v>9</v>
      </c>
      <c r="I157" s="139"/>
      <c r="J157" s="140">
        <f t="shared" si="20"/>
        <v>0</v>
      </c>
      <c r="K157" s="136"/>
      <c r="L157" s="31"/>
      <c r="M157" s="141"/>
      <c r="N157" s="142" t="s">
        <v>43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157</v>
      </c>
      <c r="AT157" s="145" t="s">
        <v>152</v>
      </c>
      <c r="AU157" s="145" t="s">
        <v>80</v>
      </c>
      <c r="AY157" s="16" t="s">
        <v>150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6" t="s">
        <v>80</v>
      </c>
      <c r="BK157" s="146">
        <f t="shared" si="29"/>
        <v>0</v>
      </c>
      <c r="BL157" s="16" t="s">
        <v>157</v>
      </c>
      <c r="BM157" s="145" t="s">
        <v>2339</v>
      </c>
    </row>
    <row r="158" spans="2:65" s="30" customFormat="1" ht="21.75" customHeight="1">
      <c r="B158" s="31"/>
      <c r="C158" s="134" t="s">
        <v>582</v>
      </c>
      <c r="D158" s="134" t="s">
        <v>152</v>
      </c>
      <c r="E158" s="135" t="s">
        <v>1585</v>
      </c>
      <c r="F158" s="136" t="s">
        <v>2297</v>
      </c>
      <c r="G158" s="137" t="s">
        <v>200</v>
      </c>
      <c r="H158" s="138">
        <v>56</v>
      </c>
      <c r="I158" s="139"/>
      <c r="J158" s="140">
        <f t="shared" si="20"/>
        <v>0</v>
      </c>
      <c r="K158" s="136"/>
      <c r="L158" s="31"/>
      <c r="M158" s="141"/>
      <c r="N158" s="142" t="s">
        <v>43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157</v>
      </c>
      <c r="AT158" s="145" t="s">
        <v>152</v>
      </c>
      <c r="AU158" s="145" t="s">
        <v>80</v>
      </c>
      <c r="AY158" s="16" t="s">
        <v>150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6" t="s">
        <v>80</v>
      </c>
      <c r="BK158" s="146">
        <f t="shared" si="29"/>
        <v>0</v>
      </c>
      <c r="BL158" s="16" t="s">
        <v>157</v>
      </c>
      <c r="BM158" s="145" t="s">
        <v>2340</v>
      </c>
    </row>
    <row r="159" spans="2:65" s="30" customFormat="1" ht="21.75" customHeight="1">
      <c r="B159" s="31"/>
      <c r="C159" s="134" t="s">
        <v>586</v>
      </c>
      <c r="D159" s="134" t="s">
        <v>152</v>
      </c>
      <c r="E159" s="135" t="s">
        <v>1589</v>
      </c>
      <c r="F159" s="136" t="s">
        <v>2299</v>
      </c>
      <c r="G159" s="137" t="s">
        <v>200</v>
      </c>
      <c r="H159" s="138">
        <v>69</v>
      </c>
      <c r="I159" s="139"/>
      <c r="J159" s="140">
        <f t="shared" si="20"/>
        <v>0</v>
      </c>
      <c r="K159" s="136"/>
      <c r="L159" s="31"/>
      <c r="M159" s="141"/>
      <c r="N159" s="142" t="s">
        <v>43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157</v>
      </c>
      <c r="AT159" s="145" t="s">
        <v>152</v>
      </c>
      <c r="AU159" s="145" t="s">
        <v>80</v>
      </c>
      <c r="AY159" s="16" t="s">
        <v>150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6" t="s">
        <v>80</v>
      </c>
      <c r="BK159" s="146">
        <f t="shared" si="29"/>
        <v>0</v>
      </c>
      <c r="BL159" s="16" t="s">
        <v>157</v>
      </c>
      <c r="BM159" s="145" t="s">
        <v>2341</v>
      </c>
    </row>
    <row r="160" spans="2:65" s="30" customFormat="1" ht="16.5" customHeight="1">
      <c r="B160" s="31"/>
      <c r="C160" s="134" t="s">
        <v>590</v>
      </c>
      <c r="D160" s="134" t="s">
        <v>152</v>
      </c>
      <c r="E160" s="135" t="s">
        <v>1595</v>
      </c>
      <c r="F160" s="136" t="s">
        <v>2303</v>
      </c>
      <c r="G160" s="137" t="s">
        <v>648</v>
      </c>
      <c r="H160" s="138">
        <v>320</v>
      </c>
      <c r="I160" s="139"/>
      <c r="J160" s="140">
        <f t="shared" si="20"/>
        <v>0</v>
      </c>
      <c r="K160" s="136"/>
      <c r="L160" s="31"/>
      <c r="M160" s="141"/>
      <c r="N160" s="142" t="s">
        <v>43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157</v>
      </c>
      <c r="AT160" s="145" t="s">
        <v>152</v>
      </c>
      <c r="AU160" s="145" t="s">
        <v>80</v>
      </c>
      <c r="AY160" s="16" t="s">
        <v>150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6" t="s">
        <v>80</v>
      </c>
      <c r="BK160" s="146">
        <f t="shared" si="29"/>
        <v>0</v>
      </c>
      <c r="BL160" s="16" t="s">
        <v>157</v>
      </c>
      <c r="BM160" s="145" t="s">
        <v>2342</v>
      </c>
    </row>
    <row r="161" spans="2:65" s="121" customFormat="1" ht="25.95" customHeight="1">
      <c r="B161" s="122"/>
      <c r="D161" s="123" t="s">
        <v>71</v>
      </c>
      <c r="E161" s="124" t="s">
        <v>1720</v>
      </c>
      <c r="F161" s="124" t="s">
        <v>1405</v>
      </c>
      <c r="I161" s="125"/>
      <c r="J161" s="126">
        <f>BK161</f>
        <v>0</v>
      </c>
      <c r="L161" s="122"/>
      <c r="M161" s="127"/>
      <c r="P161" s="128">
        <f>SUM(P162:P169)</f>
        <v>0</v>
      </c>
      <c r="R161" s="128">
        <f>SUM(R162:R169)</f>
        <v>0</v>
      </c>
      <c r="T161" s="129">
        <f>SUM(T162:T169)</f>
        <v>0</v>
      </c>
      <c r="AR161" s="123" t="s">
        <v>80</v>
      </c>
      <c r="AT161" s="130" t="s">
        <v>71</v>
      </c>
      <c r="AU161" s="130" t="s">
        <v>72</v>
      </c>
      <c r="AY161" s="123" t="s">
        <v>150</v>
      </c>
      <c r="BK161" s="131">
        <f>SUM(BK162:BK169)</f>
        <v>0</v>
      </c>
    </row>
    <row r="162" spans="2:65" s="30" customFormat="1" ht="16.5" customHeight="1">
      <c r="B162" s="31"/>
      <c r="C162" s="134" t="s">
        <v>594</v>
      </c>
      <c r="D162" s="134" t="s">
        <v>152</v>
      </c>
      <c r="E162" s="135" t="s">
        <v>1647</v>
      </c>
      <c r="F162" s="136" t="s">
        <v>2343</v>
      </c>
      <c r="G162" s="137" t="s">
        <v>712</v>
      </c>
      <c r="H162" s="138">
        <v>1</v>
      </c>
      <c r="I162" s="139"/>
      <c r="J162" s="140">
        <f t="shared" ref="J162:J169" si="30">ROUND(I162*H162,2)</f>
        <v>0</v>
      </c>
      <c r="K162" s="136"/>
      <c r="L162" s="31"/>
      <c r="M162" s="141"/>
      <c r="N162" s="142" t="s">
        <v>43</v>
      </c>
      <c r="P162" s="143">
        <f t="shared" ref="P162:P169" si="31">O162*H162</f>
        <v>0</v>
      </c>
      <c r="Q162" s="143">
        <v>0</v>
      </c>
      <c r="R162" s="143">
        <f t="shared" ref="R162:R169" si="32">Q162*H162</f>
        <v>0</v>
      </c>
      <c r="S162" s="143">
        <v>0</v>
      </c>
      <c r="T162" s="144">
        <f t="shared" ref="T162:T169" si="33">S162*H162</f>
        <v>0</v>
      </c>
      <c r="AR162" s="145" t="s">
        <v>157</v>
      </c>
      <c r="AT162" s="145" t="s">
        <v>152</v>
      </c>
      <c r="AU162" s="145" t="s">
        <v>80</v>
      </c>
      <c r="AY162" s="16" t="s">
        <v>150</v>
      </c>
      <c r="BE162" s="146">
        <f t="shared" ref="BE162:BE169" si="34">IF(N162="základní",J162,0)</f>
        <v>0</v>
      </c>
      <c r="BF162" s="146">
        <f t="shared" ref="BF162:BF169" si="35">IF(N162="snížená",J162,0)</f>
        <v>0</v>
      </c>
      <c r="BG162" s="146">
        <f t="shared" ref="BG162:BG169" si="36">IF(N162="zákl. přenesená",J162,0)</f>
        <v>0</v>
      </c>
      <c r="BH162" s="146">
        <f t="shared" ref="BH162:BH169" si="37">IF(N162="sníž. přenesená",J162,0)</f>
        <v>0</v>
      </c>
      <c r="BI162" s="146">
        <f t="shared" ref="BI162:BI169" si="38">IF(N162="nulová",J162,0)</f>
        <v>0</v>
      </c>
      <c r="BJ162" s="16" t="s">
        <v>80</v>
      </c>
      <c r="BK162" s="146">
        <f t="shared" ref="BK162:BK169" si="39">ROUND(I162*H162,2)</f>
        <v>0</v>
      </c>
      <c r="BL162" s="16" t="s">
        <v>157</v>
      </c>
      <c r="BM162" s="145" t="s">
        <v>2344</v>
      </c>
    </row>
    <row r="163" spans="2:65" s="30" customFormat="1" ht="16.5" customHeight="1">
      <c r="B163" s="31"/>
      <c r="C163" s="134" t="s">
        <v>598</v>
      </c>
      <c r="D163" s="134" t="s">
        <v>152</v>
      </c>
      <c r="E163" s="135" t="s">
        <v>1650</v>
      </c>
      <c r="F163" s="136" t="s">
        <v>2345</v>
      </c>
      <c r="G163" s="137" t="s">
        <v>712</v>
      </c>
      <c r="H163" s="138">
        <v>1</v>
      </c>
      <c r="I163" s="139"/>
      <c r="J163" s="140">
        <f t="shared" si="30"/>
        <v>0</v>
      </c>
      <c r="K163" s="136"/>
      <c r="L163" s="31"/>
      <c r="M163" s="141"/>
      <c r="N163" s="142" t="s">
        <v>43</v>
      </c>
      <c r="P163" s="143">
        <f t="shared" si="31"/>
        <v>0</v>
      </c>
      <c r="Q163" s="143">
        <v>0</v>
      </c>
      <c r="R163" s="143">
        <f t="shared" si="32"/>
        <v>0</v>
      </c>
      <c r="S163" s="143">
        <v>0</v>
      </c>
      <c r="T163" s="144">
        <f t="shared" si="33"/>
        <v>0</v>
      </c>
      <c r="AR163" s="145" t="s">
        <v>157</v>
      </c>
      <c r="AT163" s="145" t="s">
        <v>152</v>
      </c>
      <c r="AU163" s="145" t="s">
        <v>80</v>
      </c>
      <c r="AY163" s="16" t="s">
        <v>150</v>
      </c>
      <c r="BE163" s="146">
        <f t="shared" si="34"/>
        <v>0</v>
      </c>
      <c r="BF163" s="146">
        <f t="shared" si="35"/>
        <v>0</v>
      </c>
      <c r="BG163" s="146">
        <f t="shared" si="36"/>
        <v>0</v>
      </c>
      <c r="BH163" s="146">
        <f t="shared" si="37"/>
        <v>0</v>
      </c>
      <c r="BI163" s="146">
        <f t="shared" si="38"/>
        <v>0</v>
      </c>
      <c r="BJ163" s="16" t="s">
        <v>80</v>
      </c>
      <c r="BK163" s="146">
        <f t="shared" si="39"/>
        <v>0</v>
      </c>
      <c r="BL163" s="16" t="s">
        <v>157</v>
      </c>
      <c r="BM163" s="145" t="s">
        <v>2346</v>
      </c>
    </row>
    <row r="164" spans="2:65" s="30" customFormat="1" ht="16.5" customHeight="1">
      <c r="B164" s="31"/>
      <c r="C164" s="134" t="s">
        <v>603</v>
      </c>
      <c r="D164" s="134" t="s">
        <v>152</v>
      </c>
      <c r="E164" s="135" t="s">
        <v>1653</v>
      </c>
      <c r="F164" s="136" t="s">
        <v>2347</v>
      </c>
      <c r="G164" s="137" t="s">
        <v>712</v>
      </c>
      <c r="H164" s="138">
        <v>1</v>
      </c>
      <c r="I164" s="139"/>
      <c r="J164" s="140">
        <f t="shared" si="30"/>
        <v>0</v>
      </c>
      <c r="K164" s="136"/>
      <c r="L164" s="31"/>
      <c r="M164" s="141"/>
      <c r="N164" s="142" t="s">
        <v>43</v>
      </c>
      <c r="P164" s="143">
        <f t="shared" si="31"/>
        <v>0</v>
      </c>
      <c r="Q164" s="143">
        <v>0</v>
      </c>
      <c r="R164" s="143">
        <f t="shared" si="32"/>
        <v>0</v>
      </c>
      <c r="S164" s="143">
        <v>0</v>
      </c>
      <c r="T164" s="144">
        <f t="shared" si="33"/>
        <v>0</v>
      </c>
      <c r="AR164" s="145" t="s">
        <v>157</v>
      </c>
      <c r="AT164" s="145" t="s">
        <v>152</v>
      </c>
      <c r="AU164" s="145" t="s">
        <v>80</v>
      </c>
      <c r="AY164" s="16" t="s">
        <v>150</v>
      </c>
      <c r="BE164" s="146">
        <f t="shared" si="34"/>
        <v>0</v>
      </c>
      <c r="BF164" s="146">
        <f t="shared" si="35"/>
        <v>0</v>
      </c>
      <c r="BG164" s="146">
        <f t="shared" si="36"/>
        <v>0</v>
      </c>
      <c r="BH164" s="146">
        <f t="shared" si="37"/>
        <v>0</v>
      </c>
      <c r="BI164" s="146">
        <f t="shared" si="38"/>
        <v>0</v>
      </c>
      <c r="BJ164" s="16" t="s">
        <v>80</v>
      </c>
      <c r="BK164" s="146">
        <f t="shared" si="39"/>
        <v>0</v>
      </c>
      <c r="BL164" s="16" t="s">
        <v>157</v>
      </c>
      <c r="BM164" s="145" t="s">
        <v>2348</v>
      </c>
    </row>
    <row r="165" spans="2:65" s="30" customFormat="1" ht="16.5" customHeight="1">
      <c r="B165" s="31"/>
      <c r="C165" s="134" t="s">
        <v>607</v>
      </c>
      <c r="D165" s="134" t="s">
        <v>152</v>
      </c>
      <c r="E165" s="135" t="s">
        <v>1656</v>
      </c>
      <c r="F165" s="136" t="s">
        <v>2349</v>
      </c>
      <c r="G165" s="137" t="s">
        <v>712</v>
      </c>
      <c r="H165" s="138">
        <v>1</v>
      </c>
      <c r="I165" s="139"/>
      <c r="J165" s="140">
        <f t="shared" si="30"/>
        <v>0</v>
      </c>
      <c r="K165" s="136"/>
      <c r="L165" s="31"/>
      <c r="M165" s="141"/>
      <c r="N165" s="142" t="s">
        <v>43</v>
      </c>
      <c r="P165" s="143">
        <f t="shared" si="31"/>
        <v>0</v>
      </c>
      <c r="Q165" s="143">
        <v>0</v>
      </c>
      <c r="R165" s="143">
        <f t="shared" si="32"/>
        <v>0</v>
      </c>
      <c r="S165" s="143">
        <v>0</v>
      </c>
      <c r="T165" s="144">
        <f t="shared" si="33"/>
        <v>0</v>
      </c>
      <c r="AR165" s="145" t="s">
        <v>157</v>
      </c>
      <c r="AT165" s="145" t="s">
        <v>152</v>
      </c>
      <c r="AU165" s="145" t="s">
        <v>80</v>
      </c>
      <c r="AY165" s="16" t="s">
        <v>150</v>
      </c>
      <c r="BE165" s="146">
        <f t="shared" si="34"/>
        <v>0</v>
      </c>
      <c r="BF165" s="146">
        <f t="shared" si="35"/>
        <v>0</v>
      </c>
      <c r="BG165" s="146">
        <f t="shared" si="36"/>
        <v>0</v>
      </c>
      <c r="BH165" s="146">
        <f t="shared" si="37"/>
        <v>0</v>
      </c>
      <c r="BI165" s="146">
        <f t="shared" si="38"/>
        <v>0</v>
      </c>
      <c r="BJ165" s="16" t="s">
        <v>80</v>
      </c>
      <c r="BK165" s="146">
        <f t="shared" si="39"/>
        <v>0</v>
      </c>
      <c r="BL165" s="16" t="s">
        <v>157</v>
      </c>
      <c r="BM165" s="145" t="s">
        <v>2350</v>
      </c>
    </row>
    <row r="166" spans="2:65" s="30" customFormat="1" ht="16.5" customHeight="1">
      <c r="B166" s="31"/>
      <c r="C166" s="134" t="s">
        <v>612</v>
      </c>
      <c r="D166" s="134" t="s">
        <v>152</v>
      </c>
      <c r="E166" s="135" t="s">
        <v>1659</v>
      </c>
      <c r="F166" s="136" t="s">
        <v>2351</v>
      </c>
      <c r="G166" s="137" t="s">
        <v>712</v>
      </c>
      <c r="H166" s="138">
        <v>1</v>
      </c>
      <c r="I166" s="139"/>
      <c r="J166" s="140">
        <f t="shared" si="30"/>
        <v>0</v>
      </c>
      <c r="K166" s="136"/>
      <c r="L166" s="31"/>
      <c r="M166" s="141"/>
      <c r="N166" s="142" t="s">
        <v>43</v>
      </c>
      <c r="P166" s="143">
        <f t="shared" si="31"/>
        <v>0</v>
      </c>
      <c r="Q166" s="143">
        <v>0</v>
      </c>
      <c r="R166" s="143">
        <f t="shared" si="32"/>
        <v>0</v>
      </c>
      <c r="S166" s="143">
        <v>0</v>
      </c>
      <c r="T166" s="144">
        <f t="shared" si="33"/>
        <v>0</v>
      </c>
      <c r="AR166" s="145" t="s">
        <v>157</v>
      </c>
      <c r="AT166" s="145" t="s">
        <v>152</v>
      </c>
      <c r="AU166" s="145" t="s">
        <v>80</v>
      </c>
      <c r="AY166" s="16" t="s">
        <v>150</v>
      </c>
      <c r="BE166" s="146">
        <f t="shared" si="34"/>
        <v>0</v>
      </c>
      <c r="BF166" s="146">
        <f t="shared" si="35"/>
        <v>0</v>
      </c>
      <c r="BG166" s="146">
        <f t="shared" si="36"/>
        <v>0</v>
      </c>
      <c r="BH166" s="146">
        <f t="shared" si="37"/>
        <v>0</v>
      </c>
      <c r="BI166" s="146">
        <f t="shared" si="38"/>
        <v>0</v>
      </c>
      <c r="BJ166" s="16" t="s">
        <v>80</v>
      </c>
      <c r="BK166" s="146">
        <f t="shared" si="39"/>
        <v>0</v>
      </c>
      <c r="BL166" s="16" t="s">
        <v>157</v>
      </c>
      <c r="BM166" s="145" t="s">
        <v>2352</v>
      </c>
    </row>
    <row r="167" spans="2:65" s="30" customFormat="1" ht="16.5" customHeight="1">
      <c r="B167" s="31"/>
      <c r="C167" s="134" t="s">
        <v>616</v>
      </c>
      <c r="D167" s="134" t="s">
        <v>152</v>
      </c>
      <c r="E167" s="135" t="s">
        <v>1662</v>
      </c>
      <c r="F167" s="136" t="s">
        <v>2353</v>
      </c>
      <c r="G167" s="137" t="s">
        <v>712</v>
      </c>
      <c r="H167" s="138">
        <v>1</v>
      </c>
      <c r="I167" s="139"/>
      <c r="J167" s="140">
        <f t="shared" si="30"/>
        <v>0</v>
      </c>
      <c r="K167" s="136"/>
      <c r="L167" s="31"/>
      <c r="M167" s="141"/>
      <c r="N167" s="142" t="s">
        <v>43</v>
      </c>
      <c r="P167" s="143">
        <f t="shared" si="31"/>
        <v>0</v>
      </c>
      <c r="Q167" s="143">
        <v>0</v>
      </c>
      <c r="R167" s="143">
        <f t="shared" si="32"/>
        <v>0</v>
      </c>
      <c r="S167" s="143">
        <v>0</v>
      </c>
      <c r="T167" s="144">
        <f t="shared" si="33"/>
        <v>0</v>
      </c>
      <c r="AR167" s="145" t="s">
        <v>157</v>
      </c>
      <c r="AT167" s="145" t="s">
        <v>152</v>
      </c>
      <c r="AU167" s="145" t="s">
        <v>80</v>
      </c>
      <c r="AY167" s="16" t="s">
        <v>150</v>
      </c>
      <c r="BE167" s="146">
        <f t="shared" si="34"/>
        <v>0</v>
      </c>
      <c r="BF167" s="146">
        <f t="shared" si="35"/>
        <v>0</v>
      </c>
      <c r="BG167" s="146">
        <f t="shared" si="36"/>
        <v>0</v>
      </c>
      <c r="BH167" s="146">
        <f t="shared" si="37"/>
        <v>0</v>
      </c>
      <c r="BI167" s="146">
        <f t="shared" si="38"/>
        <v>0</v>
      </c>
      <c r="BJ167" s="16" t="s">
        <v>80</v>
      </c>
      <c r="BK167" s="146">
        <f t="shared" si="39"/>
        <v>0</v>
      </c>
      <c r="BL167" s="16" t="s">
        <v>157</v>
      </c>
      <c r="BM167" s="145" t="s">
        <v>2354</v>
      </c>
    </row>
    <row r="168" spans="2:65" s="30" customFormat="1" ht="16.5" customHeight="1">
      <c r="B168" s="31"/>
      <c r="C168" s="134" t="s">
        <v>623</v>
      </c>
      <c r="D168" s="134" t="s">
        <v>152</v>
      </c>
      <c r="E168" s="135" t="s">
        <v>1665</v>
      </c>
      <c r="F168" s="136" t="s">
        <v>2355</v>
      </c>
      <c r="G168" s="137" t="s">
        <v>712</v>
      </c>
      <c r="H168" s="138">
        <v>1</v>
      </c>
      <c r="I168" s="139"/>
      <c r="J168" s="140">
        <f t="shared" si="30"/>
        <v>0</v>
      </c>
      <c r="K168" s="136"/>
      <c r="L168" s="31"/>
      <c r="M168" s="141"/>
      <c r="N168" s="142" t="s">
        <v>43</v>
      </c>
      <c r="P168" s="143">
        <f t="shared" si="31"/>
        <v>0</v>
      </c>
      <c r="Q168" s="143">
        <v>0</v>
      </c>
      <c r="R168" s="143">
        <f t="shared" si="32"/>
        <v>0</v>
      </c>
      <c r="S168" s="143">
        <v>0</v>
      </c>
      <c r="T168" s="144">
        <f t="shared" si="33"/>
        <v>0</v>
      </c>
      <c r="AR168" s="145" t="s">
        <v>157</v>
      </c>
      <c r="AT168" s="145" t="s">
        <v>152</v>
      </c>
      <c r="AU168" s="145" t="s">
        <v>80</v>
      </c>
      <c r="AY168" s="16" t="s">
        <v>150</v>
      </c>
      <c r="BE168" s="146">
        <f t="shared" si="34"/>
        <v>0</v>
      </c>
      <c r="BF168" s="146">
        <f t="shared" si="35"/>
        <v>0</v>
      </c>
      <c r="BG168" s="146">
        <f t="shared" si="36"/>
        <v>0</v>
      </c>
      <c r="BH168" s="146">
        <f t="shared" si="37"/>
        <v>0</v>
      </c>
      <c r="BI168" s="146">
        <f t="shared" si="38"/>
        <v>0</v>
      </c>
      <c r="BJ168" s="16" t="s">
        <v>80</v>
      </c>
      <c r="BK168" s="146">
        <f t="shared" si="39"/>
        <v>0</v>
      </c>
      <c r="BL168" s="16" t="s">
        <v>157</v>
      </c>
      <c r="BM168" s="145" t="s">
        <v>2356</v>
      </c>
    </row>
    <row r="169" spans="2:65" s="30" customFormat="1" ht="16.5" customHeight="1">
      <c r="B169" s="31"/>
      <c r="C169" s="134" t="s">
        <v>629</v>
      </c>
      <c r="D169" s="134" t="s">
        <v>152</v>
      </c>
      <c r="E169" s="135" t="s">
        <v>1668</v>
      </c>
      <c r="F169" s="136" t="s">
        <v>2357</v>
      </c>
      <c r="G169" s="137" t="s">
        <v>712</v>
      </c>
      <c r="H169" s="138">
        <v>1</v>
      </c>
      <c r="I169" s="139"/>
      <c r="J169" s="140">
        <f t="shared" si="30"/>
        <v>0</v>
      </c>
      <c r="K169" s="136"/>
      <c r="L169" s="31"/>
      <c r="M169" s="190"/>
      <c r="N169" s="191" t="s">
        <v>43</v>
      </c>
      <c r="O169" s="187"/>
      <c r="P169" s="192">
        <f t="shared" si="31"/>
        <v>0</v>
      </c>
      <c r="Q169" s="192">
        <v>0</v>
      </c>
      <c r="R169" s="192">
        <f t="shared" si="32"/>
        <v>0</v>
      </c>
      <c r="S169" s="192">
        <v>0</v>
      </c>
      <c r="T169" s="193">
        <f t="shared" si="33"/>
        <v>0</v>
      </c>
      <c r="AR169" s="145" t="s">
        <v>157</v>
      </c>
      <c r="AT169" s="145" t="s">
        <v>152</v>
      </c>
      <c r="AU169" s="145" t="s">
        <v>80</v>
      </c>
      <c r="AY169" s="16" t="s">
        <v>150</v>
      </c>
      <c r="BE169" s="146">
        <f t="shared" si="34"/>
        <v>0</v>
      </c>
      <c r="BF169" s="146">
        <f t="shared" si="35"/>
        <v>0</v>
      </c>
      <c r="BG169" s="146">
        <f t="shared" si="36"/>
        <v>0</v>
      </c>
      <c r="BH169" s="146">
        <f t="shared" si="37"/>
        <v>0</v>
      </c>
      <c r="BI169" s="146">
        <f t="shared" si="38"/>
        <v>0</v>
      </c>
      <c r="BJ169" s="16" t="s">
        <v>80</v>
      </c>
      <c r="BK169" s="146">
        <f t="shared" si="39"/>
        <v>0</v>
      </c>
      <c r="BL169" s="16" t="s">
        <v>157</v>
      </c>
      <c r="BM169" s="145" t="s">
        <v>2358</v>
      </c>
    </row>
    <row r="170" spans="2:65" s="30" customFormat="1" ht="6.9" customHeight="1">
      <c r="B170" s="41"/>
      <c r="C170" s="42"/>
      <c r="D170" s="42"/>
      <c r="E170" s="42"/>
      <c r="F170" s="42"/>
      <c r="G170" s="42"/>
      <c r="H170" s="42"/>
      <c r="I170" s="42"/>
      <c r="J170" s="42"/>
      <c r="K170" s="42"/>
      <c r="L170" s="31"/>
    </row>
  </sheetData>
  <sheetProtection algorithmName="SHA-512" hashValue="+HOyAViL+ULXcTm34LzSqDCU0tmybKHEKFw7qK1xFvG7zTZymGx5ITVcQACTYSKYt4FlwZmdPXaIGORo32AbQw==" saltValue="RozeFL5/8BSt28hSPXfQxVh56tkKSpkoeIqyONhKxnRPc92SrugknYdroURMPrfhxgeSaCeWu4A750P2OmO5JA==" spinCount="100000" sheet="1" objects="1" scenarios="1" formatColumns="0" formatRows="0" autoFilter="0"/>
  <autoFilter ref="C81:K169" xr:uid="{00000000-0009-0000-0000-000008000000}"/>
  <mergeCells count="9">
    <mergeCell ref="E48:H48"/>
    <mergeCell ref="E50:H50"/>
    <mergeCell ref="E72:H72"/>
    <mergeCell ref="E74:H74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3"/>
  <sheetViews>
    <sheetView showGridLines="0" zoomScale="125" zoomScaleNormal="125" workbookViewId="0"/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106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3" t="str">
        <f>'Rekapitulace stavby'!K6</f>
        <v>Nemocnice Kyjov Kuchyně</v>
      </c>
      <c r="F7" s="263"/>
      <c r="G7" s="263"/>
      <c r="H7" s="263"/>
      <c r="L7" s="19"/>
    </row>
    <row r="8" spans="2:46" s="30" customFormat="1" ht="12" customHeight="1">
      <c r="B8" s="31"/>
      <c r="D8" s="26" t="s">
        <v>111</v>
      </c>
      <c r="L8" s="31"/>
    </row>
    <row r="9" spans="2:46" s="30" customFormat="1" ht="16.5" customHeight="1">
      <c r="B9" s="31"/>
      <c r="E9" s="264" t="s">
        <v>2359</v>
      </c>
      <c r="F9" s="264"/>
      <c r="G9" s="264"/>
      <c r="H9" s="264"/>
      <c r="L9" s="31"/>
    </row>
    <row r="10" spans="2:46" s="30" customFormat="1">
      <c r="B10" s="31"/>
      <c r="L10" s="31"/>
    </row>
    <row r="11" spans="2:46" s="30" customFormat="1" ht="12" customHeight="1">
      <c r="B11" s="31"/>
      <c r="D11" s="26" t="s">
        <v>18</v>
      </c>
      <c r="F11" s="24"/>
      <c r="I11" s="26" t="s">
        <v>19</v>
      </c>
      <c r="J11" s="24"/>
      <c r="L11" s="31"/>
    </row>
    <row r="12" spans="2:46" s="30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11. 7. 2024</v>
      </c>
      <c r="L12" s="31"/>
    </row>
    <row r="13" spans="2:46" s="30" customFormat="1" ht="10.8" customHeight="1">
      <c r="B13" s="31"/>
      <c r="L13" s="31"/>
    </row>
    <row r="14" spans="2:46" s="30" customFormat="1" ht="12" customHeight="1">
      <c r="B14" s="31"/>
      <c r="D14" s="26" t="s">
        <v>24</v>
      </c>
      <c r="I14" s="26" t="s">
        <v>25</v>
      </c>
      <c r="J14" s="24"/>
      <c r="L14" s="31"/>
    </row>
    <row r="15" spans="2:46" s="30" customFormat="1" ht="18" customHeight="1">
      <c r="B15" s="31"/>
      <c r="E15" s="24" t="s">
        <v>26</v>
      </c>
      <c r="I15" s="26" t="s">
        <v>27</v>
      </c>
      <c r="J15" s="24"/>
      <c r="L15" s="31"/>
    </row>
    <row r="16" spans="2:46" s="30" customFormat="1" ht="6.9" customHeight="1">
      <c r="B16" s="31"/>
      <c r="L16" s="31"/>
    </row>
    <row r="17" spans="2:12" s="30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30" customFormat="1" ht="18" customHeight="1">
      <c r="B18" s="31"/>
      <c r="E18" s="265" t="str">
        <f>'Rekapitulace stavby'!E14</f>
        <v>Vyplň údaj</v>
      </c>
      <c r="F18" s="265"/>
      <c r="G18" s="265"/>
      <c r="H18" s="265"/>
      <c r="I18" s="26" t="s">
        <v>27</v>
      </c>
      <c r="J18" s="27" t="str">
        <f>'Rekapitulace stavby'!AN14</f>
        <v>Vyplň údaj</v>
      </c>
      <c r="L18" s="31"/>
    </row>
    <row r="19" spans="2:12" s="30" customFormat="1" ht="6.9" customHeight="1">
      <c r="B19" s="31"/>
      <c r="L19" s="31"/>
    </row>
    <row r="20" spans="2:12" s="30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30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30" customFormat="1" ht="6.9" customHeight="1">
      <c r="B22" s="31"/>
      <c r="L22" s="31"/>
    </row>
    <row r="23" spans="2:12" s="30" customFormat="1" ht="12" customHeight="1">
      <c r="B23" s="31"/>
      <c r="D23" s="26" t="s">
        <v>35</v>
      </c>
      <c r="I23" s="26" t="s">
        <v>25</v>
      </c>
      <c r="J23" s="24" t="s">
        <v>31</v>
      </c>
      <c r="L23" s="31"/>
    </row>
    <row r="24" spans="2:12" s="30" customFormat="1" ht="18" customHeight="1">
      <c r="B24" s="31"/>
      <c r="E24" s="24" t="s">
        <v>32</v>
      </c>
      <c r="I24" s="26" t="s">
        <v>27</v>
      </c>
      <c r="J24" s="24" t="s">
        <v>33</v>
      </c>
      <c r="L24" s="31"/>
    </row>
    <row r="25" spans="2:12" s="30" customFormat="1" ht="6.9" customHeight="1">
      <c r="B25" s="31"/>
      <c r="L25" s="31"/>
    </row>
    <row r="26" spans="2:12" s="30" customFormat="1" ht="12" customHeight="1">
      <c r="B26" s="31"/>
      <c r="D26" s="26" t="s">
        <v>36</v>
      </c>
      <c r="L26" s="31"/>
    </row>
    <row r="27" spans="2:12" s="30" customFormat="1" ht="16.5" customHeight="1">
      <c r="B27" s="31"/>
      <c r="E27" s="9"/>
      <c r="F27" s="9"/>
      <c r="G27" s="9"/>
      <c r="H27" s="9"/>
      <c r="L27" s="31"/>
    </row>
    <row r="28" spans="2:12" s="30" customFormat="1" ht="6.9" customHeight="1">
      <c r="B28" s="31"/>
      <c r="L28" s="31"/>
    </row>
    <row r="29" spans="2:12" s="30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30" customFormat="1" ht="25.5" customHeight="1">
      <c r="B30" s="31"/>
      <c r="D30" s="89" t="s">
        <v>38</v>
      </c>
      <c r="J30" s="65">
        <f>ROUND(J97, 2)</f>
        <v>0</v>
      </c>
      <c r="L30" s="31"/>
    </row>
    <row r="31" spans="2:12" s="30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30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30" customFormat="1" ht="14.4" customHeight="1">
      <c r="B33" s="31"/>
      <c r="D33" s="90" t="s">
        <v>42</v>
      </c>
      <c r="E33" s="26" t="s">
        <v>43</v>
      </c>
      <c r="F33" s="91">
        <f>ROUND((SUM(BE97:BE202)),  2)</f>
        <v>0</v>
      </c>
      <c r="I33" s="92">
        <v>0.21</v>
      </c>
      <c r="J33" s="91">
        <f>ROUND(((SUM(BE97:BE202))*I33),  2)</f>
        <v>0</v>
      </c>
      <c r="L33" s="31"/>
    </row>
    <row r="34" spans="2:12" s="30" customFormat="1" ht="14.4" customHeight="1">
      <c r="B34" s="31"/>
      <c r="E34" s="26" t="s">
        <v>44</v>
      </c>
      <c r="F34" s="91">
        <f>ROUND((SUM(BF97:BF202)),  2)</f>
        <v>0</v>
      </c>
      <c r="I34" s="92">
        <v>0.12</v>
      </c>
      <c r="J34" s="91">
        <f>ROUND(((SUM(BF97:BF202))*I34),  2)</f>
        <v>0</v>
      </c>
      <c r="L34" s="31"/>
    </row>
    <row r="35" spans="2:12" s="30" customFormat="1" ht="14.4" hidden="1" customHeight="1">
      <c r="B35" s="31"/>
      <c r="E35" s="26" t="s">
        <v>45</v>
      </c>
      <c r="F35" s="91">
        <f>ROUND((SUM(BG97:BG202)),  2)</f>
        <v>0</v>
      </c>
      <c r="I35" s="92">
        <v>0.21</v>
      </c>
      <c r="J35" s="91">
        <f>0</f>
        <v>0</v>
      </c>
      <c r="L35" s="31"/>
    </row>
    <row r="36" spans="2:12" s="30" customFormat="1" ht="14.4" hidden="1" customHeight="1">
      <c r="B36" s="31"/>
      <c r="E36" s="26" t="s">
        <v>46</v>
      </c>
      <c r="F36" s="91">
        <f>ROUND((SUM(BH97:BH202)),  2)</f>
        <v>0</v>
      </c>
      <c r="I36" s="92">
        <v>0.12</v>
      </c>
      <c r="J36" s="91">
        <f>0</f>
        <v>0</v>
      </c>
      <c r="L36" s="31"/>
    </row>
    <row r="37" spans="2:12" s="30" customFormat="1" ht="14.4" hidden="1" customHeight="1">
      <c r="B37" s="31"/>
      <c r="E37" s="26" t="s">
        <v>47</v>
      </c>
      <c r="F37" s="91">
        <f>ROUND((SUM(BI97:BI202)),  2)</f>
        <v>0</v>
      </c>
      <c r="I37" s="92">
        <v>0</v>
      </c>
      <c r="J37" s="91">
        <f>0</f>
        <v>0</v>
      </c>
      <c r="L37" s="31"/>
    </row>
    <row r="38" spans="2:12" s="30" customFormat="1" ht="6.9" customHeight="1">
      <c r="B38" s="31"/>
      <c r="L38" s="31"/>
    </row>
    <row r="39" spans="2:12" s="30" customFormat="1" ht="25.5" customHeight="1">
      <c r="B39" s="31"/>
      <c r="C39" s="93"/>
      <c r="D39" s="94" t="s">
        <v>48</v>
      </c>
      <c r="E39" s="55"/>
      <c r="F39" s="55"/>
      <c r="G39" s="95" t="s">
        <v>49</v>
      </c>
      <c r="H39" s="96" t="s">
        <v>50</v>
      </c>
      <c r="I39" s="55"/>
      <c r="J39" s="97">
        <f>SUM(J30:J37)</f>
        <v>0</v>
      </c>
      <c r="K39" s="98"/>
      <c r="L39" s="31"/>
    </row>
    <row r="40" spans="2:12" s="30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1"/>
    </row>
    <row r="44" spans="2:12" s="30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1"/>
    </row>
    <row r="45" spans="2:12" s="30" customFormat="1" ht="24.9" customHeight="1">
      <c r="B45" s="31"/>
      <c r="C45" s="20" t="s">
        <v>113</v>
      </c>
      <c r="L45" s="31"/>
    </row>
    <row r="46" spans="2:12" s="30" customFormat="1" ht="6.9" customHeight="1">
      <c r="B46" s="31"/>
      <c r="L46" s="31"/>
    </row>
    <row r="47" spans="2:12" s="30" customFormat="1" ht="12" customHeight="1">
      <c r="B47" s="31"/>
      <c r="C47" s="26" t="s">
        <v>16</v>
      </c>
      <c r="L47" s="31"/>
    </row>
    <row r="48" spans="2:12" s="30" customFormat="1" ht="16.5" customHeight="1">
      <c r="B48" s="31"/>
      <c r="E48" s="263" t="str">
        <f>E7</f>
        <v>Nemocnice Kyjov Kuchyně</v>
      </c>
      <c r="F48" s="263"/>
      <c r="G48" s="263"/>
      <c r="H48" s="263"/>
      <c r="L48" s="31"/>
    </row>
    <row r="49" spans="2:47" s="30" customFormat="1" ht="12" customHeight="1">
      <c r="B49" s="31"/>
      <c r="C49" s="26" t="s">
        <v>111</v>
      </c>
      <c r="L49" s="31"/>
    </row>
    <row r="50" spans="2:47" s="30" customFormat="1" ht="16.5" customHeight="1">
      <c r="B50" s="31"/>
      <c r="E50" s="2" t="str">
        <f>E9</f>
        <v>09 - ZTI</v>
      </c>
      <c r="F50" s="2"/>
      <c r="G50" s="2"/>
      <c r="H50" s="2"/>
      <c r="L50" s="31"/>
    </row>
    <row r="51" spans="2:47" s="30" customFormat="1" ht="6.9" customHeight="1">
      <c r="B51" s="31"/>
      <c r="L51" s="31"/>
    </row>
    <row r="52" spans="2:47" s="30" customFormat="1" ht="12" customHeight="1">
      <c r="B52" s="31"/>
      <c r="C52" s="26" t="s">
        <v>20</v>
      </c>
      <c r="F52" s="24" t="str">
        <f>F12</f>
        <v>Strážkovaká 1247/22</v>
      </c>
      <c r="I52" s="26" t="s">
        <v>22</v>
      </c>
      <c r="J52" s="51" t="str">
        <f>IF(J12="","",J12)</f>
        <v>11. 7. 2024</v>
      </c>
      <c r="L52" s="31"/>
    </row>
    <row r="53" spans="2:47" s="30" customFormat="1" ht="6.9" customHeight="1">
      <c r="B53" s="31"/>
      <c r="L53" s="31"/>
    </row>
    <row r="54" spans="2:47" s="30" customFormat="1" ht="15.15" customHeight="1">
      <c r="B54" s="31"/>
      <c r="C54" s="26" t="s">
        <v>24</v>
      </c>
      <c r="F54" s="24" t="str">
        <f>E15</f>
        <v>Nemocnice Kyjov, příspěvková organizace</v>
      </c>
      <c r="I54" s="26" t="s">
        <v>30</v>
      </c>
      <c r="J54" s="24" t="str">
        <f>E21</f>
        <v>Proiectura Dana s.r.o.</v>
      </c>
      <c r="L54" s="31"/>
    </row>
    <row r="55" spans="2:47" s="30" customFormat="1" ht="15.15" customHeight="1">
      <c r="B55" s="31"/>
      <c r="C55" s="26" t="s">
        <v>28</v>
      </c>
      <c r="F55" s="24" t="str">
        <f>IF(E18="","",E18)</f>
        <v>Vyplň údaj</v>
      </c>
      <c r="I55" s="26" t="s">
        <v>35</v>
      </c>
      <c r="J55" s="24" t="str">
        <f>E24</f>
        <v>Proiectura Dana s.r.o.</v>
      </c>
      <c r="L55" s="31"/>
    </row>
    <row r="56" spans="2:47" s="30" customFormat="1" ht="10.35" customHeight="1">
      <c r="B56" s="31"/>
      <c r="L56" s="31"/>
    </row>
    <row r="57" spans="2:47" s="30" customFormat="1" ht="29.25" customHeight="1">
      <c r="B57" s="31"/>
      <c r="C57" s="99" t="s">
        <v>114</v>
      </c>
      <c r="D57" s="93"/>
      <c r="E57" s="93"/>
      <c r="F57" s="93"/>
      <c r="G57" s="93"/>
      <c r="H57" s="93"/>
      <c r="I57" s="93"/>
      <c r="J57" s="100" t="s">
        <v>115</v>
      </c>
      <c r="K57" s="93"/>
      <c r="L57" s="31"/>
    </row>
    <row r="58" spans="2:47" s="30" customFormat="1" ht="10.35" customHeight="1">
      <c r="B58" s="31"/>
      <c r="L58" s="31"/>
    </row>
    <row r="59" spans="2:47" s="30" customFormat="1" ht="22.8" customHeight="1">
      <c r="B59" s="31"/>
      <c r="C59" s="101" t="s">
        <v>70</v>
      </c>
      <c r="J59" s="65">
        <f>J97</f>
        <v>0</v>
      </c>
      <c r="L59" s="31"/>
      <c r="AU59" s="16" t="s">
        <v>116</v>
      </c>
    </row>
    <row r="60" spans="2:47" s="102" customFormat="1" ht="24.9" customHeight="1">
      <c r="B60" s="103"/>
      <c r="D60" s="104" t="s">
        <v>2360</v>
      </c>
      <c r="E60" s="105"/>
      <c r="F60" s="105"/>
      <c r="G60" s="105"/>
      <c r="H60" s="105"/>
      <c r="I60" s="105"/>
      <c r="J60" s="106">
        <f>J98</f>
        <v>0</v>
      </c>
      <c r="L60" s="103"/>
    </row>
    <row r="61" spans="2:47" s="107" customFormat="1" ht="19.95" customHeight="1">
      <c r="B61" s="108"/>
      <c r="D61" s="109" t="s">
        <v>2361</v>
      </c>
      <c r="E61" s="110"/>
      <c r="F61" s="110"/>
      <c r="G61" s="110"/>
      <c r="H61" s="110"/>
      <c r="I61" s="110"/>
      <c r="J61" s="111">
        <f>J99</f>
        <v>0</v>
      </c>
      <c r="L61" s="108"/>
    </row>
    <row r="62" spans="2:47" s="107" customFormat="1" ht="19.95" customHeight="1">
      <c r="B62" s="108"/>
      <c r="D62" s="109" t="s">
        <v>2362</v>
      </c>
      <c r="E62" s="110"/>
      <c r="F62" s="110"/>
      <c r="G62" s="110"/>
      <c r="H62" s="110"/>
      <c r="I62" s="110"/>
      <c r="J62" s="111">
        <f>J106</f>
        <v>0</v>
      </c>
      <c r="L62" s="108"/>
    </row>
    <row r="63" spans="2:47" s="107" customFormat="1" ht="19.95" customHeight="1">
      <c r="B63" s="108"/>
      <c r="D63" s="109" t="s">
        <v>2363</v>
      </c>
      <c r="E63" s="110"/>
      <c r="F63" s="110"/>
      <c r="G63" s="110"/>
      <c r="H63" s="110"/>
      <c r="I63" s="110"/>
      <c r="J63" s="111">
        <f>J110</f>
        <v>0</v>
      </c>
      <c r="L63" s="108"/>
    </row>
    <row r="64" spans="2:47" s="107" customFormat="1" ht="19.95" customHeight="1">
      <c r="B64" s="108"/>
      <c r="D64" s="109" t="s">
        <v>2364</v>
      </c>
      <c r="E64" s="110"/>
      <c r="F64" s="110"/>
      <c r="G64" s="110"/>
      <c r="H64" s="110"/>
      <c r="I64" s="110"/>
      <c r="J64" s="111">
        <f>J112</f>
        <v>0</v>
      </c>
      <c r="L64" s="108"/>
    </row>
    <row r="65" spans="2:12" s="107" customFormat="1" ht="19.95" customHeight="1">
      <c r="B65" s="108"/>
      <c r="D65" s="109" t="s">
        <v>2365</v>
      </c>
      <c r="E65" s="110"/>
      <c r="F65" s="110"/>
      <c r="G65" s="110"/>
      <c r="H65" s="110"/>
      <c r="I65" s="110"/>
      <c r="J65" s="111">
        <f>J124</f>
        <v>0</v>
      </c>
      <c r="L65" s="108"/>
    </row>
    <row r="66" spans="2:12" s="107" customFormat="1" ht="19.95" customHeight="1">
      <c r="B66" s="108"/>
      <c r="D66" s="109" t="s">
        <v>2366</v>
      </c>
      <c r="E66" s="110"/>
      <c r="F66" s="110"/>
      <c r="G66" s="110"/>
      <c r="H66" s="110"/>
      <c r="I66" s="110"/>
      <c r="J66" s="111">
        <f>J129</f>
        <v>0</v>
      </c>
      <c r="L66" s="108"/>
    </row>
    <row r="67" spans="2:12" s="107" customFormat="1" ht="19.95" customHeight="1">
      <c r="B67" s="108"/>
      <c r="D67" s="109" t="s">
        <v>2367</v>
      </c>
      <c r="E67" s="110"/>
      <c r="F67" s="110"/>
      <c r="G67" s="110"/>
      <c r="H67" s="110"/>
      <c r="I67" s="110"/>
      <c r="J67" s="111">
        <f>J134</f>
        <v>0</v>
      </c>
      <c r="L67" s="108"/>
    </row>
    <row r="68" spans="2:12" s="107" customFormat="1" ht="19.95" customHeight="1">
      <c r="B68" s="108"/>
      <c r="D68" s="109" t="s">
        <v>2368</v>
      </c>
      <c r="E68" s="110"/>
      <c r="F68" s="110"/>
      <c r="G68" s="110"/>
      <c r="H68" s="110"/>
      <c r="I68" s="110"/>
      <c r="J68" s="111">
        <f>J137</f>
        <v>0</v>
      </c>
      <c r="L68" s="108"/>
    </row>
    <row r="69" spans="2:12" s="102" customFormat="1" ht="24.9" customHeight="1">
      <c r="B69" s="103"/>
      <c r="D69" s="104" t="s">
        <v>2369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107" customFormat="1" ht="19.95" customHeight="1">
      <c r="B70" s="108"/>
      <c r="D70" s="109" t="s">
        <v>2370</v>
      </c>
      <c r="E70" s="110"/>
      <c r="F70" s="110"/>
      <c r="G70" s="110"/>
      <c r="H70" s="110"/>
      <c r="I70" s="110"/>
      <c r="J70" s="111">
        <f>J143</f>
        <v>0</v>
      </c>
      <c r="L70" s="108"/>
    </row>
    <row r="71" spans="2:12" s="107" customFormat="1" ht="19.95" customHeight="1">
      <c r="B71" s="108"/>
      <c r="D71" s="109" t="s">
        <v>2371</v>
      </c>
      <c r="E71" s="110"/>
      <c r="F71" s="110"/>
      <c r="G71" s="110"/>
      <c r="H71" s="110"/>
      <c r="I71" s="110"/>
      <c r="J71" s="111">
        <f>J148</f>
        <v>0</v>
      </c>
      <c r="L71" s="108"/>
    </row>
    <row r="72" spans="2:12" s="107" customFormat="1" ht="19.95" customHeight="1">
      <c r="B72" s="108"/>
      <c r="D72" s="109" t="s">
        <v>2372</v>
      </c>
      <c r="E72" s="110"/>
      <c r="F72" s="110"/>
      <c r="G72" s="110"/>
      <c r="H72" s="110"/>
      <c r="I72" s="110"/>
      <c r="J72" s="111">
        <f>J153</f>
        <v>0</v>
      </c>
      <c r="L72" s="108"/>
    </row>
    <row r="73" spans="2:12" s="107" customFormat="1" ht="19.95" customHeight="1">
      <c r="B73" s="108"/>
      <c r="D73" s="109" t="s">
        <v>2373</v>
      </c>
      <c r="E73" s="110"/>
      <c r="F73" s="110"/>
      <c r="G73" s="110"/>
      <c r="H73" s="110"/>
      <c r="I73" s="110"/>
      <c r="J73" s="111">
        <f>J160</f>
        <v>0</v>
      </c>
      <c r="L73" s="108"/>
    </row>
    <row r="74" spans="2:12" s="107" customFormat="1" ht="19.95" customHeight="1">
      <c r="B74" s="108"/>
      <c r="D74" s="109" t="s">
        <v>2374</v>
      </c>
      <c r="E74" s="110"/>
      <c r="F74" s="110"/>
      <c r="G74" s="110"/>
      <c r="H74" s="110"/>
      <c r="I74" s="110"/>
      <c r="J74" s="111">
        <f>J166</f>
        <v>0</v>
      </c>
      <c r="L74" s="108"/>
    </row>
    <row r="75" spans="2:12" s="107" customFormat="1" ht="19.95" customHeight="1">
      <c r="B75" s="108"/>
      <c r="D75" s="109" t="s">
        <v>2375</v>
      </c>
      <c r="E75" s="110"/>
      <c r="F75" s="110"/>
      <c r="G75" s="110"/>
      <c r="H75" s="110"/>
      <c r="I75" s="110"/>
      <c r="J75" s="111">
        <f>J172</f>
        <v>0</v>
      </c>
      <c r="L75" s="108"/>
    </row>
    <row r="76" spans="2:12" s="107" customFormat="1" ht="19.95" customHeight="1">
      <c r="B76" s="108"/>
      <c r="D76" s="109" t="s">
        <v>2376</v>
      </c>
      <c r="E76" s="110"/>
      <c r="F76" s="110"/>
      <c r="G76" s="110"/>
      <c r="H76" s="110"/>
      <c r="I76" s="110"/>
      <c r="J76" s="111">
        <f>J179</f>
        <v>0</v>
      </c>
      <c r="L76" s="108"/>
    </row>
    <row r="77" spans="2:12" s="107" customFormat="1" ht="19.95" customHeight="1">
      <c r="B77" s="108"/>
      <c r="D77" s="109" t="s">
        <v>2377</v>
      </c>
      <c r="E77" s="110"/>
      <c r="F77" s="110"/>
      <c r="G77" s="110"/>
      <c r="H77" s="110"/>
      <c r="I77" s="110"/>
      <c r="J77" s="111">
        <f>J183</f>
        <v>0</v>
      </c>
      <c r="L77" s="108"/>
    </row>
    <row r="78" spans="2:12" s="30" customFormat="1" ht="21.9" customHeight="1">
      <c r="B78" s="31"/>
      <c r="L78" s="31"/>
    </row>
    <row r="79" spans="2:12" s="30" customFormat="1" ht="6.9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1"/>
    </row>
    <row r="83" spans="2:20" s="30" customFormat="1" ht="6.9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1"/>
    </row>
    <row r="84" spans="2:20" s="30" customFormat="1" ht="24.9" customHeight="1">
      <c r="B84" s="31"/>
      <c r="C84" s="20" t="s">
        <v>135</v>
      </c>
      <c r="L84" s="31"/>
    </row>
    <row r="85" spans="2:20" s="30" customFormat="1" ht="6.9" customHeight="1">
      <c r="B85" s="31"/>
      <c r="L85" s="31"/>
    </row>
    <row r="86" spans="2:20" s="30" customFormat="1" ht="12" customHeight="1">
      <c r="B86" s="31"/>
      <c r="C86" s="26" t="s">
        <v>16</v>
      </c>
      <c r="L86" s="31"/>
    </row>
    <row r="87" spans="2:20" s="30" customFormat="1" ht="16.5" customHeight="1">
      <c r="B87" s="31"/>
      <c r="E87" s="263" t="str">
        <f>E7</f>
        <v>Nemocnice Kyjov Kuchyně</v>
      </c>
      <c r="F87" s="263"/>
      <c r="G87" s="263"/>
      <c r="H87" s="263"/>
      <c r="L87" s="31"/>
    </row>
    <row r="88" spans="2:20" s="30" customFormat="1" ht="12" customHeight="1">
      <c r="B88" s="31"/>
      <c r="C88" s="26" t="s">
        <v>111</v>
      </c>
      <c r="L88" s="31"/>
    </row>
    <row r="89" spans="2:20" s="30" customFormat="1" ht="16.5" customHeight="1">
      <c r="B89" s="31"/>
      <c r="E89" s="2" t="str">
        <f>E9</f>
        <v>09 - ZTI</v>
      </c>
      <c r="F89" s="2"/>
      <c r="G89" s="2"/>
      <c r="H89" s="2"/>
      <c r="L89" s="31"/>
    </row>
    <row r="90" spans="2:20" s="30" customFormat="1" ht="6.9" customHeight="1">
      <c r="B90" s="31"/>
      <c r="L90" s="31"/>
    </row>
    <row r="91" spans="2:20" s="30" customFormat="1" ht="12" customHeight="1">
      <c r="B91" s="31"/>
      <c r="C91" s="26" t="s">
        <v>20</v>
      </c>
      <c r="F91" s="24" t="str">
        <f>F12</f>
        <v>Strážkovaká 1247/22</v>
      </c>
      <c r="I91" s="26" t="s">
        <v>22</v>
      </c>
      <c r="J91" s="51" t="str">
        <f>IF(J12="","",J12)</f>
        <v>11. 7. 2024</v>
      </c>
      <c r="L91" s="31"/>
    </row>
    <row r="92" spans="2:20" s="30" customFormat="1" ht="6.9" customHeight="1">
      <c r="B92" s="31"/>
      <c r="L92" s="31"/>
    </row>
    <row r="93" spans="2:20" s="30" customFormat="1" ht="15.15" customHeight="1">
      <c r="B93" s="31"/>
      <c r="C93" s="26" t="s">
        <v>24</v>
      </c>
      <c r="F93" s="24" t="str">
        <f>E15</f>
        <v>Nemocnice Kyjov, příspěvková organizace</v>
      </c>
      <c r="I93" s="26" t="s">
        <v>30</v>
      </c>
      <c r="J93" s="24" t="str">
        <f>E21</f>
        <v>Proiectura Dana s.r.o.</v>
      </c>
      <c r="L93" s="31"/>
    </row>
    <row r="94" spans="2:20" s="30" customFormat="1" ht="15.15" customHeight="1">
      <c r="B94" s="31"/>
      <c r="C94" s="26" t="s">
        <v>28</v>
      </c>
      <c r="F94" s="24" t="str">
        <f>IF(E18="","",E18)</f>
        <v>Vyplň údaj</v>
      </c>
      <c r="I94" s="26" t="s">
        <v>35</v>
      </c>
      <c r="J94" s="24" t="str">
        <f>E24</f>
        <v>Proiectura Dana s.r.o.</v>
      </c>
      <c r="L94" s="31"/>
    </row>
    <row r="95" spans="2:20" s="30" customFormat="1" ht="10.35" customHeight="1">
      <c r="B95" s="31"/>
      <c r="L95" s="31"/>
    </row>
    <row r="96" spans="2:20" s="112" customFormat="1" ht="29.25" customHeight="1">
      <c r="B96" s="113"/>
      <c r="C96" s="114" t="s">
        <v>136</v>
      </c>
      <c r="D96" s="115" t="s">
        <v>57</v>
      </c>
      <c r="E96" s="115" t="s">
        <v>53</v>
      </c>
      <c r="F96" s="115" t="s">
        <v>54</v>
      </c>
      <c r="G96" s="115" t="s">
        <v>137</v>
      </c>
      <c r="H96" s="115" t="s">
        <v>138</v>
      </c>
      <c r="I96" s="115" t="s">
        <v>139</v>
      </c>
      <c r="J96" s="115" t="s">
        <v>115</v>
      </c>
      <c r="K96" s="116" t="s">
        <v>140</v>
      </c>
      <c r="L96" s="113"/>
      <c r="M96" s="57"/>
      <c r="N96" s="58" t="s">
        <v>42</v>
      </c>
      <c r="O96" s="58" t="s">
        <v>141</v>
      </c>
      <c r="P96" s="58" t="s">
        <v>142</v>
      </c>
      <c r="Q96" s="58" t="s">
        <v>143</v>
      </c>
      <c r="R96" s="58" t="s">
        <v>144</v>
      </c>
      <c r="S96" s="58" t="s">
        <v>145</v>
      </c>
      <c r="T96" s="59" t="s">
        <v>146</v>
      </c>
    </row>
    <row r="97" spans="2:65" s="30" customFormat="1" ht="22.8" customHeight="1">
      <c r="B97" s="31"/>
      <c r="C97" s="63" t="s">
        <v>147</v>
      </c>
      <c r="J97" s="117">
        <f>BK97</f>
        <v>0</v>
      </c>
      <c r="L97" s="31"/>
      <c r="M97" s="60"/>
      <c r="N97" s="52"/>
      <c r="O97" s="52"/>
      <c r="P97" s="118">
        <f>P98+P142</f>
        <v>0</v>
      </c>
      <c r="Q97" s="52"/>
      <c r="R97" s="118">
        <f>R98+R142</f>
        <v>0</v>
      </c>
      <c r="S97" s="52"/>
      <c r="T97" s="119">
        <f>T98+T142</f>
        <v>0</v>
      </c>
      <c r="AT97" s="16" t="s">
        <v>71</v>
      </c>
      <c r="AU97" s="16" t="s">
        <v>116</v>
      </c>
      <c r="BK97" s="120">
        <f>BK98+BK142</f>
        <v>0</v>
      </c>
    </row>
    <row r="98" spans="2:65" s="121" customFormat="1" ht="25.95" customHeight="1">
      <c r="B98" s="122"/>
      <c r="D98" s="123" t="s">
        <v>71</v>
      </c>
      <c r="E98" s="124" t="s">
        <v>1863</v>
      </c>
      <c r="F98" s="124" t="s">
        <v>2378</v>
      </c>
      <c r="I98" s="125"/>
      <c r="J98" s="126">
        <f>BK98</f>
        <v>0</v>
      </c>
      <c r="L98" s="122"/>
      <c r="M98" s="127"/>
      <c r="P98" s="128">
        <f>P99+P106+P110+P112+P124+P129+P134+P137</f>
        <v>0</v>
      </c>
      <c r="R98" s="128">
        <f>R99+R106+R110+R112+R124+R129+R134+R137</f>
        <v>0</v>
      </c>
      <c r="T98" s="129">
        <f>T99+T106+T110+T112+T124+T129+T134+T137</f>
        <v>0</v>
      </c>
      <c r="AR98" s="123" t="s">
        <v>80</v>
      </c>
      <c r="AT98" s="130" t="s">
        <v>71</v>
      </c>
      <c r="AU98" s="130" t="s">
        <v>72</v>
      </c>
      <c r="AY98" s="123" t="s">
        <v>150</v>
      </c>
      <c r="BK98" s="131">
        <f>BK99+BK106+BK110+BK112+BK124+BK129+BK134+BK137</f>
        <v>0</v>
      </c>
    </row>
    <row r="99" spans="2:65" s="121" customFormat="1" ht="22.8" customHeight="1">
      <c r="B99" s="122"/>
      <c r="D99" s="123" t="s">
        <v>71</v>
      </c>
      <c r="E99" s="132" t="s">
        <v>2379</v>
      </c>
      <c r="F99" s="132" t="s">
        <v>2380</v>
      </c>
      <c r="I99" s="125"/>
      <c r="J99" s="133">
        <f>BK99</f>
        <v>0</v>
      </c>
      <c r="L99" s="122"/>
      <c r="M99" s="127"/>
      <c r="P99" s="128">
        <f>SUM(P100:P105)</f>
        <v>0</v>
      </c>
      <c r="R99" s="128">
        <f>SUM(R100:R105)</f>
        <v>0</v>
      </c>
      <c r="T99" s="129">
        <f>SUM(T100:T105)</f>
        <v>0</v>
      </c>
      <c r="AR99" s="123" t="s">
        <v>80</v>
      </c>
      <c r="AT99" s="130" t="s">
        <v>71</v>
      </c>
      <c r="AU99" s="130" t="s">
        <v>80</v>
      </c>
      <c r="AY99" s="123" t="s">
        <v>150</v>
      </c>
      <c r="BK99" s="131">
        <f>SUM(BK100:BK105)</f>
        <v>0</v>
      </c>
    </row>
    <row r="100" spans="2:65" s="30" customFormat="1" ht="16.5" customHeight="1">
      <c r="B100" s="31"/>
      <c r="C100" s="134" t="s">
        <v>80</v>
      </c>
      <c r="D100" s="134" t="s">
        <v>152</v>
      </c>
      <c r="E100" s="135" t="s">
        <v>1157</v>
      </c>
      <c r="F100" s="136" t="s">
        <v>2381</v>
      </c>
      <c r="G100" s="137" t="s">
        <v>2147</v>
      </c>
      <c r="H100" s="138">
        <v>7</v>
      </c>
      <c r="I100" s="139"/>
      <c r="J100" s="140">
        <f t="shared" ref="J100:J105" si="0">ROUND(I100*H100,2)</f>
        <v>0</v>
      </c>
      <c r="K100" s="136"/>
      <c r="L100" s="31"/>
      <c r="M100" s="141"/>
      <c r="N100" s="142" t="s">
        <v>43</v>
      </c>
      <c r="P100" s="143">
        <f t="shared" ref="P100:P105" si="1">O100*H100</f>
        <v>0</v>
      </c>
      <c r="Q100" s="143">
        <v>0</v>
      </c>
      <c r="R100" s="143">
        <f t="shared" ref="R100:R105" si="2">Q100*H100</f>
        <v>0</v>
      </c>
      <c r="S100" s="143">
        <v>0</v>
      </c>
      <c r="T100" s="144">
        <f t="shared" ref="T100:T105" si="3">S100*H100</f>
        <v>0</v>
      </c>
      <c r="AR100" s="145" t="s">
        <v>157</v>
      </c>
      <c r="AT100" s="145" t="s">
        <v>152</v>
      </c>
      <c r="AU100" s="145" t="s">
        <v>82</v>
      </c>
      <c r="AY100" s="16" t="s">
        <v>150</v>
      </c>
      <c r="BE100" s="146">
        <f t="shared" ref="BE100:BE105" si="4">IF(N100="základní",J100,0)</f>
        <v>0</v>
      </c>
      <c r="BF100" s="146">
        <f t="shared" ref="BF100:BF105" si="5">IF(N100="snížená",J100,0)</f>
        <v>0</v>
      </c>
      <c r="BG100" s="146">
        <f t="shared" ref="BG100:BG105" si="6">IF(N100="zákl. přenesená",J100,0)</f>
        <v>0</v>
      </c>
      <c r="BH100" s="146">
        <f t="shared" ref="BH100:BH105" si="7">IF(N100="sníž. přenesená",J100,0)</f>
        <v>0</v>
      </c>
      <c r="BI100" s="146">
        <f t="shared" ref="BI100:BI105" si="8">IF(N100="nulová",J100,0)</f>
        <v>0</v>
      </c>
      <c r="BJ100" s="16" t="s">
        <v>80</v>
      </c>
      <c r="BK100" s="146">
        <f t="shared" ref="BK100:BK105" si="9">ROUND(I100*H100,2)</f>
        <v>0</v>
      </c>
      <c r="BL100" s="16" t="s">
        <v>157</v>
      </c>
      <c r="BM100" s="145" t="s">
        <v>2382</v>
      </c>
    </row>
    <row r="101" spans="2:65" s="30" customFormat="1" ht="16.5" customHeight="1">
      <c r="B101" s="31"/>
      <c r="C101" s="134" t="s">
        <v>82</v>
      </c>
      <c r="D101" s="134" t="s">
        <v>152</v>
      </c>
      <c r="E101" s="135" t="s">
        <v>1160</v>
      </c>
      <c r="F101" s="136" t="s">
        <v>2383</v>
      </c>
      <c r="G101" s="137" t="s">
        <v>2147</v>
      </c>
      <c r="H101" s="138">
        <v>110</v>
      </c>
      <c r="I101" s="139"/>
      <c r="J101" s="140">
        <f t="shared" si="0"/>
        <v>0</v>
      </c>
      <c r="K101" s="136"/>
      <c r="L101" s="31"/>
      <c r="M101" s="141"/>
      <c r="N101" s="142" t="s">
        <v>43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157</v>
      </c>
      <c r="AT101" s="145" t="s">
        <v>152</v>
      </c>
      <c r="AU101" s="145" t="s">
        <v>82</v>
      </c>
      <c r="AY101" s="16" t="s">
        <v>150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6" t="s">
        <v>80</v>
      </c>
      <c r="BK101" s="146">
        <f t="shared" si="9"/>
        <v>0</v>
      </c>
      <c r="BL101" s="16" t="s">
        <v>157</v>
      </c>
      <c r="BM101" s="145" t="s">
        <v>2384</v>
      </c>
    </row>
    <row r="102" spans="2:65" s="30" customFormat="1" ht="16.5" customHeight="1">
      <c r="B102" s="31"/>
      <c r="C102" s="134" t="s">
        <v>172</v>
      </c>
      <c r="D102" s="134" t="s">
        <v>152</v>
      </c>
      <c r="E102" s="135" t="s">
        <v>1163</v>
      </c>
      <c r="F102" s="136" t="s">
        <v>2385</v>
      </c>
      <c r="G102" s="137" t="s">
        <v>2147</v>
      </c>
      <c r="H102" s="138">
        <v>41</v>
      </c>
      <c r="I102" s="139"/>
      <c r="J102" s="140">
        <f t="shared" si="0"/>
        <v>0</v>
      </c>
      <c r="K102" s="136"/>
      <c r="L102" s="31"/>
      <c r="M102" s="141"/>
      <c r="N102" s="142" t="s">
        <v>43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157</v>
      </c>
      <c r="AT102" s="145" t="s">
        <v>152</v>
      </c>
      <c r="AU102" s="145" t="s">
        <v>82</v>
      </c>
      <c r="AY102" s="16" t="s">
        <v>150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6" t="s">
        <v>80</v>
      </c>
      <c r="BK102" s="146">
        <f t="shared" si="9"/>
        <v>0</v>
      </c>
      <c r="BL102" s="16" t="s">
        <v>157</v>
      </c>
      <c r="BM102" s="145" t="s">
        <v>2386</v>
      </c>
    </row>
    <row r="103" spans="2:65" s="30" customFormat="1" ht="16.5" customHeight="1">
      <c r="B103" s="31"/>
      <c r="C103" s="134" t="s">
        <v>157</v>
      </c>
      <c r="D103" s="134" t="s">
        <v>152</v>
      </c>
      <c r="E103" s="135" t="s">
        <v>1166</v>
      </c>
      <c r="F103" s="136" t="s">
        <v>2387</v>
      </c>
      <c r="G103" s="137" t="s">
        <v>2147</v>
      </c>
      <c r="H103" s="138">
        <v>67</v>
      </c>
      <c r="I103" s="139"/>
      <c r="J103" s="140">
        <f t="shared" si="0"/>
        <v>0</v>
      </c>
      <c r="K103" s="136"/>
      <c r="L103" s="31"/>
      <c r="M103" s="141"/>
      <c r="N103" s="142" t="s">
        <v>43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157</v>
      </c>
      <c r="AT103" s="145" t="s">
        <v>152</v>
      </c>
      <c r="AU103" s="145" t="s">
        <v>82</v>
      </c>
      <c r="AY103" s="16" t="s">
        <v>150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6" t="s">
        <v>80</v>
      </c>
      <c r="BK103" s="146">
        <f t="shared" si="9"/>
        <v>0</v>
      </c>
      <c r="BL103" s="16" t="s">
        <v>157</v>
      </c>
      <c r="BM103" s="145" t="s">
        <v>2388</v>
      </c>
    </row>
    <row r="104" spans="2:65" s="30" customFormat="1" ht="16.5" customHeight="1">
      <c r="B104" s="31"/>
      <c r="C104" s="134" t="s">
        <v>183</v>
      </c>
      <c r="D104" s="134" t="s">
        <v>152</v>
      </c>
      <c r="E104" s="135" t="s">
        <v>1169</v>
      </c>
      <c r="F104" s="136" t="s">
        <v>2389</v>
      </c>
      <c r="G104" s="137" t="s">
        <v>2147</v>
      </c>
      <c r="H104" s="138">
        <v>125</v>
      </c>
      <c r="I104" s="139"/>
      <c r="J104" s="140">
        <f t="shared" si="0"/>
        <v>0</v>
      </c>
      <c r="K104" s="136"/>
      <c r="L104" s="31"/>
      <c r="M104" s="141"/>
      <c r="N104" s="142" t="s">
        <v>43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157</v>
      </c>
      <c r="AT104" s="145" t="s">
        <v>152</v>
      </c>
      <c r="AU104" s="145" t="s">
        <v>82</v>
      </c>
      <c r="AY104" s="16" t="s">
        <v>150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6" t="s">
        <v>80</v>
      </c>
      <c r="BK104" s="146">
        <f t="shared" si="9"/>
        <v>0</v>
      </c>
      <c r="BL104" s="16" t="s">
        <v>157</v>
      </c>
      <c r="BM104" s="145" t="s">
        <v>2390</v>
      </c>
    </row>
    <row r="105" spans="2:65" s="30" customFormat="1" ht="16.5" customHeight="1">
      <c r="B105" s="31"/>
      <c r="C105" s="134" t="s">
        <v>190</v>
      </c>
      <c r="D105" s="134" t="s">
        <v>152</v>
      </c>
      <c r="E105" s="135" t="s">
        <v>1172</v>
      </c>
      <c r="F105" s="136" t="s">
        <v>2391</v>
      </c>
      <c r="G105" s="137" t="s">
        <v>2147</v>
      </c>
      <c r="H105" s="138">
        <v>200</v>
      </c>
      <c r="I105" s="139"/>
      <c r="J105" s="140">
        <f t="shared" si="0"/>
        <v>0</v>
      </c>
      <c r="K105" s="136"/>
      <c r="L105" s="31"/>
      <c r="M105" s="141"/>
      <c r="N105" s="142" t="s">
        <v>43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157</v>
      </c>
      <c r="AT105" s="145" t="s">
        <v>152</v>
      </c>
      <c r="AU105" s="145" t="s">
        <v>82</v>
      </c>
      <c r="AY105" s="16" t="s">
        <v>150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6" t="s">
        <v>80</v>
      </c>
      <c r="BK105" s="146">
        <f t="shared" si="9"/>
        <v>0</v>
      </c>
      <c r="BL105" s="16" t="s">
        <v>157</v>
      </c>
      <c r="BM105" s="145" t="s">
        <v>2392</v>
      </c>
    </row>
    <row r="106" spans="2:65" s="121" customFormat="1" ht="22.8" customHeight="1">
      <c r="B106" s="122"/>
      <c r="D106" s="123" t="s">
        <v>71</v>
      </c>
      <c r="E106" s="132" t="s">
        <v>2393</v>
      </c>
      <c r="F106" s="132" t="s">
        <v>2394</v>
      </c>
      <c r="I106" s="125"/>
      <c r="J106" s="133">
        <f>BK106</f>
        <v>0</v>
      </c>
      <c r="L106" s="122"/>
      <c r="M106" s="127"/>
      <c r="P106" s="128">
        <f>SUM(P107:P109)</f>
        <v>0</v>
      </c>
      <c r="R106" s="128">
        <f>SUM(R107:R109)</f>
        <v>0</v>
      </c>
      <c r="T106" s="129">
        <f>SUM(T107:T109)</f>
        <v>0</v>
      </c>
      <c r="AR106" s="123" t="s">
        <v>80</v>
      </c>
      <c r="AT106" s="130" t="s">
        <v>71</v>
      </c>
      <c r="AU106" s="130" t="s">
        <v>80</v>
      </c>
      <c r="AY106" s="123" t="s">
        <v>150</v>
      </c>
      <c r="BK106" s="131">
        <f>SUM(BK107:BK109)</f>
        <v>0</v>
      </c>
    </row>
    <row r="107" spans="2:65" s="30" customFormat="1" ht="16.5" customHeight="1">
      <c r="B107" s="31"/>
      <c r="C107" s="134" t="s">
        <v>197</v>
      </c>
      <c r="D107" s="134" t="s">
        <v>152</v>
      </c>
      <c r="E107" s="135" t="s">
        <v>82</v>
      </c>
      <c r="F107" s="136" t="s">
        <v>2395</v>
      </c>
      <c r="G107" s="137" t="s">
        <v>989</v>
      </c>
      <c r="H107" s="138">
        <v>1</v>
      </c>
      <c r="I107" s="139"/>
      <c r="J107" s="140">
        <f>ROUND(I107*H107,2)</f>
        <v>0</v>
      </c>
      <c r="K107" s="136"/>
      <c r="L107" s="31"/>
      <c r="M107" s="141"/>
      <c r="N107" s="142" t="s">
        <v>43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157</v>
      </c>
      <c r="AT107" s="145" t="s">
        <v>152</v>
      </c>
      <c r="AU107" s="145" t="s">
        <v>82</v>
      </c>
      <c r="AY107" s="16" t="s">
        <v>150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6" t="s">
        <v>80</v>
      </c>
      <c r="BK107" s="146">
        <f>ROUND(I107*H107,2)</f>
        <v>0</v>
      </c>
      <c r="BL107" s="16" t="s">
        <v>157</v>
      </c>
      <c r="BM107" s="145" t="s">
        <v>2396</v>
      </c>
    </row>
    <row r="108" spans="2:65" s="30" customFormat="1" ht="21.75" customHeight="1">
      <c r="B108" s="31"/>
      <c r="C108" s="134" t="s">
        <v>169</v>
      </c>
      <c r="D108" s="134" t="s">
        <v>152</v>
      </c>
      <c r="E108" s="135" t="s">
        <v>1224</v>
      </c>
      <c r="F108" s="136" t="s">
        <v>2397</v>
      </c>
      <c r="G108" s="137" t="s">
        <v>2147</v>
      </c>
      <c r="H108" s="138">
        <v>550</v>
      </c>
      <c r="I108" s="139"/>
      <c r="J108" s="140">
        <f>ROUND(I108*H108,2)</f>
        <v>0</v>
      </c>
      <c r="K108" s="136"/>
      <c r="L108" s="31"/>
      <c r="M108" s="141"/>
      <c r="N108" s="142" t="s">
        <v>43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157</v>
      </c>
      <c r="AT108" s="145" t="s">
        <v>152</v>
      </c>
      <c r="AU108" s="145" t="s">
        <v>82</v>
      </c>
      <c r="AY108" s="16" t="s">
        <v>150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6" t="s">
        <v>80</v>
      </c>
      <c r="BK108" s="146">
        <f>ROUND(I108*H108,2)</f>
        <v>0</v>
      </c>
      <c r="BL108" s="16" t="s">
        <v>157</v>
      </c>
      <c r="BM108" s="145" t="s">
        <v>2398</v>
      </c>
    </row>
    <row r="109" spans="2:65" s="30" customFormat="1" ht="16.5" customHeight="1">
      <c r="B109" s="31"/>
      <c r="C109" s="134" t="s">
        <v>213</v>
      </c>
      <c r="D109" s="134" t="s">
        <v>152</v>
      </c>
      <c r="E109" s="135" t="s">
        <v>1257</v>
      </c>
      <c r="F109" s="136" t="s">
        <v>2139</v>
      </c>
      <c r="G109" s="137" t="s">
        <v>989</v>
      </c>
      <c r="H109" s="138">
        <v>1</v>
      </c>
      <c r="I109" s="139"/>
      <c r="J109" s="140">
        <f>ROUND(I109*H109,2)</f>
        <v>0</v>
      </c>
      <c r="K109" s="136"/>
      <c r="L109" s="31"/>
      <c r="M109" s="141"/>
      <c r="N109" s="142" t="s">
        <v>43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157</v>
      </c>
      <c r="AT109" s="145" t="s">
        <v>152</v>
      </c>
      <c r="AU109" s="145" t="s">
        <v>82</v>
      </c>
      <c r="AY109" s="16" t="s">
        <v>150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6" t="s">
        <v>80</v>
      </c>
      <c r="BK109" s="146">
        <f>ROUND(I109*H109,2)</f>
        <v>0</v>
      </c>
      <c r="BL109" s="16" t="s">
        <v>157</v>
      </c>
      <c r="BM109" s="145" t="s">
        <v>2399</v>
      </c>
    </row>
    <row r="110" spans="2:65" s="121" customFormat="1" ht="22.8" customHeight="1">
      <c r="B110" s="122"/>
      <c r="D110" s="123" t="s">
        <v>71</v>
      </c>
      <c r="E110" s="132" t="s">
        <v>2400</v>
      </c>
      <c r="F110" s="132" t="s">
        <v>2401</v>
      </c>
      <c r="I110" s="125"/>
      <c r="J110" s="133">
        <f>BK110</f>
        <v>0</v>
      </c>
      <c r="L110" s="122"/>
      <c r="M110" s="127"/>
      <c r="P110" s="128">
        <f>P111</f>
        <v>0</v>
      </c>
      <c r="R110" s="128">
        <f>R111</f>
        <v>0</v>
      </c>
      <c r="T110" s="129">
        <f>T111</f>
        <v>0</v>
      </c>
      <c r="AR110" s="123" t="s">
        <v>80</v>
      </c>
      <c r="AT110" s="130" t="s">
        <v>71</v>
      </c>
      <c r="AU110" s="130" t="s">
        <v>80</v>
      </c>
      <c r="AY110" s="123" t="s">
        <v>150</v>
      </c>
      <c r="BK110" s="131">
        <f>BK111</f>
        <v>0</v>
      </c>
    </row>
    <row r="111" spans="2:65" s="30" customFormat="1" ht="16.5" customHeight="1">
      <c r="B111" s="31"/>
      <c r="C111" s="134" t="s">
        <v>107</v>
      </c>
      <c r="D111" s="134" t="s">
        <v>152</v>
      </c>
      <c r="E111" s="135" t="s">
        <v>172</v>
      </c>
      <c r="F111" s="136" t="s">
        <v>2402</v>
      </c>
      <c r="G111" s="137" t="s">
        <v>989</v>
      </c>
      <c r="H111" s="138">
        <v>12</v>
      </c>
      <c r="I111" s="139"/>
      <c r="J111" s="140">
        <f>ROUND(I111*H111,2)</f>
        <v>0</v>
      </c>
      <c r="K111" s="136"/>
      <c r="L111" s="31"/>
      <c r="M111" s="141"/>
      <c r="N111" s="142" t="s">
        <v>43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157</v>
      </c>
      <c r="AT111" s="145" t="s">
        <v>152</v>
      </c>
      <c r="AU111" s="145" t="s">
        <v>82</v>
      </c>
      <c r="AY111" s="16" t="s">
        <v>150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6" t="s">
        <v>80</v>
      </c>
      <c r="BK111" s="146">
        <f>ROUND(I111*H111,2)</f>
        <v>0</v>
      </c>
      <c r="BL111" s="16" t="s">
        <v>157</v>
      </c>
      <c r="BM111" s="145" t="s">
        <v>2403</v>
      </c>
    </row>
    <row r="112" spans="2:65" s="121" customFormat="1" ht="22.8" customHeight="1">
      <c r="B112" s="122"/>
      <c r="D112" s="123" t="s">
        <v>71</v>
      </c>
      <c r="E112" s="132" t="s">
        <v>2404</v>
      </c>
      <c r="F112" s="132" t="s">
        <v>2405</v>
      </c>
      <c r="I112" s="125"/>
      <c r="J112" s="133">
        <f>BK112</f>
        <v>0</v>
      </c>
      <c r="L112" s="122"/>
      <c r="M112" s="127"/>
      <c r="P112" s="128">
        <f>SUM(P113:P123)</f>
        <v>0</v>
      </c>
      <c r="R112" s="128">
        <f>SUM(R113:R123)</f>
        <v>0</v>
      </c>
      <c r="T112" s="129">
        <f>SUM(T113:T123)</f>
        <v>0</v>
      </c>
      <c r="AR112" s="123" t="s">
        <v>80</v>
      </c>
      <c r="AT112" s="130" t="s">
        <v>71</v>
      </c>
      <c r="AU112" s="130" t="s">
        <v>80</v>
      </c>
      <c r="AY112" s="123" t="s">
        <v>150</v>
      </c>
      <c r="BK112" s="131">
        <f>SUM(BK113:BK123)</f>
        <v>0</v>
      </c>
    </row>
    <row r="113" spans="2:65" s="30" customFormat="1" ht="16.5" customHeight="1">
      <c r="B113" s="31"/>
      <c r="C113" s="134" t="s">
        <v>226</v>
      </c>
      <c r="D113" s="134" t="s">
        <v>152</v>
      </c>
      <c r="E113" s="135" t="s">
        <v>1332</v>
      </c>
      <c r="F113" s="136" t="s">
        <v>2406</v>
      </c>
      <c r="G113" s="137" t="s">
        <v>989</v>
      </c>
      <c r="H113" s="138">
        <v>2</v>
      </c>
      <c r="I113" s="139"/>
      <c r="J113" s="140">
        <f t="shared" ref="J113:J123" si="10">ROUND(I113*H113,2)</f>
        <v>0</v>
      </c>
      <c r="K113" s="136"/>
      <c r="L113" s="31"/>
      <c r="M113" s="141"/>
      <c r="N113" s="142" t="s">
        <v>43</v>
      </c>
      <c r="P113" s="143">
        <f t="shared" ref="P113:P123" si="11">O113*H113</f>
        <v>0</v>
      </c>
      <c r="Q113" s="143">
        <v>0</v>
      </c>
      <c r="R113" s="143">
        <f t="shared" ref="R113:R123" si="12">Q113*H113</f>
        <v>0</v>
      </c>
      <c r="S113" s="143">
        <v>0</v>
      </c>
      <c r="T113" s="144">
        <f t="shared" ref="T113:T123" si="13">S113*H113</f>
        <v>0</v>
      </c>
      <c r="AR113" s="145" t="s">
        <v>157</v>
      </c>
      <c r="AT113" s="145" t="s">
        <v>152</v>
      </c>
      <c r="AU113" s="145" t="s">
        <v>82</v>
      </c>
      <c r="AY113" s="16" t="s">
        <v>150</v>
      </c>
      <c r="BE113" s="146">
        <f t="shared" ref="BE113:BE123" si="14">IF(N113="základní",J113,0)</f>
        <v>0</v>
      </c>
      <c r="BF113" s="146">
        <f t="shared" ref="BF113:BF123" si="15">IF(N113="snížená",J113,0)</f>
        <v>0</v>
      </c>
      <c r="BG113" s="146">
        <f t="shared" ref="BG113:BG123" si="16">IF(N113="zákl. přenesená",J113,0)</f>
        <v>0</v>
      </c>
      <c r="BH113" s="146">
        <f t="shared" ref="BH113:BH123" si="17">IF(N113="sníž. přenesená",J113,0)</f>
        <v>0</v>
      </c>
      <c r="BI113" s="146">
        <f t="shared" ref="BI113:BI123" si="18">IF(N113="nulová",J113,0)</f>
        <v>0</v>
      </c>
      <c r="BJ113" s="16" t="s">
        <v>80</v>
      </c>
      <c r="BK113" s="146">
        <f t="shared" ref="BK113:BK123" si="19">ROUND(I113*H113,2)</f>
        <v>0</v>
      </c>
      <c r="BL113" s="16" t="s">
        <v>157</v>
      </c>
      <c r="BM113" s="145" t="s">
        <v>2407</v>
      </c>
    </row>
    <row r="114" spans="2:65" s="30" customFormat="1" ht="16.5" customHeight="1">
      <c r="B114" s="31"/>
      <c r="C114" s="134" t="s">
        <v>8</v>
      </c>
      <c r="D114" s="134" t="s">
        <v>152</v>
      </c>
      <c r="E114" s="135" t="s">
        <v>1346</v>
      </c>
      <c r="F114" s="136" t="s">
        <v>2408</v>
      </c>
      <c r="G114" s="137" t="s">
        <v>989</v>
      </c>
      <c r="H114" s="138">
        <v>2</v>
      </c>
      <c r="I114" s="139"/>
      <c r="J114" s="140">
        <f t="shared" si="10"/>
        <v>0</v>
      </c>
      <c r="K114" s="136"/>
      <c r="L114" s="31"/>
      <c r="M114" s="141"/>
      <c r="N114" s="142" t="s">
        <v>43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157</v>
      </c>
      <c r="AT114" s="145" t="s">
        <v>152</v>
      </c>
      <c r="AU114" s="145" t="s">
        <v>82</v>
      </c>
      <c r="AY114" s="16" t="s">
        <v>150</v>
      </c>
      <c r="BE114" s="146">
        <f t="shared" si="14"/>
        <v>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6" t="s">
        <v>80</v>
      </c>
      <c r="BK114" s="146">
        <f t="shared" si="19"/>
        <v>0</v>
      </c>
      <c r="BL114" s="16" t="s">
        <v>157</v>
      </c>
      <c r="BM114" s="145" t="s">
        <v>2409</v>
      </c>
    </row>
    <row r="115" spans="2:65" s="30" customFormat="1" ht="16.5" customHeight="1">
      <c r="B115" s="31"/>
      <c r="C115" s="134" t="s">
        <v>237</v>
      </c>
      <c r="D115" s="134" t="s">
        <v>152</v>
      </c>
      <c r="E115" s="135" t="s">
        <v>1354</v>
      </c>
      <c r="F115" s="136" t="s">
        <v>2410</v>
      </c>
      <c r="G115" s="137" t="s">
        <v>989</v>
      </c>
      <c r="H115" s="138">
        <v>1</v>
      </c>
      <c r="I115" s="139"/>
      <c r="J115" s="140">
        <f t="shared" si="10"/>
        <v>0</v>
      </c>
      <c r="K115" s="136"/>
      <c r="L115" s="31"/>
      <c r="M115" s="141"/>
      <c r="N115" s="142" t="s">
        <v>43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157</v>
      </c>
      <c r="AT115" s="145" t="s">
        <v>152</v>
      </c>
      <c r="AU115" s="145" t="s">
        <v>82</v>
      </c>
      <c r="AY115" s="16" t="s">
        <v>150</v>
      </c>
      <c r="BE115" s="146">
        <f t="shared" si="14"/>
        <v>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6" t="s">
        <v>80</v>
      </c>
      <c r="BK115" s="146">
        <f t="shared" si="19"/>
        <v>0</v>
      </c>
      <c r="BL115" s="16" t="s">
        <v>157</v>
      </c>
      <c r="BM115" s="145" t="s">
        <v>2411</v>
      </c>
    </row>
    <row r="116" spans="2:65" s="30" customFormat="1" ht="16.5" customHeight="1">
      <c r="B116" s="31"/>
      <c r="C116" s="134" t="s">
        <v>246</v>
      </c>
      <c r="D116" s="134" t="s">
        <v>152</v>
      </c>
      <c r="E116" s="135" t="s">
        <v>1362</v>
      </c>
      <c r="F116" s="136" t="s">
        <v>2412</v>
      </c>
      <c r="G116" s="137" t="s">
        <v>989</v>
      </c>
      <c r="H116" s="138">
        <v>2</v>
      </c>
      <c r="I116" s="139"/>
      <c r="J116" s="140">
        <f t="shared" si="10"/>
        <v>0</v>
      </c>
      <c r="K116" s="136"/>
      <c r="L116" s="31"/>
      <c r="M116" s="141"/>
      <c r="N116" s="142" t="s">
        <v>43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157</v>
      </c>
      <c r="AT116" s="145" t="s">
        <v>152</v>
      </c>
      <c r="AU116" s="145" t="s">
        <v>82</v>
      </c>
      <c r="AY116" s="16" t="s">
        <v>150</v>
      </c>
      <c r="BE116" s="146">
        <f t="shared" si="14"/>
        <v>0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6" t="s">
        <v>80</v>
      </c>
      <c r="BK116" s="146">
        <f t="shared" si="19"/>
        <v>0</v>
      </c>
      <c r="BL116" s="16" t="s">
        <v>157</v>
      </c>
      <c r="BM116" s="145" t="s">
        <v>2413</v>
      </c>
    </row>
    <row r="117" spans="2:65" s="30" customFormat="1" ht="16.5" customHeight="1">
      <c r="B117" s="31"/>
      <c r="C117" s="134" t="s">
        <v>255</v>
      </c>
      <c r="D117" s="134" t="s">
        <v>152</v>
      </c>
      <c r="E117" s="135" t="s">
        <v>1366</v>
      </c>
      <c r="F117" s="136" t="s">
        <v>2414</v>
      </c>
      <c r="G117" s="137" t="s">
        <v>989</v>
      </c>
      <c r="H117" s="138">
        <v>1</v>
      </c>
      <c r="I117" s="139"/>
      <c r="J117" s="140">
        <f t="shared" si="10"/>
        <v>0</v>
      </c>
      <c r="K117" s="136"/>
      <c r="L117" s="31"/>
      <c r="M117" s="141"/>
      <c r="N117" s="142" t="s">
        <v>43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157</v>
      </c>
      <c r="AT117" s="145" t="s">
        <v>152</v>
      </c>
      <c r="AU117" s="145" t="s">
        <v>82</v>
      </c>
      <c r="AY117" s="16" t="s">
        <v>150</v>
      </c>
      <c r="BE117" s="146">
        <f t="shared" si="14"/>
        <v>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6" t="s">
        <v>80</v>
      </c>
      <c r="BK117" s="146">
        <f t="shared" si="19"/>
        <v>0</v>
      </c>
      <c r="BL117" s="16" t="s">
        <v>157</v>
      </c>
      <c r="BM117" s="145" t="s">
        <v>2415</v>
      </c>
    </row>
    <row r="118" spans="2:65" s="30" customFormat="1" ht="16.5" customHeight="1">
      <c r="B118" s="31"/>
      <c r="C118" s="134" t="s">
        <v>260</v>
      </c>
      <c r="D118" s="134" t="s">
        <v>152</v>
      </c>
      <c r="E118" s="135" t="s">
        <v>1370</v>
      </c>
      <c r="F118" s="136" t="s">
        <v>2416</v>
      </c>
      <c r="G118" s="137" t="s">
        <v>989</v>
      </c>
      <c r="H118" s="138">
        <v>47</v>
      </c>
      <c r="I118" s="139"/>
      <c r="J118" s="140">
        <f t="shared" si="10"/>
        <v>0</v>
      </c>
      <c r="K118" s="136"/>
      <c r="L118" s="31"/>
      <c r="M118" s="141"/>
      <c r="N118" s="142" t="s">
        <v>43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157</v>
      </c>
      <c r="AT118" s="145" t="s">
        <v>152</v>
      </c>
      <c r="AU118" s="145" t="s">
        <v>82</v>
      </c>
      <c r="AY118" s="16" t="s">
        <v>150</v>
      </c>
      <c r="BE118" s="146">
        <f t="shared" si="14"/>
        <v>0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6" t="s">
        <v>80</v>
      </c>
      <c r="BK118" s="146">
        <f t="shared" si="19"/>
        <v>0</v>
      </c>
      <c r="BL118" s="16" t="s">
        <v>157</v>
      </c>
      <c r="BM118" s="145" t="s">
        <v>2417</v>
      </c>
    </row>
    <row r="119" spans="2:65" s="30" customFormat="1" ht="16.5" customHeight="1">
      <c r="B119" s="31"/>
      <c r="C119" s="134" t="s">
        <v>266</v>
      </c>
      <c r="D119" s="134" t="s">
        <v>152</v>
      </c>
      <c r="E119" s="135" t="s">
        <v>1374</v>
      </c>
      <c r="F119" s="136" t="s">
        <v>2418</v>
      </c>
      <c r="G119" s="137" t="s">
        <v>989</v>
      </c>
      <c r="H119" s="138">
        <v>12</v>
      </c>
      <c r="I119" s="139"/>
      <c r="J119" s="140">
        <f t="shared" si="10"/>
        <v>0</v>
      </c>
      <c r="K119" s="136"/>
      <c r="L119" s="31"/>
      <c r="M119" s="141"/>
      <c r="N119" s="142" t="s">
        <v>43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157</v>
      </c>
      <c r="AT119" s="145" t="s">
        <v>152</v>
      </c>
      <c r="AU119" s="145" t="s">
        <v>82</v>
      </c>
      <c r="AY119" s="16" t="s">
        <v>150</v>
      </c>
      <c r="BE119" s="146">
        <f t="shared" si="14"/>
        <v>0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6" t="s">
        <v>80</v>
      </c>
      <c r="BK119" s="146">
        <f t="shared" si="19"/>
        <v>0</v>
      </c>
      <c r="BL119" s="16" t="s">
        <v>157</v>
      </c>
      <c r="BM119" s="145" t="s">
        <v>2419</v>
      </c>
    </row>
    <row r="120" spans="2:65" s="30" customFormat="1" ht="16.5" customHeight="1">
      <c r="B120" s="31"/>
      <c r="C120" s="134" t="s">
        <v>271</v>
      </c>
      <c r="D120" s="134" t="s">
        <v>152</v>
      </c>
      <c r="E120" s="135" t="s">
        <v>1378</v>
      </c>
      <c r="F120" s="136" t="s">
        <v>2420</v>
      </c>
      <c r="G120" s="137" t="s">
        <v>989</v>
      </c>
      <c r="H120" s="138">
        <v>17</v>
      </c>
      <c r="I120" s="139"/>
      <c r="J120" s="140">
        <f t="shared" si="10"/>
        <v>0</v>
      </c>
      <c r="K120" s="136"/>
      <c r="L120" s="31"/>
      <c r="M120" s="141"/>
      <c r="N120" s="142" t="s">
        <v>43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157</v>
      </c>
      <c r="AT120" s="145" t="s">
        <v>152</v>
      </c>
      <c r="AU120" s="145" t="s">
        <v>82</v>
      </c>
      <c r="AY120" s="16" t="s">
        <v>150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6" t="s">
        <v>80</v>
      </c>
      <c r="BK120" s="146">
        <f t="shared" si="19"/>
        <v>0</v>
      </c>
      <c r="BL120" s="16" t="s">
        <v>157</v>
      </c>
      <c r="BM120" s="145" t="s">
        <v>2421</v>
      </c>
    </row>
    <row r="121" spans="2:65" s="30" customFormat="1" ht="16.5" customHeight="1">
      <c r="B121" s="31"/>
      <c r="C121" s="134" t="s">
        <v>277</v>
      </c>
      <c r="D121" s="134" t="s">
        <v>152</v>
      </c>
      <c r="E121" s="135" t="s">
        <v>1382</v>
      </c>
      <c r="F121" s="136" t="s">
        <v>2422</v>
      </c>
      <c r="G121" s="137" t="s">
        <v>989</v>
      </c>
      <c r="H121" s="138">
        <v>9</v>
      </c>
      <c r="I121" s="139"/>
      <c r="J121" s="140">
        <f t="shared" si="10"/>
        <v>0</v>
      </c>
      <c r="K121" s="136"/>
      <c r="L121" s="31"/>
      <c r="M121" s="141"/>
      <c r="N121" s="142" t="s">
        <v>43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157</v>
      </c>
      <c r="AT121" s="145" t="s">
        <v>152</v>
      </c>
      <c r="AU121" s="145" t="s">
        <v>82</v>
      </c>
      <c r="AY121" s="16" t="s">
        <v>150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6" t="s">
        <v>80</v>
      </c>
      <c r="BK121" s="146">
        <f t="shared" si="19"/>
        <v>0</v>
      </c>
      <c r="BL121" s="16" t="s">
        <v>157</v>
      </c>
      <c r="BM121" s="145" t="s">
        <v>2423</v>
      </c>
    </row>
    <row r="122" spans="2:65" s="30" customFormat="1" ht="16.5" customHeight="1">
      <c r="B122" s="31"/>
      <c r="C122" s="134" t="s">
        <v>281</v>
      </c>
      <c r="D122" s="134" t="s">
        <v>152</v>
      </c>
      <c r="E122" s="135" t="s">
        <v>1386</v>
      </c>
      <c r="F122" s="136" t="s">
        <v>2424</v>
      </c>
      <c r="G122" s="137" t="s">
        <v>989</v>
      </c>
      <c r="H122" s="138">
        <v>17</v>
      </c>
      <c r="I122" s="139"/>
      <c r="J122" s="140">
        <f t="shared" si="10"/>
        <v>0</v>
      </c>
      <c r="K122" s="136"/>
      <c r="L122" s="31"/>
      <c r="M122" s="141"/>
      <c r="N122" s="142" t="s">
        <v>43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157</v>
      </c>
      <c r="AT122" s="145" t="s">
        <v>152</v>
      </c>
      <c r="AU122" s="145" t="s">
        <v>82</v>
      </c>
      <c r="AY122" s="16" t="s">
        <v>150</v>
      </c>
      <c r="BE122" s="146">
        <f t="shared" si="14"/>
        <v>0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6" t="s">
        <v>80</v>
      </c>
      <c r="BK122" s="146">
        <f t="shared" si="19"/>
        <v>0</v>
      </c>
      <c r="BL122" s="16" t="s">
        <v>157</v>
      </c>
      <c r="BM122" s="145" t="s">
        <v>2425</v>
      </c>
    </row>
    <row r="123" spans="2:65" s="30" customFormat="1" ht="16.5" customHeight="1">
      <c r="B123" s="31"/>
      <c r="C123" s="134" t="s">
        <v>7</v>
      </c>
      <c r="D123" s="134" t="s">
        <v>152</v>
      </c>
      <c r="E123" s="135" t="s">
        <v>1769</v>
      </c>
      <c r="F123" s="136" t="s">
        <v>2426</v>
      </c>
      <c r="G123" s="137" t="s">
        <v>2427</v>
      </c>
      <c r="H123" s="138">
        <v>30</v>
      </c>
      <c r="I123" s="139"/>
      <c r="J123" s="140">
        <f t="shared" si="10"/>
        <v>0</v>
      </c>
      <c r="K123" s="136"/>
      <c r="L123" s="31"/>
      <c r="M123" s="141"/>
      <c r="N123" s="142" t="s">
        <v>43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157</v>
      </c>
      <c r="AT123" s="145" t="s">
        <v>152</v>
      </c>
      <c r="AU123" s="145" t="s">
        <v>82</v>
      </c>
      <c r="AY123" s="16" t="s">
        <v>150</v>
      </c>
      <c r="BE123" s="146">
        <f t="shared" si="14"/>
        <v>0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6" t="s">
        <v>80</v>
      </c>
      <c r="BK123" s="146">
        <f t="shared" si="19"/>
        <v>0</v>
      </c>
      <c r="BL123" s="16" t="s">
        <v>157</v>
      </c>
      <c r="BM123" s="145" t="s">
        <v>2428</v>
      </c>
    </row>
    <row r="124" spans="2:65" s="121" customFormat="1" ht="22.8" customHeight="1">
      <c r="B124" s="122"/>
      <c r="D124" s="123" t="s">
        <v>71</v>
      </c>
      <c r="E124" s="132" t="s">
        <v>2429</v>
      </c>
      <c r="F124" s="132" t="s">
        <v>2430</v>
      </c>
      <c r="I124" s="125"/>
      <c r="J124" s="133">
        <f>BK124</f>
        <v>0</v>
      </c>
      <c r="L124" s="122"/>
      <c r="M124" s="127"/>
      <c r="P124" s="128">
        <f>SUM(P125:P128)</f>
        <v>0</v>
      </c>
      <c r="R124" s="128">
        <f>SUM(R125:R128)</f>
        <v>0</v>
      </c>
      <c r="T124" s="129">
        <f>SUM(T125:T128)</f>
        <v>0</v>
      </c>
      <c r="AR124" s="123" t="s">
        <v>80</v>
      </c>
      <c r="AT124" s="130" t="s">
        <v>71</v>
      </c>
      <c r="AU124" s="130" t="s">
        <v>80</v>
      </c>
      <c r="AY124" s="123" t="s">
        <v>150</v>
      </c>
      <c r="BK124" s="131">
        <f>SUM(BK125:BK128)</f>
        <v>0</v>
      </c>
    </row>
    <row r="125" spans="2:65" s="30" customFormat="1" ht="16.5" customHeight="1">
      <c r="B125" s="31"/>
      <c r="C125" s="134" t="s">
        <v>288</v>
      </c>
      <c r="D125" s="134" t="s">
        <v>152</v>
      </c>
      <c r="E125" s="135" t="s">
        <v>183</v>
      </c>
      <c r="F125" s="136" t="s">
        <v>2431</v>
      </c>
      <c r="G125" s="137" t="s">
        <v>2147</v>
      </c>
      <c r="H125" s="138">
        <v>2</v>
      </c>
      <c r="I125" s="139"/>
      <c r="J125" s="140">
        <f>ROUND(I125*H125,2)</f>
        <v>0</v>
      </c>
      <c r="K125" s="136"/>
      <c r="L125" s="31"/>
      <c r="M125" s="141"/>
      <c r="N125" s="142" t="s">
        <v>43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157</v>
      </c>
      <c r="AT125" s="145" t="s">
        <v>152</v>
      </c>
      <c r="AU125" s="145" t="s">
        <v>82</v>
      </c>
      <c r="AY125" s="16" t="s">
        <v>150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6" t="s">
        <v>80</v>
      </c>
      <c r="BK125" s="146">
        <f>ROUND(I125*H125,2)</f>
        <v>0</v>
      </c>
      <c r="BL125" s="16" t="s">
        <v>157</v>
      </c>
      <c r="BM125" s="145" t="s">
        <v>2432</v>
      </c>
    </row>
    <row r="126" spans="2:65" s="30" customFormat="1" ht="16.5" customHeight="1">
      <c r="B126" s="31"/>
      <c r="C126" s="134" t="s">
        <v>292</v>
      </c>
      <c r="D126" s="134" t="s">
        <v>152</v>
      </c>
      <c r="E126" s="135" t="s">
        <v>1796</v>
      </c>
      <c r="F126" s="136" t="s">
        <v>2433</v>
      </c>
      <c r="G126" s="137" t="s">
        <v>2147</v>
      </c>
      <c r="H126" s="138">
        <v>17</v>
      </c>
      <c r="I126" s="139"/>
      <c r="J126" s="140">
        <f>ROUND(I126*H126,2)</f>
        <v>0</v>
      </c>
      <c r="K126" s="136"/>
      <c r="L126" s="31"/>
      <c r="M126" s="141"/>
      <c r="N126" s="142" t="s">
        <v>43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157</v>
      </c>
      <c r="AT126" s="145" t="s">
        <v>152</v>
      </c>
      <c r="AU126" s="145" t="s">
        <v>82</v>
      </c>
      <c r="AY126" s="16" t="s">
        <v>150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6" t="s">
        <v>80</v>
      </c>
      <c r="BK126" s="146">
        <f>ROUND(I126*H126,2)</f>
        <v>0</v>
      </c>
      <c r="BL126" s="16" t="s">
        <v>157</v>
      </c>
      <c r="BM126" s="145" t="s">
        <v>2434</v>
      </c>
    </row>
    <row r="127" spans="2:65" s="30" customFormat="1" ht="16.5" customHeight="1">
      <c r="B127" s="31"/>
      <c r="C127" s="134" t="s">
        <v>297</v>
      </c>
      <c r="D127" s="134" t="s">
        <v>152</v>
      </c>
      <c r="E127" s="135" t="s">
        <v>1800</v>
      </c>
      <c r="F127" s="136" t="s">
        <v>2435</v>
      </c>
      <c r="G127" s="137" t="s">
        <v>2147</v>
      </c>
      <c r="H127" s="138">
        <v>50</v>
      </c>
      <c r="I127" s="139"/>
      <c r="J127" s="140">
        <f>ROUND(I127*H127,2)</f>
        <v>0</v>
      </c>
      <c r="K127" s="136"/>
      <c r="L127" s="31"/>
      <c r="M127" s="141"/>
      <c r="N127" s="142" t="s">
        <v>43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157</v>
      </c>
      <c r="AT127" s="145" t="s">
        <v>152</v>
      </c>
      <c r="AU127" s="145" t="s">
        <v>82</v>
      </c>
      <c r="AY127" s="16" t="s">
        <v>150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6" t="s">
        <v>80</v>
      </c>
      <c r="BK127" s="146">
        <f>ROUND(I127*H127,2)</f>
        <v>0</v>
      </c>
      <c r="BL127" s="16" t="s">
        <v>157</v>
      </c>
      <c r="BM127" s="145" t="s">
        <v>2436</v>
      </c>
    </row>
    <row r="128" spans="2:65" s="30" customFormat="1" ht="16.5" customHeight="1">
      <c r="B128" s="31"/>
      <c r="C128" s="134" t="s">
        <v>302</v>
      </c>
      <c r="D128" s="134" t="s">
        <v>152</v>
      </c>
      <c r="E128" s="135" t="s">
        <v>1804</v>
      </c>
      <c r="F128" s="136" t="s">
        <v>2437</v>
      </c>
      <c r="G128" s="137" t="s">
        <v>2147</v>
      </c>
      <c r="H128" s="138">
        <v>12</v>
      </c>
      <c r="I128" s="139"/>
      <c r="J128" s="140">
        <f>ROUND(I128*H128,2)</f>
        <v>0</v>
      </c>
      <c r="K128" s="136"/>
      <c r="L128" s="31"/>
      <c r="M128" s="141"/>
      <c r="N128" s="142" t="s">
        <v>43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157</v>
      </c>
      <c r="AT128" s="145" t="s">
        <v>152</v>
      </c>
      <c r="AU128" s="145" t="s">
        <v>82</v>
      </c>
      <c r="AY128" s="16" t="s">
        <v>150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80</v>
      </c>
      <c r="BK128" s="146">
        <f>ROUND(I128*H128,2)</f>
        <v>0</v>
      </c>
      <c r="BL128" s="16" t="s">
        <v>157</v>
      </c>
      <c r="BM128" s="145" t="s">
        <v>2438</v>
      </c>
    </row>
    <row r="129" spans="2:65" s="121" customFormat="1" ht="22.8" customHeight="1">
      <c r="B129" s="122"/>
      <c r="D129" s="123" t="s">
        <v>71</v>
      </c>
      <c r="E129" s="132" t="s">
        <v>2439</v>
      </c>
      <c r="F129" s="132" t="s">
        <v>2440</v>
      </c>
      <c r="I129" s="125"/>
      <c r="J129" s="133">
        <f>BK129</f>
        <v>0</v>
      </c>
      <c r="L129" s="122"/>
      <c r="M129" s="127"/>
      <c r="P129" s="128">
        <f>SUM(P130:P133)</f>
        <v>0</v>
      </c>
      <c r="R129" s="128">
        <f>SUM(R130:R133)</f>
        <v>0</v>
      </c>
      <c r="T129" s="129">
        <f>SUM(T130:T133)</f>
        <v>0</v>
      </c>
      <c r="AR129" s="123" t="s">
        <v>80</v>
      </c>
      <c r="AT129" s="130" t="s">
        <v>71</v>
      </c>
      <c r="AU129" s="130" t="s">
        <v>80</v>
      </c>
      <c r="AY129" s="123" t="s">
        <v>150</v>
      </c>
      <c r="BK129" s="131">
        <f>SUM(BK130:BK133)</f>
        <v>0</v>
      </c>
    </row>
    <row r="130" spans="2:65" s="30" customFormat="1" ht="16.5" customHeight="1">
      <c r="B130" s="31"/>
      <c r="C130" s="134" t="s">
        <v>308</v>
      </c>
      <c r="D130" s="134" t="s">
        <v>152</v>
      </c>
      <c r="E130" s="135" t="s">
        <v>190</v>
      </c>
      <c r="F130" s="136" t="s">
        <v>2440</v>
      </c>
      <c r="G130" s="137" t="s">
        <v>989</v>
      </c>
      <c r="H130" s="138">
        <v>1</v>
      </c>
      <c r="I130" s="139"/>
      <c r="J130" s="140">
        <f>ROUND(I130*H130,2)</f>
        <v>0</v>
      </c>
      <c r="K130" s="136"/>
      <c r="L130" s="31"/>
      <c r="M130" s="141"/>
      <c r="N130" s="142" t="s">
        <v>43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157</v>
      </c>
      <c r="AT130" s="145" t="s">
        <v>152</v>
      </c>
      <c r="AU130" s="145" t="s">
        <v>82</v>
      </c>
      <c r="AY130" s="16" t="s">
        <v>150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6" t="s">
        <v>80</v>
      </c>
      <c r="BK130" s="146">
        <f>ROUND(I130*H130,2)</f>
        <v>0</v>
      </c>
      <c r="BL130" s="16" t="s">
        <v>157</v>
      </c>
      <c r="BM130" s="145" t="s">
        <v>2441</v>
      </c>
    </row>
    <row r="131" spans="2:65" s="30" customFormat="1" ht="16.5" customHeight="1">
      <c r="B131" s="31"/>
      <c r="C131" s="134" t="s">
        <v>315</v>
      </c>
      <c r="D131" s="134" t="s">
        <v>152</v>
      </c>
      <c r="E131" s="135" t="s">
        <v>1808</v>
      </c>
      <c r="F131" s="136" t="s">
        <v>2442</v>
      </c>
      <c r="G131" s="137" t="s">
        <v>989</v>
      </c>
      <c r="H131" s="138">
        <v>1</v>
      </c>
      <c r="I131" s="139"/>
      <c r="J131" s="140">
        <f>ROUND(I131*H131,2)</f>
        <v>0</v>
      </c>
      <c r="K131" s="136"/>
      <c r="L131" s="31"/>
      <c r="M131" s="141"/>
      <c r="N131" s="142" t="s">
        <v>43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157</v>
      </c>
      <c r="AT131" s="145" t="s">
        <v>152</v>
      </c>
      <c r="AU131" s="145" t="s">
        <v>82</v>
      </c>
      <c r="AY131" s="16" t="s">
        <v>150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6" t="s">
        <v>80</v>
      </c>
      <c r="BK131" s="146">
        <f>ROUND(I131*H131,2)</f>
        <v>0</v>
      </c>
      <c r="BL131" s="16" t="s">
        <v>157</v>
      </c>
      <c r="BM131" s="145" t="s">
        <v>2443</v>
      </c>
    </row>
    <row r="132" spans="2:65" s="30" customFormat="1" ht="24.15" customHeight="1">
      <c r="B132" s="31"/>
      <c r="C132" s="134" t="s">
        <v>321</v>
      </c>
      <c r="D132" s="134" t="s">
        <v>152</v>
      </c>
      <c r="E132" s="135" t="s">
        <v>1812</v>
      </c>
      <c r="F132" s="136" t="s">
        <v>2444</v>
      </c>
      <c r="G132" s="137" t="s">
        <v>989</v>
      </c>
      <c r="H132" s="138">
        <v>1</v>
      </c>
      <c r="I132" s="139"/>
      <c r="J132" s="140">
        <f>ROUND(I132*H132,2)</f>
        <v>0</v>
      </c>
      <c r="K132" s="136"/>
      <c r="L132" s="31"/>
      <c r="M132" s="141"/>
      <c r="N132" s="142" t="s">
        <v>43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157</v>
      </c>
      <c r="AT132" s="145" t="s">
        <v>152</v>
      </c>
      <c r="AU132" s="145" t="s">
        <v>82</v>
      </c>
      <c r="AY132" s="16" t="s">
        <v>150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80</v>
      </c>
      <c r="BK132" s="146">
        <f>ROUND(I132*H132,2)</f>
        <v>0</v>
      </c>
      <c r="BL132" s="16" t="s">
        <v>157</v>
      </c>
      <c r="BM132" s="145" t="s">
        <v>2445</v>
      </c>
    </row>
    <row r="133" spans="2:65" s="30" customFormat="1" ht="16.5" customHeight="1">
      <c r="B133" s="31"/>
      <c r="C133" s="134" t="s">
        <v>327</v>
      </c>
      <c r="D133" s="134" t="s">
        <v>152</v>
      </c>
      <c r="E133" s="135" t="s">
        <v>1506</v>
      </c>
      <c r="F133" s="136" t="s">
        <v>2446</v>
      </c>
      <c r="G133" s="137" t="s">
        <v>989</v>
      </c>
      <c r="H133" s="138">
        <v>1</v>
      </c>
      <c r="I133" s="139"/>
      <c r="J133" s="140">
        <f>ROUND(I133*H133,2)</f>
        <v>0</v>
      </c>
      <c r="K133" s="136"/>
      <c r="L133" s="31"/>
      <c r="M133" s="141"/>
      <c r="N133" s="142" t="s">
        <v>43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157</v>
      </c>
      <c r="AT133" s="145" t="s">
        <v>152</v>
      </c>
      <c r="AU133" s="145" t="s">
        <v>82</v>
      </c>
      <c r="AY133" s="16" t="s">
        <v>150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6" t="s">
        <v>80</v>
      </c>
      <c r="BK133" s="146">
        <f>ROUND(I133*H133,2)</f>
        <v>0</v>
      </c>
      <c r="BL133" s="16" t="s">
        <v>157</v>
      </c>
      <c r="BM133" s="145" t="s">
        <v>2447</v>
      </c>
    </row>
    <row r="134" spans="2:65" s="121" customFormat="1" ht="22.8" customHeight="1">
      <c r="B134" s="122"/>
      <c r="D134" s="123" t="s">
        <v>71</v>
      </c>
      <c r="E134" s="132" t="s">
        <v>2448</v>
      </c>
      <c r="F134" s="132" t="s">
        <v>2449</v>
      </c>
      <c r="I134" s="125"/>
      <c r="J134" s="133">
        <f>BK134</f>
        <v>0</v>
      </c>
      <c r="L134" s="122"/>
      <c r="M134" s="127"/>
      <c r="P134" s="128">
        <f>SUM(P135:P136)</f>
        <v>0</v>
      </c>
      <c r="R134" s="128">
        <f>SUM(R135:R136)</f>
        <v>0</v>
      </c>
      <c r="T134" s="129">
        <f>SUM(T135:T136)</f>
        <v>0</v>
      </c>
      <c r="AR134" s="123" t="s">
        <v>80</v>
      </c>
      <c r="AT134" s="130" t="s">
        <v>71</v>
      </c>
      <c r="AU134" s="130" t="s">
        <v>80</v>
      </c>
      <c r="AY134" s="123" t="s">
        <v>150</v>
      </c>
      <c r="BK134" s="131">
        <f>SUM(BK135:BK136)</f>
        <v>0</v>
      </c>
    </row>
    <row r="135" spans="2:65" s="30" customFormat="1" ht="16.5" customHeight="1">
      <c r="B135" s="31"/>
      <c r="C135" s="134" t="s">
        <v>332</v>
      </c>
      <c r="D135" s="134" t="s">
        <v>152</v>
      </c>
      <c r="E135" s="135" t="s">
        <v>197</v>
      </c>
      <c r="F135" s="136" t="s">
        <v>2450</v>
      </c>
      <c r="G135" s="137" t="s">
        <v>989</v>
      </c>
      <c r="H135" s="138">
        <v>18</v>
      </c>
      <c r="I135" s="139"/>
      <c r="J135" s="140">
        <f>ROUND(I135*H135,2)</f>
        <v>0</v>
      </c>
      <c r="K135" s="136"/>
      <c r="L135" s="31"/>
      <c r="M135" s="141"/>
      <c r="N135" s="142" t="s">
        <v>43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157</v>
      </c>
      <c r="AT135" s="145" t="s">
        <v>152</v>
      </c>
      <c r="AU135" s="145" t="s">
        <v>82</v>
      </c>
      <c r="AY135" s="16" t="s">
        <v>150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80</v>
      </c>
      <c r="BK135" s="146">
        <f>ROUND(I135*H135,2)</f>
        <v>0</v>
      </c>
      <c r="BL135" s="16" t="s">
        <v>157</v>
      </c>
      <c r="BM135" s="145" t="s">
        <v>2451</v>
      </c>
    </row>
    <row r="136" spans="2:65" s="30" customFormat="1" ht="16.5" customHeight="1">
      <c r="B136" s="31"/>
      <c r="C136" s="134" t="s">
        <v>340</v>
      </c>
      <c r="D136" s="134" t="s">
        <v>152</v>
      </c>
      <c r="E136" s="135" t="s">
        <v>1818</v>
      </c>
      <c r="F136" s="136" t="s">
        <v>2452</v>
      </c>
      <c r="G136" s="137" t="s">
        <v>989</v>
      </c>
      <c r="H136" s="138">
        <v>4</v>
      </c>
      <c r="I136" s="139"/>
      <c r="J136" s="140">
        <f>ROUND(I136*H136,2)</f>
        <v>0</v>
      </c>
      <c r="K136" s="136"/>
      <c r="L136" s="31"/>
      <c r="M136" s="141"/>
      <c r="N136" s="142" t="s">
        <v>43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157</v>
      </c>
      <c r="AT136" s="145" t="s">
        <v>152</v>
      </c>
      <c r="AU136" s="145" t="s">
        <v>82</v>
      </c>
      <c r="AY136" s="16" t="s">
        <v>150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6" t="s">
        <v>80</v>
      </c>
      <c r="BK136" s="146">
        <f>ROUND(I136*H136,2)</f>
        <v>0</v>
      </c>
      <c r="BL136" s="16" t="s">
        <v>157</v>
      </c>
      <c r="BM136" s="145" t="s">
        <v>2453</v>
      </c>
    </row>
    <row r="137" spans="2:65" s="121" customFormat="1" ht="22.8" customHeight="1">
      <c r="B137" s="122"/>
      <c r="D137" s="123" t="s">
        <v>71</v>
      </c>
      <c r="E137" s="132" t="s">
        <v>2454</v>
      </c>
      <c r="F137" s="132" t="s">
        <v>1405</v>
      </c>
      <c r="I137" s="125"/>
      <c r="J137" s="133">
        <f>BK137</f>
        <v>0</v>
      </c>
      <c r="L137" s="122"/>
      <c r="M137" s="127"/>
      <c r="P137" s="128">
        <f>SUM(P138:P141)</f>
        <v>0</v>
      </c>
      <c r="R137" s="128">
        <f>SUM(R138:R141)</f>
        <v>0</v>
      </c>
      <c r="T137" s="129">
        <f>SUM(T138:T141)</f>
        <v>0</v>
      </c>
      <c r="AR137" s="123" t="s">
        <v>80</v>
      </c>
      <c r="AT137" s="130" t="s">
        <v>71</v>
      </c>
      <c r="AU137" s="130" t="s">
        <v>80</v>
      </c>
      <c r="AY137" s="123" t="s">
        <v>150</v>
      </c>
      <c r="BK137" s="131">
        <f>SUM(BK138:BK141)</f>
        <v>0</v>
      </c>
    </row>
    <row r="138" spans="2:65" s="30" customFormat="1" ht="16.5" customHeight="1">
      <c r="B138" s="31"/>
      <c r="C138" s="134" t="s">
        <v>345</v>
      </c>
      <c r="D138" s="134" t="s">
        <v>152</v>
      </c>
      <c r="E138" s="135" t="s">
        <v>169</v>
      </c>
      <c r="F138" s="136" t="s">
        <v>2455</v>
      </c>
      <c r="G138" s="137" t="s">
        <v>989</v>
      </c>
      <c r="H138" s="138">
        <v>1</v>
      </c>
      <c r="I138" s="139"/>
      <c r="J138" s="140">
        <f>ROUND(I138*H138,2)</f>
        <v>0</v>
      </c>
      <c r="K138" s="136"/>
      <c r="L138" s="31"/>
      <c r="M138" s="141"/>
      <c r="N138" s="142" t="s">
        <v>43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157</v>
      </c>
      <c r="AT138" s="145" t="s">
        <v>152</v>
      </c>
      <c r="AU138" s="145" t="s">
        <v>82</v>
      </c>
      <c r="AY138" s="16" t="s">
        <v>150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80</v>
      </c>
      <c r="BK138" s="146">
        <f>ROUND(I138*H138,2)</f>
        <v>0</v>
      </c>
      <c r="BL138" s="16" t="s">
        <v>157</v>
      </c>
      <c r="BM138" s="145" t="s">
        <v>2456</v>
      </c>
    </row>
    <row r="139" spans="2:65" s="30" customFormat="1" ht="16.5" customHeight="1">
      <c r="B139" s="31"/>
      <c r="C139" s="134" t="s">
        <v>351</v>
      </c>
      <c r="D139" s="134" t="s">
        <v>152</v>
      </c>
      <c r="E139" s="135" t="s">
        <v>1822</v>
      </c>
      <c r="F139" s="136" t="s">
        <v>2139</v>
      </c>
      <c r="G139" s="137" t="s">
        <v>712</v>
      </c>
      <c r="H139" s="138">
        <v>1</v>
      </c>
      <c r="I139" s="139"/>
      <c r="J139" s="140">
        <f>ROUND(I139*H139,2)</f>
        <v>0</v>
      </c>
      <c r="K139" s="136"/>
      <c r="L139" s="31"/>
      <c r="M139" s="141"/>
      <c r="N139" s="142" t="s">
        <v>43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157</v>
      </c>
      <c r="AT139" s="145" t="s">
        <v>152</v>
      </c>
      <c r="AU139" s="145" t="s">
        <v>82</v>
      </c>
      <c r="AY139" s="16" t="s">
        <v>150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6" t="s">
        <v>80</v>
      </c>
      <c r="BK139" s="146">
        <f>ROUND(I139*H139,2)</f>
        <v>0</v>
      </c>
      <c r="BL139" s="16" t="s">
        <v>157</v>
      </c>
      <c r="BM139" s="145" t="s">
        <v>2457</v>
      </c>
    </row>
    <row r="140" spans="2:65" s="30" customFormat="1" ht="16.5" customHeight="1">
      <c r="B140" s="31"/>
      <c r="C140" s="134" t="s">
        <v>357</v>
      </c>
      <c r="D140" s="134" t="s">
        <v>152</v>
      </c>
      <c r="E140" s="135" t="s">
        <v>1826</v>
      </c>
      <c r="F140" s="136" t="s">
        <v>2458</v>
      </c>
      <c r="G140" s="137" t="s">
        <v>989</v>
      </c>
      <c r="H140" s="138">
        <v>1</v>
      </c>
      <c r="I140" s="139"/>
      <c r="J140" s="140">
        <f>ROUND(I140*H140,2)</f>
        <v>0</v>
      </c>
      <c r="K140" s="136"/>
      <c r="L140" s="31"/>
      <c r="M140" s="141"/>
      <c r="N140" s="142" t="s">
        <v>43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157</v>
      </c>
      <c r="AT140" s="145" t="s">
        <v>152</v>
      </c>
      <c r="AU140" s="145" t="s">
        <v>82</v>
      </c>
      <c r="AY140" s="16" t="s">
        <v>150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6" t="s">
        <v>80</v>
      </c>
      <c r="BK140" s="146">
        <f>ROUND(I140*H140,2)</f>
        <v>0</v>
      </c>
      <c r="BL140" s="16" t="s">
        <v>157</v>
      </c>
      <c r="BM140" s="145" t="s">
        <v>2459</v>
      </c>
    </row>
    <row r="141" spans="2:65" s="30" customFormat="1" ht="16.5" customHeight="1">
      <c r="B141" s="31"/>
      <c r="C141" s="134" t="s">
        <v>363</v>
      </c>
      <c r="D141" s="134" t="s">
        <v>152</v>
      </c>
      <c r="E141" s="135" t="s">
        <v>1830</v>
      </c>
      <c r="F141" s="136" t="s">
        <v>2141</v>
      </c>
      <c r="G141" s="137" t="s">
        <v>989</v>
      </c>
      <c r="H141" s="138">
        <v>1</v>
      </c>
      <c r="I141" s="139"/>
      <c r="J141" s="140">
        <f>ROUND(I141*H141,2)</f>
        <v>0</v>
      </c>
      <c r="K141" s="136"/>
      <c r="L141" s="31"/>
      <c r="M141" s="141"/>
      <c r="N141" s="142" t="s">
        <v>43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157</v>
      </c>
      <c r="AT141" s="145" t="s">
        <v>152</v>
      </c>
      <c r="AU141" s="145" t="s">
        <v>82</v>
      </c>
      <c r="AY141" s="16" t="s">
        <v>150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80</v>
      </c>
      <c r="BK141" s="146">
        <f>ROUND(I141*H141,2)</f>
        <v>0</v>
      </c>
      <c r="BL141" s="16" t="s">
        <v>157</v>
      </c>
      <c r="BM141" s="145" t="s">
        <v>2460</v>
      </c>
    </row>
    <row r="142" spans="2:65" s="121" customFormat="1" ht="25.95" customHeight="1">
      <c r="B142" s="122"/>
      <c r="D142" s="123" t="s">
        <v>71</v>
      </c>
      <c r="E142" s="124" t="s">
        <v>1865</v>
      </c>
      <c r="F142" s="124" t="s">
        <v>2461</v>
      </c>
      <c r="I142" s="125"/>
      <c r="J142" s="126">
        <f>BK142</f>
        <v>0</v>
      </c>
      <c r="L142" s="122"/>
      <c r="M142" s="127"/>
      <c r="P142" s="128">
        <f>P143+P148+P153+P160+P166+P172+P179+P183</f>
        <v>0</v>
      </c>
      <c r="R142" s="128">
        <f>R143+R148+R153+R160+R166+R172+R179+R183</f>
        <v>0</v>
      </c>
      <c r="T142" s="129">
        <f>T143+T148+T153+T160+T166+T172+T179+T183</f>
        <v>0</v>
      </c>
      <c r="AR142" s="123" t="s">
        <v>80</v>
      </c>
      <c r="AT142" s="130" t="s">
        <v>71</v>
      </c>
      <c r="AU142" s="130" t="s">
        <v>72</v>
      </c>
      <c r="AY142" s="123" t="s">
        <v>150</v>
      </c>
      <c r="BK142" s="131">
        <f>BK143+BK148+BK153+BK160+BK166+BK172+BK179+BK183</f>
        <v>0</v>
      </c>
    </row>
    <row r="143" spans="2:65" s="121" customFormat="1" ht="22.8" customHeight="1">
      <c r="B143" s="122"/>
      <c r="D143" s="123" t="s">
        <v>71</v>
      </c>
      <c r="E143" s="132" t="s">
        <v>2462</v>
      </c>
      <c r="F143" s="132" t="s">
        <v>2463</v>
      </c>
      <c r="I143" s="125"/>
      <c r="J143" s="133">
        <f>BK143</f>
        <v>0</v>
      </c>
      <c r="L143" s="122"/>
      <c r="M143" s="127"/>
      <c r="P143" s="128">
        <f>SUM(P144:P147)</f>
        <v>0</v>
      </c>
      <c r="R143" s="128">
        <f>SUM(R144:R147)</f>
        <v>0</v>
      </c>
      <c r="T143" s="129">
        <f>SUM(T144:T147)</f>
        <v>0</v>
      </c>
      <c r="AR143" s="123" t="s">
        <v>80</v>
      </c>
      <c r="AT143" s="130" t="s">
        <v>71</v>
      </c>
      <c r="AU143" s="130" t="s">
        <v>80</v>
      </c>
      <c r="AY143" s="123" t="s">
        <v>150</v>
      </c>
      <c r="BK143" s="131">
        <f>SUM(BK144:BK147)</f>
        <v>0</v>
      </c>
    </row>
    <row r="144" spans="2:65" s="30" customFormat="1" ht="16.5" customHeight="1">
      <c r="B144" s="31"/>
      <c r="C144" s="134" t="s">
        <v>374</v>
      </c>
      <c r="D144" s="134" t="s">
        <v>152</v>
      </c>
      <c r="E144" s="135" t="s">
        <v>1834</v>
      </c>
      <c r="F144" s="136" t="s">
        <v>1756</v>
      </c>
      <c r="G144" s="137" t="s">
        <v>2147</v>
      </c>
      <c r="H144" s="138">
        <v>2</v>
      </c>
      <c r="I144" s="139"/>
      <c r="J144" s="140">
        <f>ROUND(I144*H144,2)</f>
        <v>0</v>
      </c>
      <c r="K144" s="136"/>
      <c r="L144" s="31"/>
      <c r="M144" s="141"/>
      <c r="N144" s="142" t="s">
        <v>43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157</v>
      </c>
      <c r="AT144" s="145" t="s">
        <v>152</v>
      </c>
      <c r="AU144" s="145" t="s">
        <v>82</v>
      </c>
      <c r="AY144" s="16" t="s">
        <v>150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80</v>
      </c>
      <c r="BK144" s="146">
        <f>ROUND(I144*H144,2)</f>
        <v>0</v>
      </c>
      <c r="BL144" s="16" t="s">
        <v>157</v>
      </c>
      <c r="BM144" s="145" t="s">
        <v>2464</v>
      </c>
    </row>
    <row r="145" spans="2:65" s="30" customFormat="1" ht="16.5" customHeight="1">
      <c r="B145" s="31"/>
      <c r="C145" s="134" t="s">
        <v>379</v>
      </c>
      <c r="D145" s="134" t="s">
        <v>152</v>
      </c>
      <c r="E145" s="135" t="s">
        <v>1952</v>
      </c>
      <c r="F145" s="136" t="s">
        <v>1361</v>
      </c>
      <c r="G145" s="137" t="s">
        <v>2147</v>
      </c>
      <c r="H145" s="138">
        <v>25</v>
      </c>
      <c r="I145" s="139"/>
      <c r="J145" s="140">
        <f>ROUND(I145*H145,2)</f>
        <v>0</v>
      </c>
      <c r="K145" s="136"/>
      <c r="L145" s="31"/>
      <c r="M145" s="141"/>
      <c r="N145" s="142" t="s">
        <v>43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157</v>
      </c>
      <c r="AT145" s="145" t="s">
        <v>152</v>
      </c>
      <c r="AU145" s="145" t="s">
        <v>82</v>
      </c>
      <c r="AY145" s="16" t="s">
        <v>150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80</v>
      </c>
      <c r="BK145" s="146">
        <f>ROUND(I145*H145,2)</f>
        <v>0</v>
      </c>
      <c r="BL145" s="16" t="s">
        <v>157</v>
      </c>
      <c r="BM145" s="145" t="s">
        <v>2465</v>
      </c>
    </row>
    <row r="146" spans="2:65" s="30" customFormat="1" ht="16.5" customHeight="1">
      <c r="B146" s="31"/>
      <c r="C146" s="134" t="s">
        <v>384</v>
      </c>
      <c r="D146" s="134" t="s">
        <v>152</v>
      </c>
      <c r="E146" s="135" t="s">
        <v>1984</v>
      </c>
      <c r="F146" s="136" t="s">
        <v>789</v>
      </c>
      <c r="G146" s="137" t="s">
        <v>2147</v>
      </c>
      <c r="H146" s="138">
        <v>155</v>
      </c>
      <c r="I146" s="139"/>
      <c r="J146" s="140">
        <f>ROUND(I146*H146,2)</f>
        <v>0</v>
      </c>
      <c r="K146" s="136"/>
      <c r="L146" s="31"/>
      <c r="M146" s="141"/>
      <c r="N146" s="142" t="s">
        <v>43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157</v>
      </c>
      <c r="AT146" s="145" t="s">
        <v>152</v>
      </c>
      <c r="AU146" s="145" t="s">
        <v>82</v>
      </c>
      <c r="AY146" s="16" t="s">
        <v>150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6" t="s">
        <v>80</v>
      </c>
      <c r="BK146" s="146">
        <f>ROUND(I146*H146,2)</f>
        <v>0</v>
      </c>
      <c r="BL146" s="16" t="s">
        <v>157</v>
      </c>
      <c r="BM146" s="145" t="s">
        <v>2466</v>
      </c>
    </row>
    <row r="147" spans="2:65" s="30" customFormat="1" ht="19.2">
      <c r="B147" s="31"/>
      <c r="D147" s="153" t="s">
        <v>275</v>
      </c>
      <c r="F147" s="185" t="s">
        <v>2467</v>
      </c>
      <c r="I147" s="149"/>
      <c r="L147" s="31"/>
      <c r="M147" s="150"/>
      <c r="T147" s="54"/>
      <c r="AT147" s="16" t="s">
        <v>275</v>
      </c>
      <c r="AU147" s="16" t="s">
        <v>82</v>
      </c>
    </row>
    <row r="148" spans="2:65" s="121" customFormat="1" ht="22.8" customHeight="1">
      <c r="B148" s="122"/>
      <c r="D148" s="123" t="s">
        <v>71</v>
      </c>
      <c r="E148" s="132" t="s">
        <v>2468</v>
      </c>
      <c r="F148" s="132" t="s">
        <v>2469</v>
      </c>
      <c r="I148" s="125"/>
      <c r="J148" s="133">
        <f>BK148</f>
        <v>0</v>
      </c>
      <c r="L148" s="122"/>
      <c r="M148" s="127"/>
      <c r="P148" s="128">
        <f>SUM(P149:P152)</f>
        <v>0</v>
      </c>
      <c r="R148" s="128">
        <f>SUM(R149:R152)</f>
        <v>0</v>
      </c>
      <c r="T148" s="129">
        <f>SUM(T149:T152)</f>
        <v>0</v>
      </c>
      <c r="AR148" s="123" t="s">
        <v>80</v>
      </c>
      <c r="AT148" s="130" t="s">
        <v>71</v>
      </c>
      <c r="AU148" s="130" t="s">
        <v>80</v>
      </c>
      <c r="AY148" s="123" t="s">
        <v>150</v>
      </c>
      <c r="BK148" s="131">
        <f>SUM(BK149:BK152)</f>
        <v>0</v>
      </c>
    </row>
    <row r="149" spans="2:65" s="30" customFormat="1" ht="16.5" customHeight="1">
      <c r="B149" s="31"/>
      <c r="C149" s="134" t="s">
        <v>390</v>
      </c>
      <c r="D149" s="134" t="s">
        <v>152</v>
      </c>
      <c r="E149" s="135" t="s">
        <v>1493</v>
      </c>
      <c r="F149" s="136" t="s">
        <v>1756</v>
      </c>
      <c r="G149" s="137" t="s">
        <v>2147</v>
      </c>
      <c r="H149" s="138">
        <v>26</v>
      </c>
      <c r="I149" s="139"/>
      <c r="J149" s="140">
        <f>ROUND(I149*H149,2)</f>
        <v>0</v>
      </c>
      <c r="K149" s="136"/>
      <c r="L149" s="31"/>
      <c r="M149" s="141"/>
      <c r="N149" s="142" t="s">
        <v>43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157</v>
      </c>
      <c r="AT149" s="145" t="s">
        <v>152</v>
      </c>
      <c r="AU149" s="145" t="s">
        <v>82</v>
      </c>
      <c r="AY149" s="16" t="s">
        <v>150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80</v>
      </c>
      <c r="BK149" s="146">
        <f>ROUND(I149*H149,2)</f>
        <v>0</v>
      </c>
      <c r="BL149" s="16" t="s">
        <v>157</v>
      </c>
      <c r="BM149" s="145" t="s">
        <v>2470</v>
      </c>
    </row>
    <row r="150" spans="2:65" s="30" customFormat="1" ht="16.5" customHeight="1">
      <c r="B150" s="31"/>
      <c r="C150" s="134" t="s">
        <v>394</v>
      </c>
      <c r="D150" s="134" t="s">
        <v>152</v>
      </c>
      <c r="E150" s="135" t="s">
        <v>1509</v>
      </c>
      <c r="F150" s="136" t="s">
        <v>1361</v>
      </c>
      <c r="G150" s="137" t="s">
        <v>2147</v>
      </c>
      <c r="H150" s="138">
        <v>34</v>
      </c>
      <c r="I150" s="139"/>
      <c r="J150" s="140">
        <f>ROUND(I150*H150,2)</f>
        <v>0</v>
      </c>
      <c r="K150" s="136"/>
      <c r="L150" s="31"/>
      <c r="M150" s="141"/>
      <c r="N150" s="142" t="s">
        <v>43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157</v>
      </c>
      <c r="AT150" s="145" t="s">
        <v>152</v>
      </c>
      <c r="AU150" s="145" t="s">
        <v>82</v>
      </c>
      <c r="AY150" s="16" t="s">
        <v>150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80</v>
      </c>
      <c r="BK150" s="146">
        <f>ROUND(I150*H150,2)</f>
        <v>0</v>
      </c>
      <c r="BL150" s="16" t="s">
        <v>157</v>
      </c>
      <c r="BM150" s="145" t="s">
        <v>2471</v>
      </c>
    </row>
    <row r="151" spans="2:65" s="30" customFormat="1" ht="16.5" customHeight="1">
      <c r="B151" s="31"/>
      <c r="C151" s="134" t="s">
        <v>400</v>
      </c>
      <c r="D151" s="134" t="s">
        <v>152</v>
      </c>
      <c r="E151" s="135" t="s">
        <v>1512</v>
      </c>
      <c r="F151" s="136" t="s">
        <v>789</v>
      </c>
      <c r="G151" s="137" t="s">
        <v>2147</v>
      </c>
      <c r="H151" s="138">
        <v>27</v>
      </c>
      <c r="I151" s="139"/>
      <c r="J151" s="140">
        <f>ROUND(I151*H151,2)</f>
        <v>0</v>
      </c>
      <c r="K151" s="136"/>
      <c r="L151" s="31"/>
      <c r="M151" s="141"/>
      <c r="N151" s="142" t="s">
        <v>43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157</v>
      </c>
      <c r="AT151" s="145" t="s">
        <v>152</v>
      </c>
      <c r="AU151" s="145" t="s">
        <v>82</v>
      </c>
      <c r="AY151" s="16" t="s">
        <v>150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6" t="s">
        <v>80</v>
      </c>
      <c r="BK151" s="146">
        <f>ROUND(I151*H151,2)</f>
        <v>0</v>
      </c>
      <c r="BL151" s="16" t="s">
        <v>157</v>
      </c>
      <c r="BM151" s="145" t="s">
        <v>2472</v>
      </c>
    </row>
    <row r="152" spans="2:65" s="30" customFormat="1" ht="19.2">
      <c r="B152" s="31"/>
      <c r="D152" s="153" t="s">
        <v>275</v>
      </c>
      <c r="F152" s="185" t="s">
        <v>2473</v>
      </c>
      <c r="I152" s="149"/>
      <c r="L152" s="31"/>
      <c r="M152" s="150"/>
      <c r="T152" s="54"/>
      <c r="AT152" s="16" t="s">
        <v>275</v>
      </c>
      <c r="AU152" s="16" t="s">
        <v>82</v>
      </c>
    </row>
    <row r="153" spans="2:65" s="121" customFormat="1" ht="22.8" customHeight="1">
      <c r="B153" s="122"/>
      <c r="D153" s="123" t="s">
        <v>71</v>
      </c>
      <c r="E153" s="132" t="s">
        <v>2474</v>
      </c>
      <c r="F153" s="132" t="s">
        <v>2475</v>
      </c>
      <c r="I153" s="125"/>
      <c r="J153" s="133">
        <f>BK153</f>
        <v>0</v>
      </c>
      <c r="L153" s="122"/>
      <c r="M153" s="127"/>
      <c r="P153" s="128">
        <f>SUM(P154:P159)</f>
        <v>0</v>
      </c>
      <c r="R153" s="128">
        <f>SUM(R154:R159)</f>
        <v>0</v>
      </c>
      <c r="T153" s="129">
        <f>SUM(T154:T159)</f>
        <v>0</v>
      </c>
      <c r="AR153" s="123" t="s">
        <v>80</v>
      </c>
      <c r="AT153" s="130" t="s">
        <v>71</v>
      </c>
      <c r="AU153" s="130" t="s">
        <v>80</v>
      </c>
      <c r="AY153" s="123" t="s">
        <v>150</v>
      </c>
      <c r="BK153" s="131">
        <f>SUM(BK154:BK159)</f>
        <v>0</v>
      </c>
    </row>
    <row r="154" spans="2:65" s="30" customFormat="1" ht="16.5" customHeight="1">
      <c r="B154" s="31"/>
      <c r="C154" s="134" t="s">
        <v>408</v>
      </c>
      <c r="D154" s="134" t="s">
        <v>152</v>
      </c>
      <c r="E154" s="135" t="s">
        <v>1984</v>
      </c>
      <c r="F154" s="136" t="s">
        <v>789</v>
      </c>
      <c r="G154" s="137" t="s">
        <v>2147</v>
      </c>
      <c r="H154" s="138">
        <v>16</v>
      </c>
      <c r="I154" s="139"/>
      <c r="J154" s="140">
        <f>ROUND(I154*H154,2)</f>
        <v>0</v>
      </c>
      <c r="K154" s="136"/>
      <c r="L154" s="31"/>
      <c r="M154" s="141"/>
      <c r="N154" s="142" t="s">
        <v>43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157</v>
      </c>
      <c r="AT154" s="145" t="s">
        <v>152</v>
      </c>
      <c r="AU154" s="145" t="s">
        <v>82</v>
      </c>
      <c r="AY154" s="16" t="s">
        <v>150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6" t="s">
        <v>80</v>
      </c>
      <c r="BK154" s="146">
        <f>ROUND(I154*H154,2)</f>
        <v>0</v>
      </c>
      <c r="BL154" s="16" t="s">
        <v>157</v>
      </c>
      <c r="BM154" s="145" t="s">
        <v>2476</v>
      </c>
    </row>
    <row r="155" spans="2:65" s="30" customFormat="1" ht="16.5" customHeight="1">
      <c r="B155" s="31"/>
      <c r="C155" s="134" t="s">
        <v>417</v>
      </c>
      <c r="D155" s="134" t="s">
        <v>152</v>
      </c>
      <c r="E155" s="135" t="s">
        <v>1515</v>
      </c>
      <c r="F155" s="136" t="s">
        <v>586</v>
      </c>
      <c r="G155" s="137" t="s">
        <v>2147</v>
      </c>
      <c r="H155" s="138">
        <v>1</v>
      </c>
      <c r="I155" s="139"/>
      <c r="J155" s="140">
        <f>ROUND(I155*H155,2)</f>
        <v>0</v>
      </c>
      <c r="K155" s="136"/>
      <c r="L155" s="31"/>
      <c r="M155" s="141"/>
      <c r="N155" s="142" t="s">
        <v>43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157</v>
      </c>
      <c r="AT155" s="145" t="s">
        <v>152</v>
      </c>
      <c r="AU155" s="145" t="s">
        <v>82</v>
      </c>
      <c r="AY155" s="16" t="s">
        <v>150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80</v>
      </c>
      <c r="BK155" s="146">
        <f>ROUND(I155*H155,2)</f>
        <v>0</v>
      </c>
      <c r="BL155" s="16" t="s">
        <v>157</v>
      </c>
      <c r="BM155" s="145" t="s">
        <v>2477</v>
      </c>
    </row>
    <row r="156" spans="2:65" s="30" customFormat="1" ht="16.5" customHeight="1">
      <c r="B156" s="31"/>
      <c r="C156" s="134" t="s">
        <v>424</v>
      </c>
      <c r="D156" s="134" t="s">
        <v>152</v>
      </c>
      <c r="E156" s="135" t="s">
        <v>1518</v>
      </c>
      <c r="F156" s="136" t="s">
        <v>532</v>
      </c>
      <c r="G156" s="137" t="s">
        <v>2147</v>
      </c>
      <c r="H156" s="138">
        <v>2</v>
      </c>
      <c r="I156" s="139"/>
      <c r="J156" s="140">
        <f>ROUND(I156*H156,2)</f>
        <v>0</v>
      </c>
      <c r="K156" s="136"/>
      <c r="L156" s="31"/>
      <c r="M156" s="141"/>
      <c r="N156" s="142" t="s">
        <v>43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157</v>
      </c>
      <c r="AT156" s="145" t="s">
        <v>152</v>
      </c>
      <c r="AU156" s="145" t="s">
        <v>82</v>
      </c>
      <c r="AY156" s="16" t="s">
        <v>150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80</v>
      </c>
      <c r="BK156" s="146">
        <f>ROUND(I156*H156,2)</f>
        <v>0</v>
      </c>
      <c r="BL156" s="16" t="s">
        <v>157</v>
      </c>
      <c r="BM156" s="145" t="s">
        <v>2478</v>
      </c>
    </row>
    <row r="157" spans="2:65" s="30" customFormat="1" ht="16.5" customHeight="1">
      <c r="B157" s="31"/>
      <c r="C157" s="134" t="s">
        <v>430</v>
      </c>
      <c r="D157" s="134" t="s">
        <v>152</v>
      </c>
      <c r="E157" s="135" t="s">
        <v>1521</v>
      </c>
      <c r="F157" s="136" t="s">
        <v>458</v>
      </c>
      <c r="G157" s="137" t="s">
        <v>2147</v>
      </c>
      <c r="H157" s="138">
        <v>15</v>
      </c>
      <c r="I157" s="139"/>
      <c r="J157" s="140">
        <f>ROUND(I157*H157,2)</f>
        <v>0</v>
      </c>
      <c r="K157" s="136"/>
      <c r="L157" s="31"/>
      <c r="M157" s="141"/>
      <c r="N157" s="142" t="s">
        <v>43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157</v>
      </c>
      <c r="AT157" s="145" t="s">
        <v>152</v>
      </c>
      <c r="AU157" s="145" t="s">
        <v>82</v>
      </c>
      <c r="AY157" s="16" t="s">
        <v>150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80</v>
      </c>
      <c r="BK157" s="146">
        <f>ROUND(I157*H157,2)</f>
        <v>0</v>
      </c>
      <c r="BL157" s="16" t="s">
        <v>157</v>
      </c>
      <c r="BM157" s="145" t="s">
        <v>2479</v>
      </c>
    </row>
    <row r="158" spans="2:65" s="30" customFormat="1" ht="16.5" customHeight="1">
      <c r="B158" s="31"/>
      <c r="C158" s="134" t="s">
        <v>435</v>
      </c>
      <c r="D158" s="134" t="s">
        <v>152</v>
      </c>
      <c r="E158" s="135" t="s">
        <v>1524</v>
      </c>
      <c r="F158" s="136" t="s">
        <v>394</v>
      </c>
      <c r="G158" s="137" t="s">
        <v>2147</v>
      </c>
      <c r="H158" s="138">
        <v>16</v>
      </c>
      <c r="I158" s="139"/>
      <c r="J158" s="140">
        <f>ROUND(I158*H158,2)</f>
        <v>0</v>
      </c>
      <c r="K158" s="136"/>
      <c r="L158" s="31"/>
      <c r="M158" s="141"/>
      <c r="N158" s="142" t="s">
        <v>43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157</v>
      </c>
      <c r="AT158" s="145" t="s">
        <v>152</v>
      </c>
      <c r="AU158" s="145" t="s">
        <v>82</v>
      </c>
      <c r="AY158" s="16" t="s">
        <v>150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80</v>
      </c>
      <c r="BK158" s="146">
        <f>ROUND(I158*H158,2)</f>
        <v>0</v>
      </c>
      <c r="BL158" s="16" t="s">
        <v>157</v>
      </c>
      <c r="BM158" s="145" t="s">
        <v>2480</v>
      </c>
    </row>
    <row r="159" spans="2:65" s="30" customFormat="1" ht="19.2">
      <c r="B159" s="31"/>
      <c r="D159" s="153" t="s">
        <v>275</v>
      </c>
      <c r="F159" s="185" t="s">
        <v>2481</v>
      </c>
      <c r="I159" s="149"/>
      <c r="L159" s="31"/>
      <c r="M159" s="150"/>
      <c r="T159" s="54"/>
      <c r="AT159" s="16" t="s">
        <v>275</v>
      </c>
      <c r="AU159" s="16" t="s">
        <v>82</v>
      </c>
    </row>
    <row r="160" spans="2:65" s="121" customFormat="1" ht="22.8" customHeight="1">
      <c r="B160" s="122"/>
      <c r="D160" s="123" t="s">
        <v>71</v>
      </c>
      <c r="E160" s="132" t="s">
        <v>2482</v>
      </c>
      <c r="F160" s="132" t="s">
        <v>2483</v>
      </c>
      <c r="I160" s="125"/>
      <c r="J160" s="133">
        <f>BK160</f>
        <v>0</v>
      </c>
      <c r="L160" s="122"/>
      <c r="M160" s="127"/>
      <c r="P160" s="128">
        <f>SUM(P161:P165)</f>
        <v>0</v>
      </c>
      <c r="R160" s="128">
        <f>SUM(R161:R165)</f>
        <v>0</v>
      </c>
      <c r="T160" s="129">
        <f>SUM(T161:T165)</f>
        <v>0</v>
      </c>
      <c r="AR160" s="123" t="s">
        <v>80</v>
      </c>
      <c r="AT160" s="130" t="s">
        <v>71</v>
      </c>
      <c r="AU160" s="130" t="s">
        <v>80</v>
      </c>
      <c r="AY160" s="123" t="s">
        <v>150</v>
      </c>
      <c r="BK160" s="131">
        <f>SUM(BK161:BK165)</f>
        <v>0</v>
      </c>
    </row>
    <row r="161" spans="2:65" s="30" customFormat="1" ht="16.5" customHeight="1">
      <c r="B161" s="31"/>
      <c r="C161" s="134" t="s">
        <v>440</v>
      </c>
      <c r="D161" s="134" t="s">
        <v>152</v>
      </c>
      <c r="E161" s="135" t="s">
        <v>1512</v>
      </c>
      <c r="F161" s="136" t="s">
        <v>789</v>
      </c>
      <c r="G161" s="137" t="s">
        <v>2147</v>
      </c>
      <c r="H161" s="138">
        <v>5</v>
      </c>
      <c r="I161" s="139"/>
      <c r="J161" s="140">
        <f>ROUND(I161*H161,2)</f>
        <v>0</v>
      </c>
      <c r="K161" s="136"/>
      <c r="L161" s="31"/>
      <c r="M161" s="141"/>
      <c r="N161" s="142" t="s">
        <v>43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157</v>
      </c>
      <c r="AT161" s="145" t="s">
        <v>152</v>
      </c>
      <c r="AU161" s="145" t="s">
        <v>82</v>
      </c>
      <c r="AY161" s="16" t="s">
        <v>150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80</v>
      </c>
      <c r="BK161" s="146">
        <f>ROUND(I161*H161,2)</f>
        <v>0</v>
      </c>
      <c r="BL161" s="16" t="s">
        <v>157</v>
      </c>
      <c r="BM161" s="145" t="s">
        <v>2484</v>
      </c>
    </row>
    <row r="162" spans="2:65" s="30" customFormat="1" ht="16.5" customHeight="1">
      <c r="B162" s="31"/>
      <c r="C162" s="134" t="s">
        <v>447</v>
      </c>
      <c r="D162" s="134" t="s">
        <v>152</v>
      </c>
      <c r="E162" s="135" t="s">
        <v>1527</v>
      </c>
      <c r="F162" s="136" t="s">
        <v>586</v>
      </c>
      <c r="G162" s="137" t="s">
        <v>2147</v>
      </c>
      <c r="H162" s="138">
        <v>1</v>
      </c>
      <c r="I162" s="139"/>
      <c r="J162" s="140">
        <f>ROUND(I162*H162,2)</f>
        <v>0</v>
      </c>
      <c r="K162" s="136"/>
      <c r="L162" s="31"/>
      <c r="M162" s="141"/>
      <c r="N162" s="142" t="s">
        <v>43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157</v>
      </c>
      <c r="AT162" s="145" t="s">
        <v>152</v>
      </c>
      <c r="AU162" s="145" t="s">
        <v>82</v>
      </c>
      <c r="AY162" s="16" t="s">
        <v>150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6" t="s">
        <v>80</v>
      </c>
      <c r="BK162" s="146">
        <f>ROUND(I162*H162,2)</f>
        <v>0</v>
      </c>
      <c r="BL162" s="16" t="s">
        <v>157</v>
      </c>
      <c r="BM162" s="145" t="s">
        <v>2485</v>
      </c>
    </row>
    <row r="163" spans="2:65" s="30" customFormat="1" ht="16.5" customHeight="1">
      <c r="B163" s="31"/>
      <c r="C163" s="134" t="s">
        <v>453</v>
      </c>
      <c r="D163" s="134" t="s">
        <v>152</v>
      </c>
      <c r="E163" s="135" t="s">
        <v>1555</v>
      </c>
      <c r="F163" s="136" t="s">
        <v>532</v>
      </c>
      <c r="G163" s="137" t="s">
        <v>2147</v>
      </c>
      <c r="H163" s="138">
        <v>2</v>
      </c>
      <c r="I163" s="139"/>
      <c r="J163" s="140">
        <f>ROUND(I163*H163,2)</f>
        <v>0</v>
      </c>
      <c r="K163" s="136"/>
      <c r="L163" s="31"/>
      <c r="M163" s="141"/>
      <c r="N163" s="142" t="s">
        <v>43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157</v>
      </c>
      <c r="AT163" s="145" t="s">
        <v>152</v>
      </c>
      <c r="AU163" s="145" t="s">
        <v>82</v>
      </c>
      <c r="AY163" s="16" t="s">
        <v>150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6" t="s">
        <v>80</v>
      </c>
      <c r="BK163" s="146">
        <f>ROUND(I163*H163,2)</f>
        <v>0</v>
      </c>
      <c r="BL163" s="16" t="s">
        <v>157</v>
      </c>
      <c r="BM163" s="145" t="s">
        <v>2486</v>
      </c>
    </row>
    <row r="164" spans="2:65" s="30" customFormat="1" ht="16.5" customHeight="1">
      <c r="B164" s="31"/>
      <c r="C164" s="134" t="s">
        <v>458</v>
      </c>
      <c r="D164" s="134" t="s">
        <v>152</v>
      </c>
      <c r="E164" s="135" t="s">
        <v>1558</v>
      </c>
      <c r="F164" s="136" t="s">
        <v>458</v>
      </c>
      <c r="G164" s="137" t="s">
        <v>2147</v>
      </c>
      <c r="H164" s="138">
        <v>10</v>
      </c>
      <c r="I164" s="139"/>
      <c r="J164" s="140">
        <f>ROUND(I164*H164,2)</f>
        <v>0</v>
      </c>
      <c r="K164" s="136"/>
      <c r="L164" s="31"/>
      <c r="M164" s="141"/>
      <c r="N164" s="142" t="s">
        <v>43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157</v>
      </c>
      <c r="AT164" s="145" t="s">
        <v>152</v>
      </c>
      <c r="AU164" s="145" t="s">
        <v>82</v>
      </c>
      <c r="AY164" s="16" t="s">
        <v>150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80</v>
      </c>
      <c r="BK164" s="146">
        <f>ROUND(I164*H164,2)</f>
        <v>0</v>
      </c>
      <c r="BL164" s="16" t="s">
        <v>157</v>
      </c>
      <c r="BM164" s="145" t="s">
        <v>2487</v>
      </c>
    </row>
    <row r="165" spans="2:65" s="30" customFormat="1" ht="16.5" customHeight="1">
      <c r="B165" s="31"/>
      <c r="C165" s="134" t="s">
        <v>465</v>
      </c>
      <c r="D165" s="134" t="s">
        <v>152</v>
      </c>
      <c r="E165" s="135" t="s">
        <v>1568</v>
      </c>
      <c r="F165" s="136" t="s">
        <v>394</v>
      </c>
      <c r="G165" s="137" t="s">
        <v>2147</v>
      </c>
      <c r="H165" s="138">
        <v>12</v>
      </c>
      <c r="I165" s="139"/>
      <c r="J165" s="140">
        <f>ROUND(I165*H165,2)</f>
        <v>0</v>
      </c>
      <c r="K165" s="136"/>
      <c r="L165" s="31"/>
      <c r="M165" s="141"/>
      <c r="N165" s="142" t="s">
        <v>43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157</v>
      </c>
      <c r="AT165" s="145" t="s">
        <v>152</v>
      </c>
      <c r="AU165" s="145" t="s">
        <v>82</v>
      </c>
      <c r="AY165" s="16" t="s">
        <v>150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80</v>
      </c>
      <c r="BK165" s="146">
        <f>ROUND(I165*H165,2)</f>
        <v>0</v>
      </c>
      <c r="BL165" s="16" t="s">
        <v>157</v>
      </c>
      <c r="BM165" s="145" t="s">
        <v>2488</v>
      </c>
    </row>
    <row r="166" spans="2:65" s="121" customFormat="1" ht="22.8" customHeight="1">
      <c r="B166" s="122"/>
      <c r="D166" s="123" t="s">
        <v>71</v>
      </c>
      <c r="E166" s="132" t="s">
        <v>2489</v>
      </c>
      <c r="F166" s="132" t="s">
        <v>2490</v>
      </c>
      <c r="I166" s="125"/>
      <c r="J166" s="133">
        <f>BK166</f>
        <v>0</v>
      </c>
      <c r="L166" s="122"/>
      <c r="M166" s="127"/>
      <c r="P166" s="128">
        <f>SUM(P167:P171)</f>
        <v>0</v>
      </c>
      <c r="R166" s="128">
        <f>SUM(R167:R171)</f>
        <v>0</v>
      </c>
      <c r="T166" s="129">
        <f>SUM(T167:T171)</f>
        <v>0</v>
      </c>
      <c r="AR166" s="123" t="s">
        <v>80</v>
      </c>
      <c r="AT166" s="130" t="s">
        <v>71</v>
      </c>
      <c r="AU166" s="130" t="s">
        <v>80</v>
      </c>
      <c r="AY166" s="123" t="s">
        <v>150</v>
      </c>
      <c r="BK166" s="131">
        <f>SUM(BK167:BK171)</f>
        <v>0</v>
      </c>
    </row>
    <row r="167" spans="2:65" s="30" customFormat="1" ht="24.15" customHeight="1">
      <c r="B167" s="31"/>
      <c r="C167" s="134" t="s">
        <v>471</v>
      </c>
      <c r="D167" s="134" t="s">
        <v>152</v>
      </c>
      <c r="E167" s="135" t="s">
        <v>2491</v>
      </c>
      <c r="F167" s="136" t="s">
        <v>2492</v>
      </c>
      <c r="G167" s="137" t="s">
        <v>989</v>
      </c>
      <c r="H167" s="138">
        <v>20</v>
      </c>
      <c r="I167" s="139"/>
      <c r="J167" s="140">
        <f>ROUND(I167*H167,2)</f>
        <v>0</v>
      </c>
      <c r="K167" s="136"/>
      <c r="L167" s="31"/>
      <c r="M167" s="141"/>
      <c r="N167" s="142" t="s">
        <v>43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157</v>
      </c>
      <c r="AT167" s="145" t="s">
        <v>152</v>
      </c>
      <c r="AU167" s="145" t="s">
        <v>82</v>
      </c>
      <c r="AY167" s="16" t="s">
        <v>150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6" t="s">
        <v>80</v>
      </c>
      <c r="BK167" s="146">
        <f>ROUND(I167*H167,2)</f>
        <v>0</v>
      </c>
      <c r="BL167" s="16" t="s">
        <v>157</v>
      </c>
      <c r="BM167" s="145" t="s">
        <v>2493</v>
      </c>
    </row>
    <row r="168" spans="2:65" s="30" customFormat="1" ht="24.15" customHeight="1">
      <c r="B168" s="31"/>
      <c r="C168" s="134" t="s">
        <v>477</v>
      </c>
      <c r="D168" s="134" t="s">
        <v>152</v>
      </c>
      <c r="E168" s="135" t="s">
        <v>1571</v>
      </c>
      <c r="F168" s="136" t="s">
        <v>2494</v>
      </c>
      <c r="G168" s="137" t="s">
        <v>989</v>
      </c>
      <c r="H168" s="138">
        <v>11</v>
      </c>
      <c r="I168" s="139"/>
      <c r="J168" s="140">
        <f>ROUND(I168*H168,2)</f>
        <v>0</v>
      </c>
      <c r="K168" s="136"/>
      <c r="L168" s="31"/>
      <c r="M168" s="141"/>
      <c r="N168" s="142" t="s">
        <v>43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157</v>
      </c>
      <c r="AT168" s="145" t="s">
        <v>152</v>
      </c>
      <c r="AU168" s="145" t="s">
        <v>82</v>
      </c>
      <c r="AY168" s="16" t="s">
        <v>150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6" t="s">
        <v>80</v>
      </c>
      <c r="BK168" s="146">
        <f>ROUND(I168*H168,2)</f>
        <v>0</v>
      </c>
      <c r="BL168" s="16" t="s">
        <v>157</v>
      </c>
      <c r="BM168" s="145" t="s">
        <v>2495</v>
      </c>
    </row>
    <row r="169" spans="2:65" s="30" customFormat="1" ht="24.15" customHeight="1">
      <c r="B169" s="31"/>
      <c r="C169" s="134" t="s">
        <v>483</v>
      </c>
      <c r="D169" s="134" t="s">
        <v>152</v>
      </c>
      <c r="E169" s="135" t="s">
        <v>1574</v>
      </c>
      <c r="F169" s="136" t="s">
        <v>2496</v>
      </c>
      <c r="G169" s="137" t="s">
        <v>989</v>
      </c>
      <c r="H169" s="138">
        <v>1</v>
      </c>
      <c r="I169" s="139"/>
      <c r="J169" s="140">
        <f>ROUND(I169*H169,2)</f>
        <v>0</v>
      </c>
      <c r="K169" s="136"/>
      <c r="L169" s="31"/>
      <c r="M169" s="141"/>
      <c r="N169" s="142" t="s">
        <v>43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157</v>
      </c>
      <c r="AT169" s="145" t="s">
        <v>152</v>
      </c>
      <c r="AU169" s="145" t="s">
        <v>82</v>
      </c>
      <c r="AY169" s="16" t="s">
        <v>150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80</v>
      </c>
      <c r="BK169" s="146">
        <f>ROUND(I169*H169,2)</f>
        <v>0</v>
      </c>
      <c r="BL169" s="16" t="s">
        <v>157</v>
      </c>
      <c r="BM169" s="145" t="s">
        <v>2497</v>
      </c>
    </row>
    <row r="170" spans="2:65" s="30" customFormat="1" ht="24.15" customHeight="1">
      <c r="B170" s="31"/>
      <c r="C170" s="134" t="s">
        <v>488</v>
      </c>
      <c r="D170" s="134" t="s">
        <v>152</v>
      </c>
      <c r="E170" s="135" t="s">
        <v>1577</v>
      </c>
      <c r="F170" s="136" t="s">
        <v>2498</v>
      </c>
      <c r="G170" s="137" t="s">
        <v>989</v>
      </c>
      <c r="H170" s="138">
        <v>1</v>
      </c>
      <c r="I170" s="139"/>
      <c r="J170" s="140">
        <f>ROUND(I170*H170,2)</f>
        <v>0</v>
      </c>
      <c r="K170" s="136"/>
      <c r="L170" s="31"/>
      <c r="M170" s="141"/>
      <c r="N170" s="142" t="s">
        <v>43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157</v>
      </c>
      <c r="AT170" s="145" t="s">
        <v>152</v>
      </c>
      <c r="AU170" s="145" t="s">
        <v>82</v>
      </c>
      <c r="AY170" s="16" t="s">
        <v>150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80</v>
      </c>
      <c r="BK170" s="146">
        <f>ROUND(I170*H170,2)</f>
        <v>0</v>
      </c>
      <c r="BL170" s="16" t="s">
        <v>157</v>
      </c>
      <c r="BM170" s="145" t="s">
        <v>2499</v>
      </c>
    </row>
    <row r="171" spans="2:65" s="30" customFormat="1" ht="21.75" customHeight="1">
      <c r="B171" s="31"/>
      <c r="C171" s="134" t="s">
        <v>495</v>
      </c>
      <c r="D171" s="134" t="s">
        <v>152</v>
      </c>
      <c r="E171" s="135" t="s">
        <v>1582</v>
      </c>
      <c r="F171" s="136" t="s">
        <v>2500</v>
      </c>
      <c r="G171" s="137" t="s">
        <v>989</v>
      </c>
      <c r="H171" s="138">
        <v>4</v>
      </c>
      <c r="I171" s="139"/>
      <c r="J171" s="140">
        <f>ROUND(I171*H171,2)</f>
        <v>0</v>
      </c>
      <c r="K171" s="136"/>
      <c r="L171" s="31"/>
      <c r="M171" s="141"/>
      <c r="N171" s="142" t="s">
        <v>43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157</v>
      </c>
      <c r="AT171" s="145" t="s">
        <v>152</v>
      </c>
      <c r="AU171" s="145" t="s">
        <v>82</v>
      </c>
      <c r="AY171" s="16" t="s">
        <v>150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6" t="s">
        <v>80</v>
      </c>
      <c r="BK171" s="146">
        <f>ROUND(I171*H171,2)</f>
        <v>0</v>
      </c>
      <c r="BL171" s="16" t="s">
        <v>157</v>
      </c>
      <c r="BM171" s="145" t="s">
        <v>2501</v>
      </c>
    </row>
    <row r="172" spans="2:65" s="121" customFormat="1" ht="22.8" customHeight="1">
      <c r="B172" s="122"/>
      <c r="D172" s="123" t="s">
        <v>71</v>
      </c>
      <c r="E172" s="132" t="s">
        <v>2502</v>
      </c>
      <c r="F172" s="132" t="s">
        <v>2503</v>
      </c>
      <c r="I172" s="125"/>
      <c r="J172" s="133">
        <f>BK172</f>
        <v>0</v>
      </c>
      <c r="L172" s="122"/>
      <c r="M172" s="127"/>
      <c r="P172" s="128">
        <f>SUM(P173:P178)</f>
        <v>0</v>
      </c>
      <c r="R172" s="128">
        <f>SUM(R173:R178)</f>
        <v>0</v>
      </c>
      <c r="T172" s="129">
        <f>SUM(T173:T178)</f>
        <v>0</v>
      </c>
      <c r="AR172" s="123" t="s">
        <v>80</v>
      </c>
      <c r="AT172" s="130" t="s">
        <v>71</v>
      </c>
      <c r="AU172" s="130" t="s">
        <v>80</v>
      </c>
      <c r="AY172" s="123" t="s">
        <v>150</v>
      </c>
      <c r="BK172" s="131">
        <f>SUM(BK173:BK178)</f>
        <v>0</v>
      </c>
    </row>
    <row r="173" spans="2:65" s="30" customFormat="1" ht="16.5" customHeight="1">
      <c r="B173" s="31"/>
      <c r="C173" s="134" t="s">
        <v>500</v>
      </c>
      <c r="D173" s="134" t="s">
        <v>152</v>
      </c>
      <c r="E173" s="135" t="s">
        <v>2504</v>
      </c>
      <c r="F173" s="136" t="s">
        <v>2505</v>
      </c>
      <c r="G173" s="137" t="s">
        <v>155</v>
      </c>
      <c r="H173" s="138">
        <v>75</v>
      </c>
      <c r="I173" s="139"/>
      <c r="J173" s="140">
        <f t="shared" ref="J173:J178" si="20">ROUND(I173*H173,2)</f>
        <v>0</v>
      </c>
      <c r="K173" s="136"/>
      <c r="L173" s="31"/>
      <c r="M173" s="141"/>
      <c r="N173" s="142" t="s">
        <v>43</v>
      </c>
      <c r="P173" s="143">
        <f t="shared" ref="P173:P178" si="21">O173*H173</f>
        <v>0</v>
      </c>
      <c r="Q173" s="143">
        <v>0</v>
      </c>
      <c r="R173" s="143">
        <f t="shared" ref="R173:R178" si="22">Q173*H173</f>
        <v>0</v>
      </c>
      <c r="S173" s="143">
        <v>0</v>
      </c>
      <c r="T173" s="144">
        <f t="shared" ref="T173:T178" si="23">S173*H173</f>
        <v>0</v>
      </c>
      <c r="AR173" s="145" t="s">
        <v>157</v>
      </c>
      <c r="AT173" s="145" t="s">
        <v>152</v>
      </c>
      <c r="AU173" s="145" t="s">
        <v>82</v>
      </c>
      <c r="AY173" s="16" t="s">
        <v>150</v>
      </c>
      <c r="BE173" s="146">
        <f t="shared" ref="BE173:BE178" si="24">IF(N173="základní",J173,0)</f>
        <v>0</v>
      </c>
      <c r="BF173" s="146">
        <f t="shared" ref="BF173:BF178" si="25">IF(N173="snížená",J173,0)</f>
        <v>0</v>
      </c>
      <c r="BG173" s="146">
        <f t="shared" ref="BG173:BG178" si="26">IF(N173="zákl. přenesená",J173,0)</f>
        <v>0</v>
      </c>
      <c r="BH173" s="146">
        <f t="shared" ref="BH173:BH178" si="27">IF(N173="sníž. přenesená",J173,0)</f>
        <v>0</v>
      </c>
      <c r="BI173" s="146">
        <f t="shared" ref="BI173:BI178" si="28">IF(N173="nulová",J173,0)</f>
        <v>0</v>
      </c>
      <c r="BJ173" s="16" t="s">
        <v>80</v>
      </c>
      <c r="BK173" s="146">
        <f t="shared" ref="BK173:BK178" si="29">ROUND(I173*H173,2)</f>
        <v>0</v>
      </c>
      <c r="BL173" s="16" t="s">
        <v>157</v>
      </c>
      <c r="BM173" s="145" t="s">
        <v>2506</v>
      </c>
    </row>
    <row r="174" spans="2:65" s="30" customFormat="1" ht="16.5" customHeight="1">
      <c r="B174" s="31"/>
      <c r="C174" s="134" t="s">
        <v>505</v>
      </c>
      <c r="D174" s="134" t="s">
        <v>152</v>
      </c>
      <c r="E174" s="135" t="s">
        <v>1585</v>
      </c>
      <c r="F174" s="136" t="s">
        <v>2507</v>
      </c>
      <c r="G174" s="137" t="s">
        <v>155</v>
      </c>
      <c r="H174" s="138">
        <v>22</v>
      </c>
      <c r="I174" s="139"/>
      <c r="J174" s="140">
        <f t="shared" si="20"/>
        <v>0</v>
      </c>
      <c r="K174" s="136"/>
      <c r="L174" s="31"/>
      <c r="M174" s="141"/>
      <c r="N174" s="142" t="s">
        <v>43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157</v>
      </c>
      <c r="AT174" s="145" t="s">
        <v>152</v>
      </c>
      <c r="AU174" s="145" t="s">
        <v>82</v>
      </c>
      <c r="AY174" s="16" t="s">
        <v>150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6" t="s">
        <v>80</v>
      </c>
      <c r="BK174" s="146">
        <f t="shared" si="29"/>
        <v>0</v>
      </c>
      <c r="BL174" s="16" t="s">
        <v>157</v>
      </c>
      <c r="BM174" s="145" t="s">
        <v>2508</v>
      </c>
    </row>
    <row r="175" spans="2:65" s="30" customFormat="1" ht="16.5" customHeight="1">
      <c r="B175" s="31"/>
      <c r="C175" s="134" t="s">
        <v>512</v>
      </c>
      <c r="D175" s="134" t="s">
        <v>152</v>
      </c>
      <c r="E175" s="135" t="s">
        <v>1589</v>
      </c>
      <c r="F175" s="136" t="s">
        <v>2509</v>
      </c>
      <c r="G175" s="137" t="s">
        <v>155</v>
      </c>
      <c r="H175" s="138">
        <v>22</v>
      </c>
      <c r="I175" s="139"/>
      <c r="J175" s="140">
        <f t="shared" si="20"/>
        <v>0</v>
      </c>
      <c r="K175" s="136"/>
      <c r="L175" s="31"/>
      <c r="M175" s="141"/>
      <c r="N175" s="142" t="s">
        <v>43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157</v>
      </c>
      <c r="AT175" s="145" t="s">
        <v>152</v>
      </c>
      <c r="AU175" s="145" t="s">
        <v>82</v>
      </c>
      <c r="AY175" s="16" t="s">
        <v>150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6" t="s">
        <v>80</v>
      </c>
      <c r="BK175" s="146">
        <f t="shared" si="29"/>
        <v>0</v>
      </c>
      <c r="BL175" s="16" t="s">
        <v>157</v>
      </c>
      <c r="BM175" s="145" t="s">
        <v>2510</v>
      </c>
    </row>
    <row r="176" spans="2:65" s="30" customFormat="1" ht="16.5" customHeight="1">
      <c r="B176" s="31"/>
      <c r="C176" s="134" t="s">
        <v>518</v>
      </c>
      <c r="D176" s="134" t="s">
        <v>152</v>
      </c>
      <c r="E176" s="135" t="s">
        <v>1592</v>
      </c>
      <c r="F176" s="136" t="s">
        <v>2511</v>
      </c>
      <c r="G176" s="137" t="s">
        <v>155</v>
      </c>
      <c r="H176" s="138">
        <v>22</v>
      </c>
      <c r="I176" s="139"/>
      <c r="J176" s="140">
        <f t="shared" si="20"/>
        <v>0</v>
      </c>
      <c r="K176" s="136"/>
      <c r="L176" s="31"/>
      <c r="M176" s="141"/>
      <c r="N176" s="142" t="s">
        <v>43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157</v>
      </c>
      <c r="AT176" s="145" t="s">
        <v>152</v>
      </c>
      <c r="AU176" s="145" t="s">
        <v>82</v>
      </c>
      <c r="AY176" s="16" t="s">
        <v>150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6" t="s">
        <v>80</v>
      </c>
      <c r="BK176" s="146">
        <f t="shared" si="29"/>
        <v>0</v>
      </c>
      <c r="BL176" s="16" t="s">
        <v>157</v>
      </c>
      <c r="BM176" s="145" t="s">
        <v>2512</v>
      </c>
    </row>
    <row r="177" spans="2:65" s="30" customFormat="1" ht="16.5" customHeight="1">
      <c r="B177" s="31"/>
      <c r="C177" s="134" t="s">
        <v>522</v>
      </c>
      <c r="D177" s="134" t="s">
        <v>152</v>
      </c>
      <c r="E177" s="135" t="s">
        <v>1595</v>
      </c>
      <c r="F177" s="136" t="s">
        <v>2513</v>
      </c>
      <c r="G177" s="137" t="s">
        <v>155</v>
      </c>
      <c r="H177" s="138">
        <v>53</v>
      </c>
      <c r="I177" s="139"/>
      <c r="J177" s="140">
        <f t="shared" si="20"/>
        <v>0</v>
      </c>
      <c r="K177" s="136"/>
      <c r="L177" s="31"/>
      <c r="M177" s="141"/>
      <c r="N177" s="142" t="s">
        <v>43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157</v>
      </c>
      <c r="AT177" s="145" t="s">
        <v>152</v>
      </c>
      <c r="AU177" s="145" t="s">
        <v>82</v>
      </c>
      <c r="AY177" s="16" t="s">
        <v>150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6" t="s">
        <v>80</v>
      </c>
      <c r="BK177" s="146">
        <f t="shared" si="29"/>
        <v>0</v>
      </c>
      <c r="BL177" s="16" t="s">
        <v>157</v>
      </c>
      <c r="BM177" s="145" t="s">
        <v>2514</v>
      </c>
    </row>
    <row r="178" spans="2:65" s="30" customFormat="1" ht="16.5" customHeight="1">
      <c r="B178" s="31"/>
      <c r="C178" s="134" t="s">
        <v>527</v>
      </c>
      <c r="D178" s="134" t="s">
        <v>152</v>
      </c>
      <c r="E178" s="135" t="s">
        <v>1598</v>
      </c>
      <c r="F178" s="136" t="s">
        <v>2515</v>
      </c>
      <c r="G178" s="137" t="s">
        <v>155</v>
      </c>
      <c r="H178" s="138">
        <v>22</v>
      </c>
      <c r="I178" s="139"/>
      <c r="J178" s="140">
        <f t="shared" si="20"/>
        <v>0</v>
      </c>
      <c r="K178" s="136"/>
      <c r="L178" s="31"/>
      <c r="M178" s="141"/>
      <c r="N178" s="142" t="s">
        <v>43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157</v>
      </c>
      <c r="AT178" s="145" t="s">
        <v>152</v>
      </c>
      <c r="AU178" s="145" t="s">
        <v>82</v>
      </c>
      <c r="AY178" s="16" t="s">
        <v>150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6" t="s">
        <v>80</v>
      </c>
      <c r="BK178" s="146">
        <f t="shared" si="29"/>
        <v>0</v>
      </c>
      <c r="BL178" s="16" t="s">
        <v>157</v>
      </c>
      <c r="BM178" s="145" t="s">
        <v>2516</v>
      </c>
    </row>
    <row r="179" spans="2:65" s="121" customFormat="1" ht="22.8" customHeight="1">
      <c r="B179" s="122"/>
      <c r="D179" s="123" t="s">
        <v>71</v>
      </c>
      <c r="E179" s="132" t="s">
        <v>2517</v>
      </c>
      <c r="F179" s="132" t="s">
        <v>2395</v>
      </c>
      <c r="I179" s="125"/>
      <c r="J179" s="133">
        <f>BK179</f>
        <v>0</v>
      </c>
      <c r="L179" s="122"/>
      <c r="M179" s="127"/>
      <c r="P179" s="128">
        <f>SUM(P180:P182)</f>
        <v>0</v>
      </c>
      <c r="R179" s="128">
        <f>SUM(R180:R182)</f>
        <v>0</v>
      </c>
      <c r="T179" s="129">
        <f>SUM(T180:T182)</f>
        <v>0</v>
      </c>
      <c r="AR179" s="123" t="s">
        <v>80</v>
      </c>
      <c r="AT179" s="130" t="s">
        <v>71</v>
      </c>
      <c r="AU179" s="130" t="s">
        <v>80</v>
      </c>
      <c r="AY179" s="123" t="s">
        <v>150</v>
      </c>
      <c r="BK179" s="131">
        <f>SUM(BK180:BK182)</f>
        <v>0</v>
      </c>
    </row>
    <row r="180" spans="2:65" s="30" customFormat="1" ht="16.5" customHeight="1">
      <c r="B180" s="31"/>
      <c r="C180" s="134" t="s">
        <v>532</v>
      </c>
      <c r="D180" s="134" t="s">
        <v>152</v>
      </c>
      <c r="E180" s="135" t="s">
        <v>2518</v>
      </c>
      <c r="F180" s="136" t="s">
        <v>2519</v>
      </c>
      <c r="G180" s="137" t="s">
        <v>712</v>
      </c>
      <c r="H180" s="138">
        <v>1</v>
      </c>
      <c r="I180" s="139"/>
      <c r="J180" s="140">
        <f>ROUND(I180*H180,2)</f>
        <v>0</v>
      </c>
      <c r="K180" s="136"/>
      <c r="L180" s="31"/>
      <c r="M180" s="141"/>
      <c r="N180" s="142" t="s">
        <v>43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157</v>
      </c>
      <c r="AT180" s="145" t="s">
        <v>152</v>
      </c>
      <c r="AU180" s="145" t="s">
        <v>82</v>
      </c>
      <c r="AY180" s="16" t="s">
        <v>150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6" t="s">
        <v>80</v>
      </c>
      <c r="BK180" s="146">
        <f>ROUND(I180*H180,2)</f>
        <v>0</v>
      </c>
      <c r="BL180" s="16" t="s">
        <v>157</v>
      </c>
      <c r="BM180" s="145" t="s">
        <v>2520</v>
      </c>
    </row>
    <row r="181" spans="2:65" s="30" customFormat="1" ht="16.5" customHeight="1">
      <c r="B181" s="31"/>
      <c r="C181" s="134" t="s">
        <v>537</v>
      </c>
      <c r="D181" s="134" t="s">
        <v>152</v>
      </c>
      <c r="E181" s="135" t="s">
        <v>1601</v>
      </c>
      <c r="F181" s="136" t="s">
        <v>2455</v>
      </c>
      <c r="G181" s="137" t="s">
        <v>989</v>
      </c>
      <c r="H181" s="138">
        <v>1</v>
      </c>
      <c r="I181" s="139"/>
      <c r="J181" s="140">
        <f>ROUND(I181*H181,2)</f>
        <v>0</v>
      </c>
      <c r="K181" s="136"/>
      <c r="L181" s="31"/>
      <c r="M181" s="141"/>
      <c r="N181" s="142" t="s">
        <v>43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157</v>
      </c>
      <c r="AT181" s="145" t="s">
        <v>152</v>
      </c>
      <c r="AU181" s="145" t="s">
        <v>82</v>
      </c>
      <c r="AY181" s="16" t="s">
        <v>150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80</v>
      </c>
      <c r="BK181" s="146">
        <f>ROUND(I181*H181,2)</f>
        <v>0</v>
      </c>
      <c r="BL181" s="16" t="s">
        <v>157</v>
      </c>
      <c r="BM181" s="145" t="s">
        <v>2521</v>
      </c>
    </row>
    <row r="182" spans="2:65" s="30" customFormat="1" ht="16.5" customHeight="1">
      <c r="B182" s="31"/>
      <c r="C182" s="134" t="s">
        <v>542</v>
      </c>
      <c r="D182" s="134" t="s">
        <v>152</v>
      </c>
      <c r="E182" s="135" t="s">
        <v>1604</v>
      </c>
      <c r="F182" s="136" t="s">
        <v>2522</v>
      </c>
      <c r="G182" s="137" t="s">
        <v>989</v>
      </c>
      <c r="H182" s="138">
        <v>1</v>
      </c>
      <c r="I182" s="139"/>
      <c r="J182" s="140">
        <f>ROUND(I182*H182,2)</f>
        <v>0</v>
      </c>
      <c r="K182" s="136"/>
      <c r="L182" s="31"/>
      <c r="M182" s="141"/>
      <c r="N182" s="142" t="s">
        <v>43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157</v>
      </c>
      <c r="AT182" s="145" t="s">
        <v>152</v>
      </c>
      <c r="AU182" s="145" t="s">
        <v>82</v>
      </c>
      <c r="AY182" s="16" t="s">
        <v>150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6" t="s">
        <v>80</v>
      </c>
      <c r="BK182" s="146">
        <f>ROUND(I182*H182,2)</f>
        <v>0</v>
      </c>
      <c r="BL182" s="16" t="s">
        <v>157</v>
      </c>
      <c r="BM182" s="145" t="s">
        <v>2523</v>
      </c>
    </row>
    <row r="183" spans="2:65" s="121" customFormat="1" ht="22.8" customHeight="1">
      <c r="B183" s="122"/>
      <c r="D183" s="123" t="s">
        <v>71</v>
      </c>
      <c r="E183" s="132" t="s">
        <v>2524</v>
      </c>
      <c r="F183" s="132" t="s">
        <v>2525</v>
      </c>
      <c r="I183" s="125"/>
      <c r="J183" s="133">
        <f>BK183</f>
        <v>0</v>
      </c>
      <c r="L183" s="122"/>
      <c r="M183" s="127"/>
      <c r="P183" s="128">
        <f>SUM(P184:P202)</f>
        <v>0</v>
      </c>
      <c r="R183" s="128">
        <f>SUM(R184:R202)</f>
        <v>0</v>
      </c>
      <c r="T183" s="129">
        <f>SUM(T184:T202)</f>
        <v>0</v>
      </c>
      <c r="AR183" s="123" t="s">
        <v>80</v>
      </c>
      <c r="AT183" s="130" t="s">
        <v>71</v>
      </c>
      <c r="AU183" s="130" t="s">
        <v>80</v>
      </c>
      <c r="AY183" s="123" t="s">
        <v>150</v>
      </c>
      <c r="BK183" s="131">
        <f>SUM(BK184:BK202)</f>
        <v>0</v>
      </c>
    </row>
    <row r="184" spans="2:65" s="30" customFormat="1" ht="16.5" customHeight="1">
      <c r="B184" s="31"/>
      <c r="C184" s="134" t="s">
        <v>547</v>
      </c>
      <c r="D184" s="134" t="s">
        <v>152</v>
      </c>
      <c r="E184" s="135" t="s">
        <v>1585</v>
      </c>
      <c r="F184" s="136" t="s">
        <v>2507</v>
      </c>
      <c r="G184" s="137" t="s">
        <v>155</v>
      </c>
      <c r="H184" s="138">
        <v>4</v>
      </c>
      <c r="I184" s="139"/>
      <c r="J184" s="140">
        <f>ROUND(I184*H184,2)</f>
        <v>0</v>
      </c>
      <c r="K184" s="136"/>
      <c r="L184" s="31"/>
      <c r="M184" s="141"/>
      <c r="N184" s="142" t="s">
        <v>43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157</v>
      </c>
      <c r="AT184" s="145" t="s">
        <v>152</v>
      </c>
      <c r="AU184" s="145" t="s">
        <v>82</v>
      </c>
      <c r="AY184" s="16" t="s">
        <v>150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6" t="s">
        <v>80</v>
      </c>
      <c r="BK184" s="146">
        <f>ROUND(I184*H184,2)</f>
        <v>0</v>
      </c>
      <c r="BL184" s="16" t="s">
        <v>157</v>
      </c>
      <c r="BM184" s="145" t="s">
        <v>2526</v>
      </c>
    </row>
    <row r="185" spans="2:65" s="30" customFormat="1" ht="16.5" customHeight="1">
      <c r="B185" s="31"/>
      <c r="C185" s="134" t="s">
        <v>551</v>
      </c>
      <c r="D185" s="134" t="s">
        <v>152</v>
      </c>
      <c r="E185" s="135" t="s">
        <v>1589</v>
      </c>
      <c r="F185" s="136" t="s">
        <v>2509</v>
      </c>
      <c r="G185" s="137" t="s">
        <v>155</v>
      </c>
      <c r="H185" s="138">
        <v>4</v>
      </c>
      <c r="I185" s="139"/>
      <c r="J185" s="140">
        <f>ROUND(I185*H185,2)</f>
        <v>0</v>
      </c>
      <c r="K185" s="136"/>
      <c r="L185" s="31"/>
      <c r="M185" s="141"/>
      <c r="N185" s="142" t="s">
        <v>43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157</v>
      </c>
      <c r="AT185" s="145" t="s">
        <v>152</v>
      </c>
      <c r="AU185" s="145" t="s">
        <v>82</v>
      </c>
      <c r="AY185" s="16" t="s">
        <v>150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80</v>
      </c>
      <c r="BK185" s="146">
        <f>ROUND(I185*H185,2)</f>
        <v>0</v>
      </c>
      <c r="BL185" s="16" t="s">
        <v>157</v>
      </c>
      <c r="BM185" s="145" t="s">
        <v>2527</v>
      </c>
    </row>
    <row r="186" spans="2:65" s="30" customFormat="1" ht="16.5" customHeight="1">
      <c r="B186" s="31"/>
      <c r="C186" s="134" t="s">
        <v>556</v>
      </c>
      <c r="D186" s="134" t="s">
        <v>152</v>
      </c>
      <c r="E186" s="135" t="s">
        <v>1592</v>
      </c>
      <c r="F186" s="136" t="s">
        <v>2511</v>
      </c>
      <c r="G186" s="137" t="s">
        <v>155</v>
      </c>
      <c r="H186" s="138">
        <v>4</v>
      </c>
      <c r="I186" s="139"/>
      <c r="J186" s="140">
        <f>ROUND(I186*H186,2)</f>
        <v>0</v>
      </c>
      <c r="K186" s="136"/>
      <c r="L186" s="31"/>
      <c r="M186" s="141"/>
      <c r="N186" s="142" t="s">
        <v>43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157</v>
      </c>
      <c r="AT186" s="145" t="s">
        <v>152</v>
      </c>
      <c r="AU186" s="145" t="s">
        <v>82</v>
      </c>
      <c r="AY186" s="16" t="s">
        <v>150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6" t="s">
        <v>80</v>
      </c>
      <c r="BK186" s="146">
        <f>ROUND(I186*H186,2)</f>
        <v>0</v>
      </c>
      <c r="BL186" s="16" t="s">
        <v>157</v>
      </c>
      <c r="BM186" s="145" t="s">
        <v>2528</v>
      </c>
    </row>
    <row r="187" spans="2:65" s="30" customFormat="1" ht="16.5" customHeight="1">
      <c r="B187" s="31"/>
      <c r="C187" s="134" t="s">
        <v>560</v>
      </c>
      <c r="D187" s="134" t="s">
        <v>152</v>
      </c>
      <c r="E187" s="135" t="s">
        <v>1595</v>
      </c>
      <c r="F187" s="136" t="s">
        <v>2513</v>
      </c>
      <c r="G187" s="137" t="s">
        <v>155</v>
      </c>
      <c r="H187" s="138">
        <v>6</v>
      </c>
      <c r="I187" s="139"/>
      <c r="J187" s="140">
        <f>ROUND(I187*H187,2)</f>
        <v>0</v>
      </c>
      <c r="K187" s="136"/>
      <c r="L187" s="31"/>
      <c r="M187" s="141"/>
      <c r="N187" s="142" t="s">
        <v>43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157</v>
      </c>
      <c r="AT187" s="145" t="s">
        <v>152</v>
      </c>
      <c r="AU187" s="145" t="s">
        <v>82</v>
      </c>
      <c r="AY187" s="16" t="s">
        <v>150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6" t="s">
        <v>80</v>
      </c>
      <c r="BK187" s="146">
        <f>ROUND(I187*H187,2)</f>
        <v>0</v>
      </c>
      <c r="BL187" s="16" t="s">
        <v>157</v>
      </c>
      <c r="BM187" s="145" t="s">
        <v>2529</v>
      </c>
    </row>
    <row r="188" spans="2:65" s="30" customFormat="1" ht="19.2">
      <c r="B188" s="31"/>
      <c r="D188" s="153" t="s">
        <v>275</v>
      </c>
      <c r="F188" s="185" t="s">
        <v>2530</v>
      </c>
      <c r="I188" s="149"/>
      <c r="L188" s="31"/>
      <c r="M188" s="150"/>
      <c r="T188" s="54"/>
      <c r="AT188" s="16" t="s">
        <v>275</v>
      </c>
      <c r="AU188" s="16" t="s">
        <v>82</v>
      </c>
    </row>
    <row r="189" spans="2:65" s="30" customFormat="1" ht="16.5" customHeight="1">
      <c r="B189" s="31"/>
      <c r="C189" s="134" t="s">
        <v>564</v>
      </c>
      <c r="D189" s="134" t="s">
        <v>152</v>
      </c>
      <c r="E189" s="135" t="s">
        <v>1598</v>
      </c>
      <c r="F189" s="136" t="s">
        <v>2515</v>
      </c>
      <c r="G189" s="137" t="s">
        <v>155</v>
      </c>
      <c r="H189" s="138">
        <v>1</v>
      </c>
      <c r="I189" s="139"/>
      <c r="J189" s="140">
        <f t="shared" ref="J189:J202" si="30">ROUND(I189*H189,2)</f>
        <v>0</v>
      </c>
      <c r="K189" s="136"/>
      <c r="L189" s="31"/>
      <c r="M189" s="141"/>
      <c r="N189" s="142" t="s">
        <v>43</v>
      </c>
      <c r="P189" s="143">
        <f t="shared" ref="P189:P202" si="31">O189*H189</f>
        <v>0</v>
      </c>
      <c r="Q189" s="143">
        <v>0</v>
      </c>
      <c r="R189" s="143">
        <f t="shared" ref="R189:R202" si="32">Q189*H189</f>
        <v>0</v>
      </c>
      <c r="S189" s="143">
        <v>0</v>
      </c>
      <c r="T189" s="144">
        <f t="shared" ref="T189:T202" si="33">S189*H189</f>
        <v>0</v>
      </c>
      <c r="AR189" s="145" t="s">
        <v>157</v>
      </c>
      <c r="AT189" s="145" t="s">
        <v>152</v>
      </c>
      <c r="AU189" s="145" t="s">
        <v>82</v>
      </c>
      <c r="AY189" s="16" t="s">
        <v>150</v>
      </c>
      <c r="BE189" s="146">
        <f t="shared" ref="BE189:BE202" si="34">IF(N189="základní",J189,0)</f>
        <v>0</v>
      </c>
      <c r="BF189" s="146">
        <f t="shared" ref="BF189:BF202" si="35">IF(N189="snížená",J189,0)</f>
        <v>0</v>
      </c>
      <c r="BG189" s="146">
        <f t="shared" ref="BG189:BG202" si="36">IF(N189="zákl. přenesená",J189,0)</f>
        <v>0</v>
      </c>
      <c r="BH189" s="146">
        <f t="shared" ref="BH189:BH202" si="37">IF(N189="sníž. přenesená",J189,0)</f>
        <v>0</v>
      </c>
      <c r="BI189" s="146">
        <f t="shared" ref="BI189:BI202" si="38">IF(N189="nulová",J189,0)</f>
        <v>0</v>
      </c>
      <c r="BJ189" s="16" t="s">
        <v>80</v>
      </c>
      <c r="BK189" s="146">
        <f t="shared" ref="BK189:BK202" si="39">ROUND(I189*H189,2)</f>
        <v>0</v>
      </c>
      <c r="BL189" s="16" t="s">
        <v>157</v>
      </c>
      <c r="BM189" s="145" t="s">
        <v>2531</v>
      </c>
    </row>
    <row r="190" spans="2:65" s="30" customFormat="1" ht="37.799999999999997" customHeight="1">
      <c r="B190" s="31"/>
      <c r="C190" s="134" t="s">
        <v>568</v>
      </c>
      <c r="D190" s="134" t="s">
        <v>152</v>
      </c>
      <c r="E190" s="135" t="s">
        <v>1607</v>
      </c>
      <c r="F190" s="136" t="s">
        <v>2532</v>
      </c>
      <c r="G190" s="137" t="s">
        <v>1409</v>
      </c>
      <c r="H190" s="138">
        <v>1</v>
      </c>
      <c r="I190" s="139"/>
      <c r="J190" s="140">
        <f t="shared" si="30"/>
        <v>0</v>
      </c>
      <c r="K190" s="136"/>
      <c r="L190" s="31"/>
      <c r="M190" s="141"/>
      <c r="N190" s="142" t="s">
        <v>43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157</v>
      </c>
      <c r="AT190" s="145" t="s">
        <v>152</v>
      </c>
      <c r="AU190" s="145" t="s">
        <v>82</v>
      </c>
      <c r="AY190" s="16" t="s">
        <v>150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6" t="s">
        <v>80</v>
      </c>
      <c r="BK190" s="146">
        <f t="shared" si="39"/>
        <v>0</v>
      </c>
      <c r="BL190" s="16" t="s">
        <v>157</v>
      </c>
      <c r="BM190" s="145" t="s">
        <v>2533</v>
      </c>
    </row>
    <row r="191" spans="2:65" s="30" customFormat="1" ht="37.799999999999997" customHeight="1">
      <c r="B191" s="31"/>
      <c r="C191" s="134" t="s">
        <v>573</v>
      </c>
      <c r="D191" s="134" t="s">
        <v>152</v>
      </c>
      <c r="E191" s="135" t="s">
        <v>1610</v>
      </c>
      <c r="F191" s="136" t="s">
        <v>2534</v>
      </c>
      <c r="G191" s="137" t="s">
        <v>1409</v>
      </c>
      <c r="H191" s="138">
        <v>1</v>
      </c>
      <c r="I191" s="139"/>
      <c r="J191" s="140">
        <f t="shared" si="30"/>
        <v>0</v>
      </c>
      <c r="K191" s="136"/>
      <c r="L191" s="31"/>
      <c r="M191" s="141"/>
      <c r="N191" s="142" t="s">
        <v>43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157</v>
      </c>
      <c r="AT191" s="145" t="s">
        <v>152</v>
      </c>
      <c r="AU191" s="145" t="s">
        <v>82</v>
      </c>
      <c r="AY191" s="16" t="s">
        <v>150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6" t="s">
        <v>80</v>
      </c>
      <c r="BK191" s="146">
        <f t="shared" si="39"/>
        <v>0</v>
      </c>
      <c r="BL191" s="16" t="s">
        <v>157</v>
      </c>
      <c r="BM191" s="145" t="s">
        <v>2535</v>
      </c>
    </row>
    <row r="192" spans="2:65" s="30" customFormat="1" ht="16.5" customHeight="1">
      <c r="B192" s="31"/>
      <c r="C192" s="134" t="s">
        <v>577</v>
      </c>
      <c r="D192" s="134" t="s">
        <v>152</v>
      </c>
      <c r="E192" s="135" t="s">
        <v>1613</v>
      </c>
      <c r="F192" s="136" t="s">
        <v>2536</v>
      </c>
      <c r="G192" s="137" t="s">
        <v>989</v>
      </c>
      <c r="H192" s="138">
        <v>3</v>
      </c>
      <c r="I192" s="139"/>
      <c r="J192" s="140">
        <f t="shared" si="30"/>
        <v>0</v>
      </c>
      <c r="K192" s="136"/>
      <c r="L192" s="31"/>
      <c r="M192" s="141"/>
      <c r="N192" s="142" t="s">
        <v>43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157</v>
      </c>
      <c r="AT192" s="145" t="s">
        <v>152</v>
      </c>
      <c r="AU192" s="145" t="s">
        <v>82</v>
      </c>
      <c r="AY192" s="16" t="s">
        <v>150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6" t="s">
        <v>80</v>
      </c>
      <c r="BK192" s="146">
        <f t="shared" si="39"/>
        <v>0</v>
      </c>
      <c r="BL192" s="16" t="s">
        <v>157</v>
      </c>
      <c r="BM192" s="145" t="s">
        <v>2537</v>
      </c>
    </row>
    <row r="193" spans="2:65" s="30" customFormat="1" ht="16.5" customHeight="1">
      <c r="B193" s="31"/>
      <c r="C193" s="134" t="s">
        <v>582</v>
      </c>
      <c r="D193" s="134" t="s">
        <v>152</v>
      </c>
      <c r="E193" s="135" t="s">
        <v>1616</v>
      </c>
      <c r="F193" s="136" t="s">
        <v>2538</v>
      </c>
      <c r="G193" s="137" t="s">
        <v>989</v>
      </c>
      <c r="H193" s="138">
        <v>3</v>
      </c>
      <c r="I193" s="139"/>
      <c r="J193" s="140">
        <f t="shared" si="30"/>
        <v>0</v>
      </c>
      <c r="K193" s="136"/>
      <c r="L193" s="31"/>
      <c r="M193" s="141"/>
      <c r="N193" s="142" t="s">
        <v>43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157</v>
      </c>
      <c r="AT193" s="145" t="s">
        <v>152</v>
      </c>
      <c r="AU193" s="145" t="s">
        <v>82</v>
      </c>
      <c r="AY193" s="16" t="s">
        <v>150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6" t="s">
        <v>80</v>
      </c>
      <c r="BK193" s="146">
        <f t="shared" si="39"/>
        <v>0</v>
      </c>
      <c r="BL193" s="16" t="s">
        <v>157</v>
      </c>
      <c r="BM193" s="145" t="s">
        <v>2539</v>
      </c>
    </row>
    <row r="194" spans="2:65" s="30" customFormat="1" ht="16.5" customHeight="1">
      <c r="B194" s="31"/>
      <c r="C194" s="134" t="s">
        <v>586</v>
      </c>
      <c r="D194" s="134" t="s">
        <v>152</v>
      </c>
      <c r="E194" s="135" t="s">
        <v>1627</v>
      </c>
      <c r="F194" s="136" t="s">
        <v>2540</v>
      </c>
      <c r="G194" s="137" t="s">
        <v>155</v>
      </c>
      <c r="H194" s="138">
        <v>2</v>
      </c>
      <c r="I194" s="139"/>
      <c r="J194" s="140">
        <f t="shared" si="30"/>
        <v>0</v>
      </c>
      <c r="K194" s="136"/>
      <c r="L194" s="31"/>
      <c r="M194" s="141"/>
      <c r="N194" s="142" t="s">
        <v>43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157</v>
      </c>
      <c r="AT194" s="145" t="s">
        <v>152</v>
      </c>
      <c r="AU194" s="145" t="s">
        <v>82</v>
      </c>
      <c r="AY194" s="16" t="s">
        <v>150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6" t="s">
        <v>80</v>
      </c>
      <c r="BK194" s="146">
        <f t="shared" si="39"/>
        <v>0</v>
      </c>
      <c r="BL194" s="16" t="s">
        <v>157</v>
      </c>
      <c r="BM194" s="145" t="s">
        <v>2541</v>
      </c>
    </row>
    <row r="195" spans="2:65" s="30" customFormat="1" ht="16.5" customHeight="1">
      <c r="B195" s="31"/>
      <c r="C195" s="134" t="s">
        <v>590</v>
      </c>
      <c r="D195" s="134" t="s">
        <v>152</v>
      </c>
      <c r="E195" s="135" t="s">
        <v>1629</v>
      </c>
      <c r="F195" s="136" t="s">
        <v>2505</v>
      </c>
      <c r="G195" s="137" t="s">
        <v>155</v>
      </c>
      <c r="H195" s="138">
        <v>8</v>
      </c>
      <c r="I195" s="139"/>
      <c r="J195" s="140">
        <f t="shared" si="30"/>
        <v>0</v>
      </c>
      <c r="K195" s="136"/>
      <c r="L195" s="31"/>
      <c r="M195" s="141"/>
      <c r="N195" s="142" t="s">
        <v>43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157</v>
      </c>
      <c r="AT195" s="145" t="s">
        <v>152</v>
      </c>
      <c r="AU195" s="145" t="s">
        <v>82</v>
      </c>
      <c r="AY195" s="16" t="s">
        <v>150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6" t="s">
        <v>80</v>
      </c>
      <c r="BK195" s="146">
        <f t="shared" si="39"/>
        <v>0</v>
      </c>
      <c r="BL195" s="16" t="s">
        <v>157</v>
      </c>
      <c r="BM195" s="145" t="s">
        <v>2542</v>
      </c>
    </row>
    <row r="196" spans="2:65" s="30" customFormat="1" ht="16.5" customHeight="1">
      <c r="B196" s="31"/>
      <c r="C196" s="134" t="s">
        <v>594</v>
      </c>
      <c r="D196" s="134" t="s">
        <v>152</v>
      </c>
      <c r="E196" s="135" t="s">
        <v>1632</v>
      </c>
      <c r="F196" s="136" t="s">
        <v>2543</v>
      </c>
      <c r="G196" s="137" t="s">
        <v>155</v>
      </c>
      <c r="H196" s="138">
        <v>1</v>
      </c>
      <c r="I196" s="139"/>
      <c r="J196" s="140">
        <f t="shared" si="30"/>
        <v>0</v>
      </c>
      <c r="K196" s="136"/>
      <c r="L196" s="31"/>
      <c r="M196" s="141"/>
      <c r="N196" s="142" t="s">
        <v>43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157</v>
      </c>
      <c r="AT196" s="145" t="s">
        <v>152</v>
      </c>
      <c r="AU196" s="145" t="s">
        <v>82</v>
      </c>
      <c r="AY196" s="16" t="s">
        <v>150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6" t="s">
        <v>80</v>
      </c>
      <c r="BK196" s="146">
        <f t="shared" si="39"/>
        <v>0</v>
      </c>
      <c r="BL196" s="16" t="s">
        <v>157</v>
      </c>
      <c r="BM196" s="145" t="s">
        <v>2544</v>
      </c>
    </row>
    <row r="197" spans="2:65" s="30" customFormat="1" ht="16.5" customHeight="1">
      <c r="B197" s="31"/>
      <c r="C197" s="134" t="s">
        <v>598</v>
      </c>
      <c r="D197" s="134" t="s">
        <v>152</v>
      </c>
      <c r="E197" s="135" t="s">
        <v>1635</v>
      </c>
      <c r="F197" s="136" t="s">
        <v>2545</v>
      </c>
      <c r="G197" s="137" t="s">
        <v>200</v>
      </c>
      <c r="H197" s="138">
        <v>5</v>
      </c>
      <c r="I197" s="139"/>
      <c r="J197" s="140">
        <f t="shared" si="30"/>
        <v>0</v>
      </c>
      <c r="K197" s="136"/>
      <c r="L197" s="31"/>
      <c r="M197" s="141"/>
      <c r="N197" s="142" t="s">
        <v>43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157</v>
      </c>
      <c r="AT197" s="145" t="s">
        <v>152</v>
      </c>
      <c r="AU197" s="145" t="s">
        <v>82</v>
      </c>
      <c r="AY197" s="16" t="s">
        <v>150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6" t="s">
        <v>80</v>
      </c>
      <c r="BK197" s="146">
        <f t="shared" si="39"/>
        <v>0</v>
      </c>
      <c r="BL197" s="16" t="s">
        <v>157</v>
      </c>
      <c r="BM197" s="145" t="s">
        <v>2546</v>
      </c>
    </row>
    <row r="198" spans="2:65" s="30" customFormat="1" ht="16.5" customHeight="1">
      <c r="B198" s="31"/>
      <c r="C198" s="134" t="s">
        <v>603</v>
      </c>
      <c r="D198" s="134" t="s">
        <v>152</v>
      </c>
      <c r="E198" s="135" t="s">
        <v>1638</v>
      </c>
      <c r="F198" s="136" t="s">
        <v>2547</v>
      </c>
      <c r="G198" s="137" t="s">
        <v>155</v>
      </c>
      <c r="H198" s="138">
        <v>1</v>
      </c>
      <c r="I198" s="139"/>
      <c r="J198" s="140">
        <f t="shared" si="30"/>
        <v>0</v>
      </c>
      <c r="K198" s="136"/>
      <c r="L198" s="31"/>
      <c r="M198" s="141"/>
      <c r="N198" s="142" t="s">
        <v>43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157</v>
      </c>
      <c r="AT198" s="145" t="s">
        <v>152</v>
      </c>
      <c r="AU198" s="145" t="s">
        <v>82</v>
      </c>
      <c r="AY198" s="16" t="s">
        <v>150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6" t="s">
        <v>80</v>
      </c>
      <c r="BK198" s="146">
        <f t="shared" si="39"/>
        <v>0</v>
      </c>
      <c r="BL198" s="16" t="s">
        <v>157</v>
      </c>
      <c r="BM198" s="145" t="s">
        <v>2548</v>
      </c>
    </row>
    <row r="199" spans="2:65" s="30" customFormat="1" ht="16.5" customHeight="1">
      <c r="B199" s="31"/>
      <c r="C199" s="134" t="s">
        <v>607</v>
      </c>
      <c r="D199" s="134" t="s">
        <v>152</v>
      </c>
      <c r="E199" s="135" t="s">
        <v>1641</v>
      </c>
      <c r="F199" s="136" t="s">
        <v>2549</v>
      </c>
      <c r="G199" s="137" t="s">
        <v>2147</v>
      </c>
      <c r="H199" s="138">
        <v>3</v>
      </c>
      <c r="I199" s="139"/>
      <c r="J199" s="140">
        <f t="shared" si="30"/>
        <v>0</v>
      </c>
      <c r="K199" s="136"/>
      <c r="L199" s="31"/>
      <c r="M199" s="141"/>
      <c r="N199" s="142" t="s">
        <v>43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157</v>
      </c>
      <c r="AT199" s="145" t="s">
        <v>152</v>
      </c>
      <c r="AU199" s="145" t="s">
        <v>82</v>
      </c>
      <c r="AY199" s="16" t="s">
        <v>150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6" t="s">
        <v>80</v>
      </c>
      <c r="BK199" s="146">
        <f t="shared" si="39"/>
        <v>0</v>
      </c>
      <c r="BL199" s="16" t="s">
        <v>157</v>
      </c>
      <c r="BM199" s="145" t="s">
        <v>2550</v>
      </c>
    </row>
    <row r="200" spans="2:65" s="30" customFormat="1" ht="16.5" customHeight="1">
      <c r="B200" s="31"/>
      <c r="C200" s="134" t="s">
        <v>612</v>
      </c>
      <c r="D200" s="134" t="s">
        <v>152</v>
      </c>
      <c r="E200" s="135" t="s">
        <v>1644</v>
      </c>
      <c r="F200" s="136" t="s">
        <v>2551</v>
      </c>
      <c r="G200" s="137" t="s">
        <v>989</v>
      </c>
      <c r="H200" s="138">
        <v>1</v>
      </c>
      <c r="I200" s="139"/>
      <c r="J200" s="140">
        <f t="shared" si="30"/>
        <v>0</v>
      </c>
      <c r="K200" s="136"/>
      <c r="L200" s="31"/>
      <c r="M200" s="141"/>
      <c r="N200" s="142" t="s">
        <v>43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157</v>
      </c>
      <c r="AT200" s="145" t="s">
        <v>152</v>
      </c>
      <c r="AU200" s="145" t="s">
        <v>82</v>
      </c>
      <c r="AY200" s="16" t="s">
        <v>150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6" t="s">
        <v>80</v>
      </c>
      <c r="BK200" s="146">
        <f t="shared" si="39"/>
        <v>0</v>
      </c>
      <c r="BL200" s="16" t="s">
        <v>157</v>
      </c>
      <c r="BM200" s="145" t="s">
        <v>2552</v>
      </c>
    </row>
    <row r="201" spans="2:65" s="30" customFormat="1" ht="16.5" customHeight="1">
      <c r="B201" s="31"/>
      <c r="C201" s="134" t="s">
        <v>616</v>
      </c>
      <c r="D201" s="134" t="s">
        <v>152</v>
      </c>
      <c r="E201" s="135" t="s">
        <v>1647</v>
      </c>
      <c r="F201" s="136" t="s">
        <v>2553</v>
      </c>
      <c r="G201" s="137" t="s">
        <v>989</v>
      </c>
      <c r="H201" s="138">
        <v>1</v>
      </c>
      <c r="I201" s="139"/>
      <c r="J201" s="140">
        <f t="shared" si="30"/>
        <v>0</v>
      </c>
      <c r="K201" s="136"/>
      <c r="L201" s="31"/>
      <c r="M201" s="141"/>
      <c r="N201" s="142" t="s">
        <v>43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157</v>
      </c>
      <c r="AT201" s="145" t="s">
        <v>152</v>
      </c>
      <c r="AU201" s="145" t="s">
        <v>82</v>
      </c>
      <c r="AY201" s="16" t="s">
        <v>150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6" t="s">
        <v>80</v>
      </c>
      <c r="BK201" s="146">
        <f t="shared" si="39"/>
        <v>0</v>
      </c>
      <c r="BL201" s="16" t="s">
        <v>157</v>
      </c>
      <c r="BM201" s="145" t="s">
        <v>2554</v>
      </c>
    </row>
    <row r="202" spans="2:65" s="30" customFormat="1" ht="16.5" customHeight="1">
      <c r="B202" s="31"/>
      <c r="C202" s="134" t="s">
        <v>623</v>
      </c>
      <c r="D202" s="134" t="s">
        <v>152</v>
      </c>
      <c r="E202" s="135" t="s">
        <v>1650</v>
      </c>
      <c r="F202" s="136" t="s">
        <v>2555</v>
      </c>
      <c r="G202" s="137" t="s">
        <v>2556</v>
      </c>
      <c r="H202" s="138">
        <v>12</v>
      </c>
      <c r="I202" s="139"/>
      <c r="J202" s="140">
        <f t="shared" si="30"/>
        <v>0</v>
      </c>
      <c r="K202" s="136"/>
      <c r="L202" s="31"/>
      <c r="M202" s="190"/>
      <c r="N202" s="191" t="s">
        <v>43</v>
      </c>
      <c r="O202" s="18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AR202" s="145" t="s">
        <v>157</v>
      </c>
      <c r="AT202" s="145" t="s">
        <v>152</v>
      </c>
      <c r="AU202" s="145" t="s">
        <v>82</v>
      </c>
      <c r="AY202" s="16" t="s">
        <v>150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6" t="s">
        <v>80</v>
      </c>
      <c r="BK202" s="146">
        <f t="shared" si="39"/>
        <v>0</v>
      </c>
      <c r="BL202" s="16" t="s">
        <v>157</v>
      </c>
      <c r="BM202" s="145" t="s">
        <v>2557</v>
      </c>
    </row>
    <row r="203" spans="2:65" s="30" customFormat="1" ht="6.9" customHeight="1">
      <c r="B203" s="41"/>
      <c r="C203" s="42"/>
      <c r="D203" s="42"/>
      <c r="E203" s="42"/>
      <c r="F203" s="42"/>
      <c r="G203" s="42"/>
      <c r="H203" s="42"/>
      <c r="I203" s="42"/>
      <c r="J203" s="42"/>
      <c r="K203" s="42"/>
      <c r="L203" s="31"/>
    </row>
  </sheetData>
  <sheetProtection algorithmName="SHA-512" hashValue="gyicCZr/dRIC83juxySOaw1E2mpyQjzSWFrUIdLYTyZpjdiGcLFEOdvMYsXan9iass5FA1aJWJy7mwznrRDdHA==" saltValue="6AFv3K8qV8nc5GNXMtC66O9EYX2VIzz84XP14DH8JMhxb9uBdBRyaGJZh6IRW2SA6PSzzV0n5QrnC5g/HRg/Dw==" spinCount="100000" sheet="1" objects="1" scenarios="1" formatColumns="0" formatRows="0" autoFilter="0"/>
  <autoFilter ref="C96:K202" xr:uid="{00000000-0009-0000-0000-000009000000}"/>
  <mergeCells count="9">
    <mergeCell ref="E48:H48"/>
    <mergeCell ref="E50:H50"/>
    <mergeCell ref="E87:H87"/>
    <mergeCell ref="E89:H89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93"/>
  <sheetViews>
    <sheetView showGridLines="0" zoomScale="125" zoomScaleNormal="125" workbookViewId="0"/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109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3" t="str">
        <f>'Rekapitulace stavby'!K6</f>
        <v>Nemocnice Kyjov Kuchyně</v>
      </c>
      <c r="F7" s="263"/>
      <c r="G7" s="263"/>
      <c r="H7" s="263"/>
      <c r="L7" s="19"/>
    </row>
    <row r="8" spans="2:46" s="30" customFormat="1" ht="12" customHeight="1">
      <c r="B8" s="31"/>
      <c r="D8" s="26" t="s">
        <v>111</v>
      </c>
      <c r="L8" s="31"/>
    </row>
    <row r="9" spans="2:46" s="30" customFormat="1" ht="16.5" customHeight="1">
      <c r="B9" s="31"/>
      <c r="E9" s="264" t="s">
        <v>2558</v>
      </c>
      <c r="F9" s="264"/>
      <c r="G9" s="264"/>
      <c r="H9" s="264"/>
      <c r="L9" s="31"/>
    </row>
    <row r="10" spans="2:46" s="30" customFormat="1">
      <c r="B10" s="31"/>
      <c r="L10" s="31"/>
    </row>
    <row r="11" spans="2:46" s="30" customFormat="1" ht="12" customHeight="1">
      <c r="B11" s="31"/>
      <c r="D11" s="26" t="s">
        <v>18</v>
      </c>
      <c r="F11" s="24"/>
      <c r="I11" s="26" t="s">
        <v>19</v>
      </c>
      <c r="J11" s="24"/>
      <c r="L11" s="31"/>
    </row>
    <row r="12" spans="2:46" s="30" customFormat="1" ht="12" customHeight="1">
      <c r="B12" s="31"/>
      <c r="D12" s="26" t="s">
        <v>20</v>
      </c>
      <c r="F12" s="24" t="s">
        <v>2559</v>
      </c>
      <c r="I12" s="26" t="s">
        <v>22</v>
      </c>
      <c r="J12" s="51" t="str">
        <f>'Rekapitulace stavby'!AN8</f>
        <v>11. 7. 2024</v>
      </c>
      <c r="L12" s="31"/>
    </row>
    <row r="13" spans="2:46" s="30" customFormat="1" ht="10.8" customHeight="1">
      <c r="B13" s="31"/>
      <c r="L13" s="31"/>
    </row>
    <row r="14" spans="2:46" s="30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30" customFormat="1" ht="18" customHeight="1">
      <c r="B15" s="31"/>
      <c r="E15" s="24" t="str">
        <f>IF('Rekapitulace stavby'!E11="","",'Rekapitulace stavby'!E11)</f>
        <v>Nemocnice Kyjov, příspěvková organizace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30" customFormat="1" ht="6.9" customHeight="1">
      <c r="B16" s="31"/>
      <c r="L16" s="31"/>
    </row>
    <row r="17" spans="2:12" s="30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30" customFormat="1" ht="18" customHeight="1">
      <c r="B18" s="31"/>
      <c r="E18" s="265" t="str">
        <f>'Rekapitulace stavby'!E14</f>
        <v>Vyplň údaj</v>
      </c>
      <c r="F18" s="265"/>
      <c r="G18" s="265"/>
      <c r="H18" s="265"/>
      <c r="I18" s="26" t="s">
        <v>27</v>
      </c>
      <c r="J18" s="27" t="str">
        <f>'Rekapitulace stavby'!AN14</f>
        <v>Vyplň údaj</v>
      </c>
      <c r="L18" s="31"/>
    </row>
    <row r="19" spans="2:12" s="30" customFormat="1" ht="6.9" customHeight="1">
      <c r="B19" s="31"/>
      <c r="L19" s="31"/>
    </row>
    <row r="20" spans="2:12" s="30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>17219787</v>
      </c>
      <c r="L20" s="31"/>
    </row>
    <row r="21" spans="2:12" s="30" customFormat="1" ht="18" customHeight="1">
      <c r="B21" s="31"/>
      <c r="E21" s="24" t="str">
        <f>IF('Rekapitulace stavby'!E17="","",'Rekapitulace stavby'!E17)</f>
        <v>Proiectura Dana s.r.o.</v>
      </c>
      <c r="I21" s="26" t="s">
        <v>27</v>
      </c>
      <c r="J21" s="24" t="str">
        <f>IF('Rekapitulace stavby'!AN17="","",'Rekapitulace stavby'!AN17)</f>
        <v>CZ17219787</v>
      </c>
      <c r="L21" s="31"/>
    </row>
    <row r="22" spans="2:12" s="30" customFormat="1" ht="6.9" customHeight="1">
      <c r="B22" s="31"/>
      <c r="L22" s="31"/>
    </row>
    <row r="23" spans="2:12" s="30" customFormat="1" ht="12" customHeight="1">
      <c r="B23" s="31"/>
      <c r="D23" s="26" t="s">
        <v>35</v>
      </c>
      <c r="I23" s="26" t="s">
        <v>25</v>
      </c>
      <c r="J23" s="24" t="str">
        <f>IF('Rekapitulace stavby'!AN19="","",'Rekapitulace stavby'!AN19)</f>
        <v>17219787</v>
      </c>
      <c r="L23" s="31"/>
    </row>
    <row r="24" spans="2:12" s="30" customFormat="1" ht="18" customHeight="1">
      <c r="B24" s="31"/>
      <c r="E24" s="24" t="str">
        <f>IF('Rekapitulace stavby'!E20="","",'Rekapitulace stavby'!E20)</f>
        <v>Proiectura Dana s.r.o.</v>
      </c>
      <c r="I24" s="26" t="s">
        <v>27</v>
      </c>
      <c r="J24" s="24" t="str">
        <f>IF('Rekapitulace stavby'!AN20="","",'Rekapitulace stavby'!AN20)</f>
        <v>CZ17219787</v>
      </c>
      <c r="L24" s="31"/>
    </row>
    <row r="25" spans="2:12" s="30" customFormat="1" ht="6.9" customHeight="1">
      <c r="B25" s="31"/>
      <c r="L25" s="31"/>
    </row>
    <row r="26" spans="2:12" s="30" customFormat="1" ht="12" customHeight="1">
      <c r="B26" s="31"/>
      <c r="D26" s="26" t="s">
        <v>36</v>
      </c>
      <c r="L26" s="31"/>
    </row>
    <row r="27" spans="2:12" s="30" customFormat="1" ht="16.5" customHeight="1">
      <c r="B27" s="31"/>
      <c r="E27" s="9"/>
      <c r="F27" s="9"/>
      <c r="G27" s="9"/>
      <c r="H27" s="9"/>
      <c r="L27" s="31"/>
    </row>
    <row r="28" spans="2:12" s="30" customFormat="1" ht="6.9" customHeight="1">
      <c r="B28" s="31"/>
      <c r="L28" s="31"/>
    </row>
    <row r="29" spans="2:12" s="30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30" customFormat="1" ht="25.5" customHeight="1">
      <c r="B30" s="31"/>
      <c r="D30" s="89" t="s">
        <v>38</v>
      </c>
      <c r="J30" s="65">
        <f>ROUND(J81, 2)</f>
        <v>0</v>
      </c>
      <c r="L30" s="31"/>
    </row>
    <row r="31" spans="2:12" s="30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30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30" customFormat="1" ht="14.4" customHeight="1">
      <c r="B33" s="31"/>
      <c r="D33" s="90" t="s">
        <v>42</v>
      </c>
      <c r="E33" s="26" t="s">
        <v>43</v>
      </c>
      <c r="F33" s="91">
        <f>ROUND((SUM(BE81:BE92)),  2)</f>
        <v>0</v>
      </c>
      <c r="I33" s="92">
        <v>0.21</v>
      </c>
      <c r="J33" s="91">
        <f>ROUND(((SUM(BE81:BE92))*I33),  2)</f>
        <v>0</v>
      </c>
      <c r="L33" s="31"/>
    </row>
    <row r="34" spans="2:12" s="30" customFormat="1" ht="14.4" customHeight="1">
      <c r="B34" s="31"/>
      <c r="E34" s="26" t="s">
        <v>44</v>
      </c>
      <c r="F34" s="91">
        <f>ROUND((SUM(BF81:BF92)),  2)</f>
        <v>0</v>
      </c>
      <c r="I34" s="92">
        <v>0.12</v>
      </c>
      <c r="J34" s="91">
        <f>ROUND(((SUM(BF81:BF92))*I34),  2)</f>
        <v>0</v>
      </c>
      <c r="L34" s="31"/>
    </row>
    <row r="35" spans="2:12" s="30" customFormat="1" ht="14.4" hidden="1" customHeight="1">
      <c r="B35" s="31"/>
      <c r="E35" s="26" t="s">
        <v>45</v>
      </c>
      <c r="F35" s="91">
        <f>ROUND((SUM(BG81:BG92)),  2)</f>
        <v>0</v>
      </c>
      <c r="I35" s="92">
        <v>0.21</v>
      </c>
      <c r="J35" s="91">
        <f>0</f>
        <v>0</v>
      </c>
      <c r="L35" s="31"/>
    </row>
    <row r="36" spans="2:12" s="30" customFormat="1" ht="14.4" hidden="1" customHeight="1">
      <c r="B36" s="31"/>
      <c r="E36" s="26" t="s">
        <v>46</v>
      </c>
      <c r="F36" s="91">
        <f>ROUND((SUM(BH81:BH92)),  2)</f>
        <v>0</v>
      </c>
      <c r="I36" s="92">
        <v>0.12</v>
      </c>
      <c r="J36" s="91">
        <f>0</f>
        <v>0</v>
      </c>
      <c r="L36" s="31"/>
    </row>
    <row r="37" spans="2:12" s="30" customFormat="1" ht="14.4" hidden="1" customHeight="1">
      <c r="B37" s="31"/>
      <c r="E37" s="26" t="s">
        <v>47</v>
      </c>
      <c r="F37" s="91">
        <f>ROUND((SUM(BI81:BI92)),  2)</f>
        <v>0</v>
      </c>
      <c r="I37" s="92">
        <v>0</v>
      </c>
      <c r="J37" s="91">
        <f>0</f>
        <v>0</v>
      </c>
      <c r="L37" s="31"/>
    </row>
    <row r="38" spans="2:12" s="30" customFormat="1" ht="6.9" customHeight="1">
      <c r="B38" s="31"/>
      <c r="L38" s="31"/>
    </row>
    <row r="39" spans="2:12" s="30" customFormat="1" ht="25.5" customHeight="1">
      <c r="B39" s="31"/>
      <c r="C39" s="93"/>
      <c r="D39" s="94" t="s">
        <v>48</v>
      </c>
      <c r="E39" s="55"/>
      <c r="F39" s="55"/>
      <c r="G39" s="95" t="s">
        <v>49</v>
      </c>
      <c r="H39" s="96" t="s">
        <v>50</v>
      </c>
      <c r="I39" s="55"/>
      <c r="J39" s="97">
        <f>SUM(J30:J37)</f>
        <v>0</v>
      </c>
      <c r="K39" s="98"/>
      <c r="L39" s="31"/>
    </row>
    <row r="40" spans="2:12" s="30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1"/>
    </row>
    <row r="44" spans="2:12" s="30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1"/>
    </row>
    <row r="45" spans="2:12" s="30" customFormat="1" ht="24.9" customHeight="1">
      <c r="B45" s="31"/>
      <c r="C45" s="20" t="s">
        <v>113</v>
      </c>
      <c r="L45" s="31"/>
    </row>
    <row r="46" spans="2:12" s="30" customFormat="1" ht="6.9" customHeight="1">
      <c r="B46" s="31"/>
      <c r="L46" s="31"/>
    </row>
    <row r="47" spans="2:12" s="30" customFormat="1" ht="12" customHeight="1">
      <c r="B47" s="31"/>
      <c r="C47" s="26" t="s">
        <v>16</v>
      </c>
      <c r="L47" s="31"/>
    </row>
    <row r="48" spans="2:12" s="30" customFormat="1" ht="16.5" customHeight="1">
      <c r="B48" s="31"/>
      <c r="E48" s="263" t="str">
        <f>E7</f>
        <v>Nemocnice Kyjov Kuchyně</v>
      </c>
      <c r="F48" s="263"/>
      <c r="G48" s="263"/>
      <c r="H48" s="263"/>
      <c r="L48" s="31"/>
    </row>
    <row r="49" spans="2:47" s="30" customFormat="1" ht="12" customHeight="1">
      <c r="B49" s="31"/>
      <c r="C49" s="26" t="s">
        <v>111</v>
      </c>
      <c r="L49" s="31"/>
    </row>
    <row r="50" spans="2:47" s="30" customFormat="1" ht="16.5" customHeight="1">
      <c r="B50" s="31"/>
      <c r="E50" s="2" t="str">
        <f>E9</f>
        <v>10 - Nouzové odvětrání</v>
      </c>
      <c r="F50" s="2"/>
      <c r="G50" s="2"/>
      <c r="H50" s="2"/>
      <c r="L50" s="31"/>
    </row>
    <row r="51" spans="2:47" s="30" customFormat="1" ht="6.9" customHeight="1">
      <c r="B51" s="31"/>
      <c r="L51" s="31"/>
    </row>
    <row r="52" spans="2:47" s="30" customFormat="1" ht="12" customHeight="1">
      <c r="B52" s="31"/>
      <c r="C52" s="26" t="s">
        <v>20</v>
      </c>
      <c r="F52" s="24" t="str">
        <f>F12</f>
        <v xml:space="preserve"> </v>
      </c>
      <c r="I52" s="26" t="s">
        <v>22</v>
      </c>
      <c r="J52" s="51" t="str">
        <f>IF(J12="","",J12)</f>
        <v>11. 7. 2024</v>
      </c>
      <c r="L52" s="31"/>
    </row>
    <row r="53" spans="2:47" s="30" customFormat="1" ht="6.9" customHeight="1">
      <c r="B53" s="31"/>
      <c r="L53" s="31"/>
    </row>
    <row r="54" spans="2:47" s="30" customFormat="1" ht="15.15" customHeight="1">
      <c r="B54" s="31"/>
      <c r="C54" s="26" t="s">
        <v>24</v>
      </c>
      <c r="F54" s="24" t="str">
        <f>E15</f>
        <v>Nemocnice Kyjov, příspěvková organizace</v>
      </c>
      <c r="I54" s="26" t="s">
        <v>30</v>
      </c>
      <c r="J54" s="24" t="str">
        <f>E21</f>
        <v>Proiectura Dana s.r.o.</v>
      </c>
      <c r="L54" s="31"/>
    </row>
    <row r="55" spans="2:47" s="30" customFormat="1" ht="15.15" customHeight="1">
      <c r="B55" s="31"/>
      <c r="C55" s="26" t="s">
        <v>28</v>
      </c>
      <c r="F55" s="24" t="str">
        <f>IF(E18="","",E18)</f>
        <v>Vyplň údaj</v>
      </c>
      <c r="I55" s="26" t="s">
        <v>35</v>
      </c>
      <c r="J55" s="24" t="str">
        <f>E24</f>
        <v>Proiectura Dana s.r.o.</v>
      </c>
      <c r="L55" s="31"/>
    </row>
    <row r="56" spans="2:47" s="30" customFormat="1" ht="10.35" customHeight="1">
      <c r="B56" s="31"/>
      <c r="L56" s="31"/>
    </row>
    <row r="57" spans="2:47" s="30" customFormat="1" ht="29.25" customHeight="1">
      <c r="B57" s="31"/>
      <c r="C57" s="99" t="s">
        <v>114</v>
      </c>
      <c r="D57" s="93"/>
      <c r="E57" s="93"/>
      <c r="F57" s="93"/>
      <c r="G57" s="93"/>
      <c r="H57" s="93"/>
      <c r="I57" s="93"/>
      <c r="J57" s="100" t="s">
        <v>115</v>
      </c>
      <c r="K57" s="93"/>
      <c r="L57" s="31"/>
    </row>
    <row r="58" spans="2:47" s="30" customFormat="1" ht="10.35" customHeight="1">
      <c r="B58" s="31"/>
      <c r="L58" s="31"/>
    </row>
    <row r="59" spans="2:47" s="30" customFormat="1" ht="22.8" customHeight="1">
      <c r="B59" s="31"/>
      <c r="C59" s="101" t="s">
        <v>70</v>
      </c>
      <c r="J59" s="65">
        <f>J81</f>
        <v>0</v>
      </c>
      <c r="L59" s="31"/>
      <c r="AU59" s="16" t="s">
        <v>116</v>
      </c>
    </row>
    <row r="60" spans="2:47" s="102" customFormat="1" ht="24.9" customHeight="1">
      <c r="B60" s="103"/>
      <c r="D60" s="104" t="s">
        <v>977</v>
      </c>
      <c r="E60" s="105"/>
      <c r="F60" s="105"/>
      <c r="G60" s="105"/>
      <c r="H60" s="105"/>
      <c r="I60" s="105"/>
      <c r="J60" s="106">
        <f>J82</f>
        <v>0</v>
      </c>
      <c r="L60" s="103"/>
    </row>
    <row r="61" spans="2:47" s="107" customFormat="1" ht="19.95" customHeight="1">
      <c r="B61" s="108"/>
      <c r="D61" s="109" t="s">
        <v>2560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30" customFormat="1" ht="21.9" customHeight="1">
      <c r="B62" s="31"/>
      <c r="L62" s="31"/>
    </row>
    <row r="63" spans="2:47" s="30" customFormat="1" ht="6.9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1"/>
    </row>
    <row r="67" spans="2:20" s="30" customFormat="1" ht="6.9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1"/>
    </row>
    <row r="68" spans="2:20" s="30" customFormat="1" ht="24.9" customHeight="1">
      <c r="B68" s="31"/>
      <c r="C68" s="20" t="s">
        <v>135</v>
      </c>
      <c r="L68" s="31"/>
    </row>
    <row r="69" spans="2:20" s="30" customFormat="1" ht="6.9" customHeight="1">
      <c r="B69" s="31"/>
      <c r="L69" s="31"/>
    </row>
    <row r="70" spans="2:20" s="30" customFormat="1" ht="12" customHeight="1">
      <c r="B70" s="31"/>
      <c r="C70" s="26" t="s">
        <v>16</v>
      </c>
      <c r="L70" s="31"/>
    </row>
    <row r="71" spans="2:20" s="30" customFormat="1" ht="16.5" customHeight="1">
      <c r="B71" s="31"/>
      <c r="E71" s="263" t="str">
        <f>E7</f>
        <v>Nemocnice Kyjov Kuchyně</v>
      </c>
      <c r="F71" s="263"/>
      <c r="G71" s="263"/>
      <c r="H71" s="263"/>
      <c r="L71" s="31"/>
    </row>
    <row r="72" spans="2:20" s="30" customFormat="1" ht="12" customHeight="1">
      <c r="B72" s="31"/>
      <c r="C72" s="26" t="s">
        <v>111</v>
      </c>
      <c r="L72" s="31"/>
    </row>
    <row r="73" spans="2:20" s="30" customFormat="1" ht="16.5" customHeight="1">
      <c r="B73" s="31"/>
      <c r="E73" s="2" t="str">
        <f>E9</f>
        <v>10 - Nouzové odvětrání</v>
      </c>
      <c r="F73" s="2"/>
      <c r="G73" s="2"/>
      <c r="H73" s="2"/>
      <c r="L73" s="31"/>
    </row>
    <row r="74" spans="2:20" s="30" customFormat="1" ht="6.9" customHeight="1">
      <c r="B74" s="31"/>
      <c r="L74" s="31"/>
    </row>
    <row r="75" spans="2:20" s="30" customFormat="1" ht="12" customHeight="1">
      <c r="B75" s="31"/>
      <c r="C75" s="26" t="s">
        <v>20</v>
      </c>
      <c r="F75" s="24" t="str">
        <f>F12</f>
        <v xml:space="preserve"> </v>
      </c>
      <c r="I75" s="26" t="s">
        <v>22</v>
      </c>
      <c r="J75" s="51" t="str">
        <f>IF(J12="","",J12)</f>
        <v>11. 7. 2024</v>
      </c>
      <c r="L75" s="31"/>
    </row>
    <row r="76" spans="2:20" s="30" customFormat="1" ht="6.9" customHeight="1">
      <c r="B76" s="31"/>
      <c r="L76" s="31"/>
    </row>
    <row r="77" spans="2:20" s="30" customFormat="1" ht="15.15" customHeight="1">
      <c r="B77" s="31"/>
      <c r="C77" s="26" t="s">
        <v>24</v>
      </c>
      <c r="F77" s="24" t="str">
        <f>E15</f>
        <v>Nemocnice Kyjov, příspěvková organizace</v>
      </c>
      <c r="I77" s="26" t="s">
        <v>30</v>
      </c>
      <c r="J77" s="24" t="str">
        <f>E21</f>
        <v>Proiectura Dana s.r.o.</v>
      </c>
      <c r="L77" s="31"/>
    </row>
    <row r="78" spans="2:20" s="30" customFormat="1" ht="15.15" customHeight="1">
      <c r="B78" s="31"/>
      <c r="C78" s="26" t="s">
        <v>28</v>
      </c>
      <c r="F78" s="24" t="str">
        <f>IF(E18="","",E18)</f>
        <v>Vyplň údaj</v>
      </c>
      <c r="I78" s="26" t="s">
        <v>35</v>
      </c>
      <c r="J78" s="24" t="str">
        <f>E24</f>
        <v>Proiectura Dana s.r.o.</v>
      </c>
      <c r="L78" s="31"/>
    </row>
    <row r="79" spans="2:20" s="30" customFormat="1" ht="10.35" customHeight="1">
      <c r="B79" s="31"/>
      <c r="L79" s="31"/>
    </row>
    <row r="80" spans="2:20" s="112" customFormat="1" ht="29.25" customHeight="1">
      <c r="B80" s="113"/>
      <c r="C80" s="114" t="s">
        <v>136</v>
      </c>
      <c r="D80" s="115" t="s">
        <v>57</v>
      </c>
      <c r="E80" s="115" t="s">
        <v>53</v>
      </c>
      <c r="F80" s="115" t="s">
        <v>54</v>
      </c>
      <c r="G80" s="115" t="s">
        <v>137</v>
      </c>
      <c r="H80" s="115" t="s">
        <v>138</v>
      </c>
      <c r="I80" s="115" t="s">
        <v>139</v>
      </c>
      <c r="J80" s="115" t="s">
        <v>115</v>
      </c>
      <c r="K80" s="116" t="s">
        <v>140</v>
      </c>
      <c r="L80" s="113"/>
      <c r="M80" s="57"/>
      <c r="N80" s="58" t="s">
        <v>42</v>
      </c>
      <c r="O80" s="58" t="s">
        <v>141</v>
      </c>
      <c r="P80" s="58" t="s">
        <v>142</v>
      </c>
      <c r="Q80" s="58" t="s">
        <v>143</v>
      </c>
      <c r="R80" s="58" t="s">
        <v>144</v>
      </c>
      <c r="S80" s="58" t="s">
        <v>145</v>
      </c>
      <c r="T80" s="59" t="s">
        <v>146</v>
      </c>
    </row>
    <row r="81" spans="2:65" s="30" customFormat="1" ht="22.8" customHeight="1">
      <c r="B81" s="31"/>
      <c r="C81" s="63" t="s">
        <v>147</v>
      </c>
      <c r="J81" s="117">
        <f>BK81</f>
        <v>0</v>
      </c>
      <c r="L81" s="31"/>
      <c r="M81" s="60"/>
      <c r="N81" s="52"/>
      <c r="O81" s="52"/>
      <c r="P81" s="118">
        <f>P82</f>
        <v>0</v>
      </c>
      <c r="Q81" s="52"/>
      <c r="R81" s="118">
        <f>R82</f>
        <v>0</v>
      </c>
      <c r="S81" s="52"/>
      <c r="T81" s="119">
        <f>T82</f>
        <v>0</v>
      </c>
      <c r="AT81" s="16" t="s">
        <v>71</v>
      </c>
      <c r="AU81" s="16" t="s">
        <v>116</v>
      </c>
      <c r="BK81" s="120">
        <f>BK82</f>
        <v>0</v>
      </c>
    </row>
    <row r="82" spans="2:65" s="121" customFormat="1" ht="25.95" customHeight="1">
      <c r="B82" s="122"/>
      <c r="D82" s="123" t="s">
        <v>71</v>
      </c>
      <c r="E82" s="124" t="s">
        <v>413</v>
      </c>
      <c r="F82" s="124" t="s">
        <v>413</v>
      </c>
      <c r="I82" s="125"/>
      <c r="J82" s="126">
        <f>BK82</f>
        <v>0</v>
      </c>
      <c r="L82" s="122"/>
      <c r="M82" s="127"/>
      <c r="P82" s="128">
        <f>P83</f>
        <v>0</v>
      </c>
      <c r="R82" s="128">
        <f>R83</f>
        <v>0</v>
      </c>
      <c r="T82" s="129">
        <f>T83</f>
        <v>0</v>
      </c>
      <c r="AR82" s="123" t="s">
        <v>82</v>
      </c>
      <c r="AT82" s="130" t="s">
        <v>71</v>
      </c>
      <c r="AU82" s="130" t="s">
        <v>72</v>
      </c>
      <c r="AY82" s="123" t="s">
        <v>150</v>
      </c>
      <c r="BK82" s="131">
        <f>BK83</f>
        <v>0</v>
      </c>
    </row>
    <row r="83" spans="2:65" s="121" customFormat="1" ht="22.8" customHeight="1">
      <c r="B83" s="122"/>
      <c r="D83" s="123" t="s">
        <v>71</v>
      </c>
      <c r="E83" s="132" t="s">
        <v>2561</v>
      </c>
      <c r="F83" s="132" t="s">
        <v>108</v>
      </c>
      <c r="I83" s="125"/>
      <c r="J83" s="133">
        <f>BK83</f>
        <v>0</v>
      </c>
      <c r="L83" s="122"/>
      <c r="M83" s="127"/>
      <c r="P83" s="128">
        <f>SUM(P84:P92)</f>
        <v>0</v>
      </c>
      <c r="R83" s="128">
        <f>SUM(R84:R92)</f>
        <v>0</v>
      </c>
      <c r="T83" s="129">
        <f>SUM(T84:T92)</f>
        <v>0</v>
      </c>
      <c r="AR83" s="123" t="s">
        <v>82</v>
      </c>
      <c r="AT83" s="130" t="s">
        <v>71</v>
      </c>
      <c r="AU83" s="130" t="s">
        <v>80</v>
      </c>
      <c r="AY83" s="123" t="s">
        <v>150</v>
      </c>
      <c r="BK83" s="131">
        <f>SUM(BK84:BK92)</f>
        <v>0</v>
      </c>
    </row>
    <row r="84" spans="2:65" s="30" customFormat="1" ht="16.5" customHeight="1">
      <c r="B84" s="31"/>
      <c r="C84" s="134" t="s">
        <v>80</v>
      </c>
      <c r="D84" s="134" t="s">
        <v>152</v>
      </c>
      <c r="E84" s="135" t="s">
        <v>77</v>
      </c>
      <c r="F84" s="136" t="s">
        <v>2562</v>
      </c>
      <c r="G84" s="137" t="s">
        <v>712</v>
      </c>
      <c r="H84" s="138">
        <v>1</v>
      </c>
      <c r="I84" s="139"/>
      <c r="J84" s="140">
        <f t="shared" ref="J84:J92" si="0">ROUND(I84*H84,2)</f>
        <v>0</v>
      </c>
      <c r="K84" s="136"/>
      <c r="L84" s="31"/>
      <c r="M84" s="141"/>
      <c r="N84" s="142" t="s">
        <v>43</v>
      </c>
      <c r="P84" s="143">
        <f t="shared" ref="P84:P92" si="1">O84*H84</f>
        <v>0</v>
      </c>
      <c r="Q84" s="143">
        <v>0</v>
      </c>
      <c r="R84" s="143">
        <f t="shared" ref="R84:R92" si="2">Q84*H84</f>
        <v>0</v>
      </c>
      <c r="S84" s="143">
        <v>0</v>
      </c>
      <c r="T84" s="144">
        <f t="shared" ref="T84:T92" si="3">S84*H84</f>
        <v>0</v>
      </c>
      <c r="AR84" s="145" t="s">
        <v>157</v>
      </c>
      <c r="AT84" s="145" t="s">
        <v>152</v>
      </c>
      <c r="AU84" s="145" t="s">
        <v>82</v>
      </c>
      <c r="AY84" s="16" t="s">
        <v>150</v>
      </c>
      <c r="BE84" s="146">
        <f t="shared" ref="BE84:BE92" si="4">IF(N84="základní",J84,0)</f>
        <v>0</v>
      </c>
      <c r="BF84" s="146">
        <f t="shared" ref="BF84:BF92" si="5">IF(N84="snížená",J84,0)</f>
        <v>0</v>
      </c>
      <c r="BG84" s="146">
        <f t="shared" ref="BG84:BG92" si="6">IF(N84="zákl. přenesená",J84,0)</f>
        <v>0</v>
      </c>
      <c r="BH84" s="146">
        <f t="shared" ref="BH84:BH92" si="7">IF(N84="sníž. přenesená",J84,0)</f>
        <v>0</v>
      </c>
      <c r="BI84" s="146">
        <f t="shared" ref="BI84:BI92" si="8">IF(N84="nulová",J84,0)</f>
        <v>0</v>
      </c>
      <c r="BJ84" s="16" t="s">
        <v>80</v>
      </c>
      <c r="BK84" s="146">
        <f t="shared" ref="BK84:BK92" si="9">ROUND(I84*H84,2)</f>
        <v>0</v>
      </c>
      <c r="BL84" s="16" t="s">
        <v>157</v>
      </c>
      <c r="BM84" s="145" t="s">
        <v>82</v>
      </c>
    </row>
    <row r="85" spans="2:65" s="30" customFormat="1" ht="16.5" customHeight="1">
      <c r="B85" s="31"/>
      <c r="C85" s="134" t="s">
        <v>82</v>
      </c>
      <c r="D85" s="134" t="s">
        <v>152</v>
      </c>
      <c r="E85" s="135" t="s">
        <v>83</v>
      </c>
      <c r="F85" s="136" t="s">
        <v>2343</v>
      </c>
      <c r="G85" s="137" t="s">
        <v>712</v>
      </c>
      <c r="H85" s="138">
        <v>1</v>
      </c>
      <c r="I85" s="139"/>
      <c r="J85" s="140">
        <f t="shared" si="0"/>
        <v>0</v>
      </c>
      <c r="K85" s="136"/>
      <c r="L85" s="31"/>
      <c r="M85" s="141"/>
      <c r="N85" s="142" t="s">
        <v>43</v>
      </c>
      <c r="P85" s="143">
        <f t="shared" si="1"/>
        <v>0</v>
      </c>
      <c r="Q85" s="143">
        <v>0</v>
      </c>
      <c r="R85" s="143">
        <f t="shared" si="2"/>
        <v>0</v>
      </c>
      <c r="S85" s="143">
        <v>0</v>
      </c>
      <c r="T85" s="144">
        <f t="shared" si="3"/>
        <v>0</v>
      </c>
      <c r="AR85" s="145" t="s">
        <v>157</v>
      </c>
      <c r="AT85" s="145" t="s">
        <v>152</v>
      </c>
      <c r="AU85" s="145" t="s">
        <v>82</v>
      </c>
      <c r="AY85" s="16" t="s">
        <v>150</v>
      </c>
      <c r="BE85" s="146">
        <f t="shared" si="4"/>
        <v>0</v>
      </c>
      <c r="BF85" s="146">
        <f t="shared" si="5"/>
        <v>0</v>
      </c>
      <c r="BG85" s="146">
        <f t="shared" si="6"/>
        <v>0</v>
      </c>
      <c r="BH85" s="146">
        <f t="shared" si="7"/>
        <v>0</v>
      </c>
      <c r="BI85" s="146">
        <f t="shared" si="8"/>
        <v>0</v>
      </c>
      <c r="BJ85" s="16" t="s">
        <v>80</v>
      </c>
      <c r="BK85" s="146">
        <f t="shared" si="9"/>
        <v>0</v>
      </c>
      <c r="BL85" s="16" t="s">
        <v>157</v>
      </c>
      <c r="BM85" s="145" t="s">
        <v>157</v>
      </c>
    </row>
    <row r="86" spans="2:65" s="30" customFormat="1" ht="16.5" customHeight="1">
      <c r="B86" s="31"/>
      <c r="C86" s="134" t="s">
        <v>172</v>
      </c>
      <c r="D86" s="134" t="s">
        <v>152</v>
      </c>
      <c r="E86" s="135" t="s">
        <v>86</v>
      </c>
      <c r="F86" s="136" t="s">
        <v>2563</v>
      </c>
      <c r="G86" s="137" t="s">
        <v>712</v>
      </c>
      <c r="H86" s="138">
        <v>1</v>
      </c>
      <c r="I86" s="139"/>
      <c r="J86" s="140">
        <f t="shared" si="0"/>
        <v>0</v>
      </c>
      <c r="K86" s="136"/>
      <c r="L86" s="31"/>
      <c r="M86" s="141"/>
      <c r="N86" s="142" t="s">
        <v>43</v>
      </c>
      <c r="P86" s="143">
        <f t="shared" si="1"/>
        <v>0</v>
      </c>
      <c r="Q86" s="143">
        <v>0</v>
      </c>
      <c r="R86" s="143">
        <f t="shared" si="2"/>
        <v>0</v>
      </c>
      <c r="S86" s="143">
        <v>0</v>
      </c>
      <c r="T86" s="144">
        <f t="shared" si="3"/>
        <v>0</v>
      </c>
      <c r="AR86" s="145" t="s">
        <v>157</v>
      </c>
      <c r="AT86" s="145" t="s">
        <v>152</v>
      </c>
      <c r="AU86" s="145" t="s">
        <v>82</v>
      </c>
      <c r="AY86" s="16" t="s">
        <v>150</v>
      </c>
      <c r="BE86" s="146">
        <f t="shared" si="4"/>
        <v>0</v>
      </c>
      <c r="BF86" s="146">
        <f t="shared" si="5"/>
        <v>0</v>
      </c>
      <c r="BG86" s="146">
        <f t="shared" si="6"/>
        <v>0</v>
      </c>
      <c r="BH86" s="146">
        <f t="shared" si="7"/>
        <v>0</v>
      </c>
      <c r="BI86" s="146">
        <f t="shared" si="8"/>
        <v>0</v>
      </c>
      <c r="BJ86" s="16" t="s">
        <v>80</v>
      </c>
      <c r="BK86" s="146">
        <f t="shared" si="9"/>
        <v>0</v>
      </c>
      <c r="BL86" s="16" t="s">
        <v>157</v>
      </c>
      <c r="BM86" s="145" t="s">
        <v>190</v>
      </c>
    </row>
    <row r="87" spans="2:65" s="30" customFormat="1" ht="16.5" customHeight="1">
      <c r="B87" s="31"/>
      <c r="C87" s="134" t="s">
        <v>157</v>
      </c>
      <c r="D87" s="134" t="s">
        <v>152</v>
      </c>
      <c r="E87" s="135" t="s">
        <v>89</v>
      </c>
      <c r="F87" s="136" t="s">
        <v>2347</v>
      </c>
      <c r="G87" s="137" t="s">
        <v>712</v>
      </c>
      <c r="H87" s="138">
        <v>1</v>
      </c>
      <c r="I87" s="139"/>
      <c r="J87" s="140">
        <f t="shared" si="0"/>
        <v>0</v>
      </c>
      <c r="K87" s="136"/>
      <c r="L87" s="31"/>
      <c r="M87" s="141"/>
      <c r="N87" s="142" t="s">
        <v>43</v>
      </c>
      <c r="P87" s="143">
        <f t="shared" si="1"/>
        <v>0</v>
      </c>
      <c r="Q87" s="143">
        <v>0</v>
      </c>
      <c r="R87" s="143">
        <f t="shared" si="2"/>
        <v>0</v>
      </c>
      <c r="S87" s="143">
        <v>0</v>
      </c>
      <c r="T87" s="144">
        <f t="shared" si="3"/>
        <v>0</v>
      </c>
      <c r="AR87" s="145" t="s">
        <v>157</v>
      </c>
      <c r="AT87" s="145" t="s">
        <v>152</v>
      </c>
      <c r="AU87" s="145" t="s">
        <v>82</v>
      </c>
      <c r="AY87" s="16" t="s">
        <v>150</v>
      </c>
      <c r="BE87" s="146">
        <f t="shared" si="4"/>
        <v>0</v>
      </c>
      <c r="BF87" s="146">
        <f t="shared" si="5"/>
        <v>0</v>
      </c>
      <c r="BG87" s="146">
        <f t="shared" si="6"/>
        <v>0</v>
      </c>
      <c r="BH87" s="146">
        <f t="shared" si="7"/>
        <v>0</v>
      </c>
      <c r="BI87" s="146">
        <f t="shared" si="8"/>
        <v>0</v>
      </c>
      <c r="BJ87" s="16" t="s">
        <v>80</v>
      </c>
      <c r="BK87" s="146">
        <f t="shared" si="9"/>
        <v>0</v>
      </c>
      <c r="BL87" s="16" t="s">
        <v>157</v>
      </c>
      <c r="BM87" s="145" t="s">
        <v>169</v>
      </c>
    </row>
    <row r="88" spans="2:65" s="30" customFormat="1" ht="16.5" customHeight="1">
      <c r="B88" s="31"/>
      <c r="C88" s="134" t="s">
        <v>183</v>
      </c>
      <c r="D88" s="134" t="s">
        <v>152</v>
      </c>
      <c r="E88" s="135" t="s">
        <v>92</v>
      </c>
      <c r="F88" s="136" t="s">
        <v>2349</v>
      </c>
      <c r="G88" s="137" t="s">
        <v>712</v>
      </c>
      <c r="H88" s="138">
        <v>1</v>
      </c>
      <c r="I88" s="139"/>
      <c r="J88" s="140">
        <f t="shared" si="0"/>
        <v>0</v>
      </c>
      <c r="K88" s="136"/>
      <c r="L88" s="31"/>
      <c r="M88" s="141"/>
      <c r="N88" s="142" t="s">
        <v>43</v>
      </c>
      <c r="P88" s="143">
        <f t="shared" si="1"/>
        <v>0</v>
      </c>
      <c r="Q88" s="143">
        <v>0</v>
      </c>
      <c r="R88" s="143">
        <f t="shared" si="2"/>
        <v>0</v>
      </c>
      <c r="S88" s="143">
        <v>0</v>
      </c>
      <c r="T88" s="144">
        <f t="shared" si="3"/>
        <v>0</v>
      </c>
      <c r="AR88" s="145" t="s">
        <v>157</v>
      </c>
      <c r="AT88" s="145" t="s">
        <v>152</v>
      </c>
      <c r="AU88" s="145" t="s">
        <v>82</v>
      </c>
      <c r="AY88" s="16" t="s">
        <v>150</v>
      </c>
      <c r="BE88" s="146">
        <f t="shared" si="4"/>
        <v>0</v>
      </c>
      <c r="BF88" s="146">
        <f t="shared" si="5"/>
        <v>0</v>
      </c>
      <c r="BG88" s="146">
        <f t="shared" si="6"/>
        <v>0</v>
      </c>
      <c r="BH88" s="146">
        <f t="shared" si="7"/>
        <v>0</v>
      </c>
      <c r="BI88" s="146">
        <f t="shared" si="8"/>
        <v>0</v>
      </c>
      <c r="BJ88" s="16" t="s">
        <v>80</v>
      </c>
      <c r="BK88" s="146">
        <f t="shared" si="9"/>
        <v>0</v>
      </c>
      <c r="BL88" s="16" t="s">
        <v>157</v>
      </c>
      <c r="BM88" s="145" t="s">
        <v>107</v>
      </c>
    </row>
    <row r="89" spans="2:65" s="30" customFormat="1" ht="16.5" customHeight="1">
      <c r="B89" s="31"/>
      <c r="C89" s="134" t="s">
        <v>190</v>
      </c>
      <c r="D89" s="134" t="s">
        <v>152</v>
      </c>
      <c r="E89" s="135" t="s">
        <v>95</v>
      </c>
      <c r="F89" s="136" t="s">
        <v>2351</v>
      </c>
      <c r="G89" s="137" t="s">
        <v>712</v>
      </c>
      <c r="H89" s="138">
        <v>1</v>
      </c>
      <c r="I89" s="139"/>
      <c r="J89" s="140">
        <f t="shared" si="0"/>
        <v>0</v>
      </c>
      <c r="K89" s="136"/>
      <c r="L89" s="31"/>
      <c r="M89" s="141"/>
      <c r="N89" s="142" t="s">
        <v>43</v>
      </c>
      <c r="P89" s="143">
        <f t="shared" si="1"/>
        <v>0</v>
      </c>
      <c r="Q89" s="143">
        <v>0</v>
      </c>
      <c r="R89" s="143">
        <f t="shared" si="2"/>
        <v>0</v>
      </c>
      <c r="S89" s="143">
        <v>0</v>
      </c>
      <c r="T89" s="144">
        <f t="shared" si="3"/>
        <v>0</v>
      </c>
      <c r="AR89" s="145" t="s">
        <v>157</v>
      </c>
      <c r="AT89" s="145" t="s">
        <v>152</v>
      </c>
      <c r="AU89" s="145" t="s">
        <v>82</v>
      </c>
      <c r="AY89" s="16" t="s">
        <v>150</v>
      </c>
      <c r="BE89" s="146">
        <f t="shared" si="4"/>
        <v>0</v>
      </c>
      <c r="BF89" s="146">
        <f t="shared" si="5"/>
        <v>0</v>
      </c>
      <c r="BG89" s="146">
        <f t="shared" si="6"/>
        <v>0</v>
      </c>
      <c r="BH89" s="146">
        <f t="shared" si="7"/>
        <v>0</v>
      </c>
      <c r="BI89" s="146">
        <f t="shared" si="8"/>
        <v>0</v>
      </c>
      <c r="BJ89" s="16" t="s">
        <v>80</v>
      </c>
      <c r="BK89" s="146">
        <f t="shared" si="9"/>
        <v>0</v>
      </c>
      <c r="BL89" s="16" t="s">
        <v>157</v>
      </c>
      <c r="BM89" s="145" t="s">
        <v>8</v>
      </c>
    </row>
    <row r="90" spans="2:65" s="30" customFormat="1" ht="16.5" customHeight="1">
      <c r="B90" s="31"/>
      <c r="C90" s="134" t="s">
        <v>197</v>
      </c>
      <c r="D90" s="134" t="s">
        <v>152</v>
      </c>
      <c r="E90" s="135" t="s">
        <v>98</v>
      </c>
      <c r="F90" s="136" t="s">
        <v>2353</v>
      </c>
      <c r="G90" s="137" t="s">
        <v>712</v>
      </c>
      <c r="H90" s="138">
        <v>1</v>
      </c>
      <c r="I90" s="139"/>
      <c r="J90" s="140">
        <f t="shared" si="0"/>
        <v>0</v>
      </c>
      <c r="K90" s="136"/>
      <c r="L90" s="31"/>
      <c r="M90" s="141"/>
      <c r="N90" s="142" t="s">
        <v>43</v>
      </c>
      <c r="P90" s="143">
        <f t="shared" si="1"/>
        <v>0</v>
      </c>
      <c r="Q90" s="143">
        <v>0</v>
      </c>
      <c r="R90" s="143">
        <f t="shared" si="2"/>
        <v>0</v>
      </c>
      <c r="S90" s="143">
        <v>0</v>
      </c>
      <c r="T90" s="144">
        <f t="shared" si="3"/>
        <v>0</v>
      </c>
      <c r="AR90" s="145" t="s">
        <v>157</v>
      </c>
      <c r="AT90" s="145" t="s">
        <v>152</v>
      </c>
      <c r="AU90" s="145" t="s">
        <v>82</v>
      </c>
      <c r="AY90" s="16" t="s">
        <v>150</v>
      </c>
      <c r="BE90" s="146">
        <f t="shared" si="4"/>
        <v>0</v>
      </c>
      <c r="BF90" s="146">
        <f t="shared" si="5"/>
        <v>0</v>
      </c>
      <c r="BG90" s="146">
        <f t="shared" si="6"/>
        <v>0</v>
      </c>
      <c r="BH90" s="146">
        <f t="shared" si="7"/>
        <v>0</v>
      </c>
      <c r="BI90" s="146">
        <f t="shared" si="8"/>
        <v>0</v>
      </c>
      <c r="BJ90" s="16" t="s">
        <v>80</v>
      </c>
      <c r="BK90" s="146">
        <f t="shared" si="9"/>
        <v>0</v>
      </c>
      <c r="BL90" s="16" t="s">
        <v>157</v>
      </c>
      <c r="BM90" s="145" t="s">
        <v>246</v>
      </c>
    </row>
    <row r="91" spans="2:65" s="30" customFormat="1" ht="16.5" customHeight="1">
      <c r="B91" s="31"/>
      <c r="C91" s="134" t="s">
        <v>169</v>
      </c>
      <c r="D91" s="134" t="s">
        <v>152</v>
      </c>
      <c r="E91" s="135" t="s">
        <v>101</v>
      </c>
      <c r="F91" s="136" t="s">
        <v>2355</v>
      </c>
      <c r="G91" s="137" t="s">
        <v>712</v>
      </c>
      <c r="H91" s="138">
        <v>1</v>
      </c>
      <c r="I91" s="139"/>
      <c r="J91" s="140">
        <f t="shared" si="0"/>
        <v>0</v>
      </c>
      <c r="K91" s="136"/>
      <c r="L91" s="31"/>
      <c r="M91" s="141"/>
      <c r="N91" s="142" t="s">
        <v>43</v>
      </c>
      <c r="P91" s="143">
        <f t="shared" si="1"/>
        <v>0</v>
      </c>
      <c r="Q91" s="143">
        <v>0</v>
      </c>
      <c r="R91" s="143">
        <f t="shared" si="2"/>
        <v>0</v>
      </c>
      <c r="S91" s="143">
        <v>0</v>
      </c>
      <c r="T91" s="144">
        <f t="shared" si="3"/>
        <v>0</v>
      </c>
      <c r="AR91" s="145" t="s">
        <v>157</v>
      </c>
      <c r="AT91" s="145" t="s">
        <v>152</v>
      </c>
      <c r="AU91" s="145" t="s">
        <v>82</v>
      </c>
      <c r="AY91" s="16" t="s">
        <v>150</v>
      </c>
      <c r="BE91" s="146">
        <f t="shared" si="4"/>
        <v>0</v>
      </c>
      <c r="BF91" s="146">
        <f t="shared" si="5"/>
        <v>0</v>
      </c>
      <c r="BG91" s="146">
        <f t="shared" si="6"/>
        <v>0</v>
      </c>
      <c r="BH91" s="146">
        <f t="shared" si="7"/>
        <v>0</v>
      </c>
      <c r="BI91" s="146">
        <f t="shared" si="8"/>
        <v>0</v>
      </c>
      <c r="BJ91" s="16" t="s">
        <v>80</v>
      </c>
      <c r="BK91" s="146">
        <f t="shared" si="9"/>
        <v>0</v>
      </c>
      <c r="BL91" s="16" t="s">
        <v>157</v>
      </c>
      <c r="BM91" s="145" t="s">
        <v>260</v>
      </c>
    </row>
    <row r="92" spans="2:65" s="30" customFormat="1" ht="16.5" customHeight="1">
      <c r="B92" s="31"/>
      <c r="C92" s="134" t="s">
        <v>213</v>
      </c>
      <c r="D92" s="134" t="s">
        <v>152</v>
      </c>
      <c r="E92" s="135" t="s">
        <v>104</v>
      </c>
      <c r="F92" s="136" t="s">
        <v>2357</v>
      </c>
      <c r="G92" s="137" t="s">
        <v>712</v>
      </c>
      <c r="H92" s="138">
        <v>1</v>
      </c>
      <c r="I92" s="139"/>
      <c r="J92" s="140">
        <f t="shared" si="0"/>
        <v>0</v>
      </c>
      <c r="K92" s="136"/>
      <c r="L92" s="31"/>
      <c r="M92" s="190"/>
      <c r="N92" s="191" t="s">
        <v>43</v>
      </c>
      <c r="O92" s="187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AR92" s="145" t="s">
        <v>157</v>
      </c>
      <c r="AT92" s="145" t="s">
        <v>152</v>
      </c>
      <c r="AU92" s="145" t="s">
        <v>82</v>
      </c>
      <c r="AY92" s="16" t="s">
        <v>150</v>
      </c>
      <c r="BE92" s="146">
        <f t="shared" si="4"/>
        <v>0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6" t="s">
        <v>80</v>
      </c>
      <c r="BK92" s="146">
        <f t="shared" si="9"/>
        <v>0</v>
      </c>
      <c r="BL92" s="16" t="s">
        <v>157</v>
      </c>
      <c r="BM92" s="145" t="s">
        <v>271</v>
      </c>
    </row>
    <row r="93" spans="2:65" s="30" customFormat="1" ht="6.9" customHeight="1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31"/>
    </row>
  </sheetData>
  <sheetProtection algorithmName="SHA-512" hashValue="PaSEvhr+AdQAkXrhhHSQtHNI7Fc3kIBgMUUZkbVmvoAp4Y82sRJUVtS7wsJRfwnEC2WVx97Qo6A32wle6RyDTg==" saltValue="0PaCcCqtisrFPGb3DkBxDlgMe5xxu9vDB0zDHemb6D2PLOthJ3HCNDhZhv/kvLJ5qxUH1SRfQmrNC7ndbJX0GA==" spinCount="100000" sheet="1" objects="1" scenarios="1" formatColumns="0" formatRows="0" autoFilter="0"/>
  <autoFilter ref="C80:K92" xr:uid="{00000000-0009-0000-0000-00000A000000}"/>
  <mergeCells count="9">
    <mergeCell ref="E48:H48"/>
    <mergeCell ref="E50:H50"/>
    <mergeCell ref="E71:H71"/>
    <mergeCell ref="E73:H73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9"/>
  <sheetViews>
    <sheetView showGridLines="0" topLeftCell="A58" zoomScale="125" zoomScaleNormal="125" workbookViewId="0">
      <selection activeCell="A58" sqref="A58"/>
    </sheetView>
  </sheetViews>
  <sheetFormatPr defaultColWidth="8.5703125" defaultRowHeight="10.199999999999999"/>
  <cols>
    <col min="1" max="1" width="8.28515625" style="194" customWidth="1"/>
    <col min="2" max="2" width="1.7109375" style="194" customWidth="1"/>
    <col min="3" max="4" width="5" style="194" customWidth="1"/>
    <col min="5" max="5" width="11.7109375" style="194" customWidth="1"/>
    <col min="6" max="6" width="9.140625" style="194" customWidth="1"/>
    <col min="7" max="7" width="5" style="194" customWidth="1"/>
    <col min="8" max="8" width="77.85546875" style="194" customWidth="1"/>
    <col min="9" max="10" width="20" style="194" customWidth="1"/>
    <col min="11" max="11" width="1.7109375" style="194" customWidth="1"/>
  </cols>
  <sheetData>
    <row r="1" spans="1:11" ht="37.5" customHeight="1">
      <c r="A1"/>
      <c r="B1"/>
      <c r="C1"/>
      <c r="D1"/>
      <c r="E1"/>
      <c r="F1"/>
      <c r="G1"/>
      <c r="H1"/>
      <c r="I1"/>
      <c r="J1"/>
      <c r="K1"/>
    </row>
    <row r="2" spans="1:11" ht="7.5" customHeight="1">
      <c r="A2"/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1:11" s="112" customFormat="1" ht="45" customHeight="1">
      <c r="B3" s="198"/>
      <c r="C3" s="266" t="s">
        <v>2564</v>
      </c>
      <c r="D3" s="266"/>
      <c r="E3" s="266"/>
      <c r="F3" s="266"/>
      <c r="G3" s="266"/>
      <c r="H3" s="266"/>
      <c r="I3" s="266"/>
      <c r="J3" s="266"/>
      <c r="K3" s="199"/>
    </row>
    <row r="4" spans="1:11" ht="25.5" customHeight="1">
      <c r="A4"/>
      <c r="B4" s="200"/>
      <c r="C4" s="267" t="s">
        <v>2565</v>
      </c>
      <c r="D4" s="267"/>
      <c r="E4" s="267"/>
      <c r="F4" s="267"/>
      <c r="G4" s="267"/>
      <c r="H4" s="267"/>
      <c r="I4" s="267"/>
      <c r="J4" s="267"/>
      <c r="K4" s="201"/>
    </row>
    <row r="5" spans="1:11" ht="5.25" customHeight="1">
      <c r="A5"/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1:11" ht="15" customHeight="1">
      <c r="A6"/>
      <c r="B6" s="200"/>
      <c r="C6" s="268" t="s">
        <v>2566</v>
      </c>
      <c r="D6" s="268"/>
      <c r="E6" s="268"/>
      <c r="F6" s="268"/>
      <c r="G6" s="268"/>
      <c r="H6" s="268"/>
      <c r="I6" s="268"/>
      <c r="J6" s="268"/>
      <c r="K6" s="201"/>
    </row>
    <row r="7" spans="1:11" ht="15" customHeight="1">
      <c r="A7"/>
      <c r="B7" s="204"/>
      <c r="C7" s="268" t="s">
        <v>2567</v>
      </c>
      <c r="D7" s="268"/>
      <c r="E7" s="268"/>
      <c r="F7" s="268"/>
      <c r="G7" s="268"/>
      <c r="H7" s="268"/>
      <c r="I7" s="268"/>
      <c r="J7" s="268"/>
      <c r="K7" s="201"/>
    </row>
    <row r="8" spans="1:11" ht="12.75" customHeight="1">
      <c r="A8"/>
      <c r="B8" s="204"/>
      <c r="C8" s="205"/>
      <c r="D8" s="205"/>
      <c r="E8" s="205"/>
      <c r="F8" s="205"/>
      <c r="G8" s="205"/>
      <c r="H8" s="205"/>
      <c r="I8" s="205"/>
      <c r="J8" s="205"/>
      <c r="K8" s="201"/>
    </row>
    <row r="9" spans="1:11" ht="15" customHeight="1">
      <c r="A9"/>
      <c r="B9" s="204"/>
      <c r="C9" s="269" t="s">
        <v>2568</v>
      </c>
      <c r="D9" s="269"/>
      <c r="E9" s="269"/>
      <c r="F9" s="269"/>
      <c r="G9" s="269"/>
      <c r="H9" s="269"/>
      <c r="I9" s="269"/>
      <c r="J9" s="269"/>
      <c r="K9" s="201"/>
    </row>
    <row r="10" spans="1:11" ht="15" customHeight="1">
      <c r="A10"/>
      <c r="B10" s="204"/>
      <c r="C10" s="205"/>
      <c r="D10" s="268" t="s">
        <v>2569</v>
      </c>
      <c r="E10" s="268"/>
      <c r="F10" s="268"/>
      <c r="G10" s="268"/>
      <c r="H10" s="268"/>
      <c r="I10" s="268"/>
      <c r="J10" s="268"/>
      <c r="K10" s="201"/>
    </row>
    <row r="11" spans="1:11" ht="15" customHeight="1">
      <c r="A11"/>
      <c r="B11" s="204"/>
      <c r="C11" s="206"/>
      <c r="D11" s="268" t="s">
        <v>2570</v>
      </c>
      <c r="E11" s="268"/>
      <c r="F11" s="268"/>
      <c r="G11" s="268"/>
      <c r="H11" s="268"/>
      <c r="I11" s="268"/>
      <c r="J11" s="268"/>
      <c r="K11" s="201"/>
    </row>
    <row r="12" spans="1:11" ht="15" customHeight="1">
      <c r="A12"/>
      <c r="B12" s="204"/>
      <c r="C12" s="206"/>
      <c r="D12" s="205"/>
      <c r="E12" s="205"/>
      <c r="F12" s="205"/>
      <c r="G12" s="205"/>
      <c r="H12" s="205"/>
      <c r="I12" s="205"/>
      <c r="J12" s="205"/>
      <c r="K12" s="201"/>
    </row>
    <row r="13" spans="1:11" ht="15" customHeight="1">
      <c r="A13"/>
      <c r="B13" s="204"/>
      <c r="C13" s="206"/>
      <c r="D13" s="205" t="s">
        <v>2571</v>
      </c>
      <c r="E13" s="205"/>
      <c r="F13" s="205"/>
      <c r="G13" s="205"/>
      <c r="H13" s="205"/>
      <c r="I13" s="205"/>
      <c r="J13" s="205"/>
      <c r="K13" s="201"/>
    </row>
    <row r="14" spans="1:11" ht="12.75" customHeight="1">
      <c r="A14"/>
      <c r="B14" s="204"/>
      <c r="C14" s="206"/>
      <c r="D14" s="206"/>
      <c r="E14" s="206"/>
      <c r="F14" s="206"/>
      <c r="G14" s="206"/>
      <c r="H14" s="206"/>
      <c r="I14" s="206"/>
      <c r="J14" s="206"/>
      <c r="K14" s="201"/>
    </row>
    <row r="15" spans="1:11" ht="15" customHeight="1">
      <c r="A15"/>
      <c r="B15" s="204"/>
      <c r="C15" s="206"/>
      <c r="D15" s="268" t="s">
        <v>2572</v>
      </c>
      <c r="E15" s="268"/>
      <c r="F15" s="268"/>
      <c r="G15" s="268"/>
      <c r="H15" s="268"/>
      <c r="I15" s="268"/>
      <c r="J15" s="268"/>
      <c r="K15" s="201"/>
    </row>
    <row r="16" spans="1:11" ht="15" customHeight="1">
      <c r="A16"/>
      <c r="B16" s="204"/>
      <c r="C16" s="206"/>
      <c r="D16" s="268" t="s">
        <v>2573</v>
      </c>
      <c r="E16" s="268"/>
      <c r="F16" s="268"/>
      <c r="G16" s="268"/>
      <c r="H16" s="268"/>
      <c r="I16" s="268"/>
      <c r="J16" s="268"/>
      <c r="K16" s="201"/>
    </row>
    <row r="17" spans="1:11" ht="15" customHeight="1">
      <c r="A17"/>
      <c r="B17" s="204"/>
      <c r="C17" s="206"/>
      <c r="D17" s="268" t="s">
        <v>2574</v>
      </c>
      <c r="E17" s="268"/>
      <c r="F17" s="268"/>
      <c r="G17" s="268"/>
      <c r="H17" s="268"/>
      <c r="I17" s="268"/>
      <c r="J17" s="268"/>
      <c r="K17" s="201"/>
    </row>
    <row r="18" spans="1:11" ht="15" customHeight="1">
      <c r="A18"/>
      <c r="B18" s="204"/>
      <c r="C18" s="206"/>
      <c r="D18" s="206"/>
      <c r="E18" s="206" t="s">
        <v>79</v>
      </c>
      <c r="F18" s="268" t="s">
        <v>2575</v>
      </c>
      <c r="G18" s="268"/>
      <c r="H18" s="268"/>
      <c r="I18" s="268"/>
      <c r="J18" s="268"/>
      <c r="K18" s="201"/>
    </row>
    <row r="19" spans="1:11" ht="15" customHeight="1">
      <c r="A19"/>
      <c r="B19" s="204"/>
      <c r="C19" s="206"/>
      <c r="D19" s="206"/>
      <c r="E19" s="206" t="s">
        <v>2576</v>
      </c>
      <c r="F19" s="268" t="s">
        <v>2577</v>
      </c>
      <c r="G19" s="268"/>
      <c r="H19" s="268"/>
      <c r="I19" s="268"/>
      <c r="J19" s="268"/>
      <c r="K19" s="201"/>
    </row>
    <row r="20" spans="1:11" ht="15" customHeight="1">
      <c r="A20"/>
      <c r="B20" s="204"/>
      <c r="C20" s="206"/>
      <c r="D20" s="206"/>
      <c r="E20" s="206" t="s">
        <v>2578</v>
      </c>
      <c r="F20" s="268" t="s">
        <v>2579</v>
      </c>
      <c r="G20" s="268"/>
      <c r="H20" s="268"/>
      <c r="I20" s="268"/>
      <c r="J20" s="268"/>
      <c r="K20" s="201"/>
    </row>
    <row r="21" spans="1:11" ht="15" customHeight="1">
      <c r="A21"/>
      <c r="B21" s="204"/>
      <c r="C21" s="206"/>
      <c r="D21" s="206"/>
      <c r="E21" s="206" t="s">
        <v>2580</v>
      </c>
      <c r="F21" s="268" t="s">
        <v>2581</v>
      </c>
      <c r="G21" s="268"/>
      <c r="H21" s="268"/>
      <c r="I21" s="268"/>
      <c r="J21" s="268"/>
      <c r="K21" s="201"/>
    </row>
    <row r="22" spans="1:11" ht="15" customHeight="1">
      <c r="A22"/>
      <c r="B22" s="204"/>
      <c r="C22" s="206"/>
      <c r="D22" s="206"/>
      <c r="E22" s="206" t="s">
        <v>2582</v>
      </c>
      <c r="F22" s="268" t="s">
        <v>2583</v>
      </c>
      <c r="G22" s="268"/>
      <c r="H22" s="268"/>
      <c r="I22" s="268"/>
      <c r="J22" s="268"/>
      <c r="K22" s="201"/>
    </row>
    <row r="23" spans="1:11" ht="15" customHeight="1">
      <c r="A23"/>
      <c r="B23" s="204"/>
      <c r="C23" s="206"/>
      <c r="D23" s="206"/>
      <c r="E23" s="206" t="s">
        <v>2584</v>
      </c>
      <c r="F23" s="268" t="s">
        <v>2585</v>
      </c>
      <c r="G23" s="268"/>
      <c r="H23" s="268"/>
      <c r="I23" s="268"/>
      <c r="J23" s="268"/>
      <c r="K23" s="201"/>
    </row>
    <row r="24" spans="1:11" ht="12.75" customHeight="1">
      <c r="A24"/>
      <c r="B24" s="204"/>
      <c r="C24" s="206"/>
      <c r="D24" s="206"/>
      <c r="E24" s="206"/>
      <c r="F24" s="206"/>
      <c r="G24" s="206"/>
      <c r="H24" s="206"/>
      <c r="I24" s="206"/>
      <c r="J24" s="206"/>
      <c r="K24" s="201"/>
    </row>
    <row r="25" spans="1:11" ht="15" customHeight="1">
      <c r="A25"/>
      <c r="B25" s="204"/>
      <c r="C25" s="269" t="s">
        <v>2586</v>
      </c>
      <c r="D25" s="269"/>
      <c r="E25" s="269"/>
      <c r="F25" s="269"/>
      <c r="G25" s="269"/>
      <c r="H25" s="269"/>
      <c r="I25" s="269"/>
      <c r="J25" s="269"/>
      <c r="K25" s="201"/>
    </row>
    <row r="26" spans="1:11" ht="15" customHeight="1">
      <c r="A26"/>
      <c r="B26" s="204"/>
      <c r="C26" s="268" t="s">
        <v>2587</v>
      </c>
      <c r="D26" s="268"/>
      <c r="E26" s="268"/>
      <c r="F26" s="268"/>
      <c r="G26" s="268"/>
      <c r="H26" s="268"/>
      <c r="I26" s="268"/>
      <c r="J26" s="268"/>
      <c r="K26" s="201"/>
    </row>
    <row r="27" spans="1:11" ht="15" customHeight="1">
      <c r="A27"/>
      <c r="B27" s="204"/>
      <c r="C27" s="205"/>
      <c r="D27" s="270" t="s">
        <v>2588</v>
      </c>
      <c r="E27" s="270"/>
      <c r="F27" s="270"/>
      <c r="G27" s="270"/>
      <c r="H27" s="270"/>
      <c r="I27" s="270"/>
      <c r="J27" s="270"/>
      <c r="K27" s="201"/>
    </row>
    <row r="28" spans="1:11" ht="15" customHeight="1">
      <c r="A28"/>
      <c r="B28" s="204"/>
      <c r="C28" s="206"/>
      <c r="D28" s="268" t="s">
        <v>2589</v>
      </c>
      <c r="E28" s="268"/>
      <c r="F28" s="268"/>
      <c r="G28" s="268"/>
      <c r="H28" s="268"/>
      <c r="I28" s="268"/>
      <c r="J28" s="268"/>
      <c r="K28" s="201"/>
    </row>
    <row r="29" spans="1:11" ht="12.75" customHeight="1">
      <c r="A29"/>
      <c r="B29" s="204"/>
      <c r="C29" s="206"/>
      <c r="D29" s="206"/>
      <c r="E29" s="206"/>
      <c r="F29" s="206"/>
      <c r="G29" s="206"/>
      <c r="H29" s="206"/>
      <c r="I29" s="206"/>
      <c r="J29" s="206"/>
      <c r="K29" s="201"/>
    </row>
    <row r="30" spans="1:11" ht="15" customHeight="1">
      <c r="A30"/>
      <c r="B30" s="204"/>
      <c r="C30" s="206"/>
      <c r="D30" s="270" t="s">
        <v>2590</v>
      </c>
      <c r="E30" s="270"/>
      <c r="F30" s="270"/>
      <c r="G30" s="270"/>
      <c r="H30" s="270"/>
      <c r="I30" s="270"/>
      <c r="J30" s="270"/>
      <c r="K30" s="201"/>
    </row>
    <row r="31" spans="1:11" ht="15" customHeight="1">
      <c r="A31"/>
      <c r="B31" s="204"/>
      <c r="C31" s="206"/>
      <c r="D31" s="268" t="s">
        <v>2591</v>
      </c>
      <c r="E31" s="268"/>
      <c r="F31" s="268"/>
      <c r="G31" s="268"/>
      <c r="H31" s="268"/>
      <c r="I31" s="268"/>
      <c r="J31" s="268"/>
      <c r="K31" s="201"/>
    </row>
    <row r="32" spans="1:11" ht="12.75" customHeight="1">
      <c r="A32"/>
      <c r="B32" s="204"/>
      <c r="C32" s="206"/>
      <c r="D32" s="206"/>
      <c r="E32" s="206"/>
      <c r="F32" s="206"/>
      <c r="G32" s="206"/>
      <c r="H32" s="206"/>
      <c r="I32" s="206"/>
      <c r="J32" s="206"/>
      <c r="K32" s="201"/>
    </row>
    <row r="33" spans="1:11" ht="15" customHeight="1">
      <c r="A33"/>
      <c r="B33" s="204"/>
      <c r="C33" s="206"/>
      <c r="D33" s="270" t="s">
        <v>2592</v>
      </c>
      <c r="E33" s="270"/>
      <c r="F33" s="270"/>
      <c r="G33" s="270"/>
      <c r="H33" s="270"/>
      <c r="I33" s="270"/>
      <c r="J33" s="270"/>
      <c r="K33" s="201"/>
    </row>
    <row r="34" spans="1:11" ht="15" customHeight="1">
      <c r="A34"/>
      <c r="B34" s="204"/>
      <c r="C34" s="206"/>
      <c r="D34" s="268" t="s">
        <v>2593</v>
      </c>
      <c r="E34" s="268"/>
      <c r="F34" s="268"/>
      <c r="G34" s="268"/>
      <c r="H34" s="268"/>
      <c r="I34" s="268"/>
      <c r="J34" s="268"/>
      <c r="K34" s="201"/>
    </row>
    <row r="35" spans="1:11" ht="15" customHeight="1">
      <c r="A35"/>
      <c r="B35" s="204"/>
      <c r="C35" s="206"/>
      <c r="D35" s="268" t="s">
        <v>2594</v>
      </c>
      <c r="E35" s="268"/>
      <c r="F35" s="268"/>
      <c r="G35" s="268"/>
      <c r="H35" s="268"/>
      <c r="I35" s="268"/>
      <c r="J35" s="268"/>
      <c r="K35" s="201"/>
    </row>
    <row r="36" spans="1:11" ht="15" customHeight="1">
      <c r="A36"/>
      <c r="B36" s="204"/>
      <c r="C36" s="206"/>
      <c r="D36" s="205"/>
      <c r="E36" s="205" t="s">
        <v>136</v>
      </c>
      <c r="F36" s="205"/>
      <c r="G36" s="268" t="s">
        <v>2595</v>
      </c>
      <c r="H36" s="268"/>
      <c r="I36" s="268"/>
      <c r="J36" s="268"/>
      <c r="K36" s="201"/>
    </row>
    <row r="37" spans="1:11" ht="30.75" customHeight="1">
      <c r="A37"/>
      <c r="B37" s="204"/>
      <c r="C37" s="206"/>
      <c r="D37" s="205"/>
      <c r="E37" s="205" t="s">
        <v>2596</v>
      </c>
      <c r="F37" s="205"/>
      <c r="G37" s="268" t="s">
        <v>2597</v>
      </c>
      <c r="H37" s="268"/>
      <c r="I37" s="268"/>
      <c r="J37" s="268"/>
      <c r="K37" s="201"/>
    </row>
    <row r="38" spans="1:11" ht="15" customHeight="1">
      <c r="A38"/>
      <c r="B38" s="204"/>
      <c r="C38" s="206"/>
      <c r="D38" s="205"/>
      <c r="E38" s="205" t="s">
        <v>53</v>
      </c>
      <c r="F38" s="205"/>
      <c r="G38" s="268" t="s">
        <v>2598</v>
      </c>
      <c r="H38" s="268"/>
      <c r="I38" s="268"/>
      <c r="J38" s="268"/>
      <c r="K38" s="201"/>
    </row>
    <row r="39" spans="1:11" ht="15" customHeight="1">
      <c r="A39"/>
      <c r="B39" s="204"/>
      <c r="C39" s="206"/>
      <c r="D39" s="205"/>
      <c r="E39" s="205" t="s">
        <v>54</v>
      </c>
      <c r="F39" s="205"/>
      <c r="G39" s="268" t="s">
        <v>2599</v>
      </c>
      <c r="H39" s="268"/>
      <c r="I39" s="268"/>
      <c r="J39" s="268"/>
      <c r="K39" s="201"/>
    </row>
    <row r="40" spans="1:11" ht="15" customHeight="1">
      <c r="A40"/>
      <c r="B40" s="204"/>
      <c r="C40" s="206"/>
      <c r="D40" s="205"/>
      <c r="E40" s="205" t="s">
        <v>137</v>
      </c>
      <c r="F40" s="205"/>
      <c r="G40" s="268" t="s">
        <v>2600</v>
      </c>
      <c r="H40" s="268"/>
      <c r="I40" s="268"/>
      <c r="J40" s="268"/>
      <c r="K40" s="201"/>
    </row>
    <row r="41" spans="1:11" ht="15" customHeight="1">
      <c r="A41"/>
      <c r="B41" s="204"/>
      <c r="C41" s="206"/>
      <c r="D41" s="205"/>
      <c r="E41" s="205" t="s">
        <v>138</v>
      </c>
      <c r="F41" s="205"/>
      <c r="G41" s="268" t="s">
        <v>2601</v>
      </c>
      <c r="H41" s="268"/>
      <c r="I41" s="268"/>
      <c r="J41" s="268"/>
      <c r="K41" s="201"/>
    </row>
    <row r="42" spans="1:11" ht="15" customHeight="1">
      <c r="A42"/>
      <c r="B42" s="204"/>
      <c r="C42" s="206"/>
      <c r="D42" s="205"/>
      <c r="E42" s="205" t="s">
        <v>2602</v>
      </c>
      <c r="F42" s="205"/>
      <c r="G42" s="268" t="s">
        <v>2603</v>
      </c>
      <c r="H42" s="268"/>
      <c r="I42" s="268"/>
      <c r="J42" s="268"/>
      <c r="K42" s="201"/>
    </row>
    <row r="43" spans="1:11" ht="15" customHeight="1">
      <c r="A43"/>
      <c r="B43" s="204"/>
      <c r="C43" s="206"/>
      <c r="D43" s="205"/>
      <c r="E43" s="205"/>
      <c r="F43" s="205"/>
      <c r="G43" s="268" t="s">
        <v>2604</v>
      </c>
      <c r="H43" s="268"/>
      <c r="I43" s="268"/>
      <c r="J43" s="268"/>
      <c r="K43" s="201"/>
    </row>
    <row r="44" spans="1:11" ht="15" customHeight="1">
      <c r="A44"/>
      <c r="B44" s="204"/>
      <c r="C44" s="206"/>
      <c r="D44" s="205"/>
      <c r="E44" s="205" t="s">
        <v>2605</v>
      </c>
      <c r="F44" s="205"/>
      <c r="G44" s="268" t="s">
        <v>2606</v>
      </c>
      <c r="H44" s="268"/>
      <c r="I44" s="268"/>
      <c r="J44" s="268"/>
      <c r="K44" s="201"/>
    </row>
    <row r="45" spans="1:11" ht="15" customHeight="1">
      <c r="A45"/>
      <c r="B45" s="204"/>
      <c r="C45" s="206"/>
      <c r="D45" s="205"/>
      <c r="E45" s="205" t="s">
        <v>140</v>
      </c>
      <c r="F45" s="205"/>
      <c r="G45" s="268" t="s">
        <v>2607</v>
      </c>
      <c r="H45" s="268"/>
      <c r="I45" s="268"/>
      <c r="J45" s="268"/>
      <c r="K45" s="201"/>
    </row>
    <row r="46" spans="1:11" ht="12.75" customHeight="1">
      <c r="A46"/>
      <c r="B46" s="204"/>
      <c r="C46" s="206"/>
      <c r="D46" s="205"/>
      <c r="E46" s="205"/>
      <c r="F46" s="205"/>
      <c r="G46" s="205"/>
      <c r="H46" s="205"/>
      <c r="I46" s="205"/>
      <c r="J46" s="205"/>
      <c r="K46" s="201"/>
    </row>
    <row r="47" spans="1:11" ht="15" customHeight="1">
      <c r="A47"/>
      <c r="B47" s="204"/>
      <c r="C47" s="206"/>
      <c r="D47" s="268" t="s">
        <v>2608</v>
      </c>
      <c r="E47" s="268"/>
      <c r="F47" s="268"/>
      <c r="G47" s="268"/>
      <c r="H47" s="268"/>
      <c r="I47" s="268"/>
      <c r="J47" s="268"/>
      <c r="K47" s="201"/>
    </row>
    <row r="48" spans="1:11" ht="15" customHeight="1">
      <c r="A48"/>
      <c r="B48" s="204"/>
      <c r="C48" s="206"/>
      <c r="D48" s="206"/>
      <c r="E48" s="268" t="s">
        <v>2609</v>
      </c>
      <c r="F48" s="268"/>
      <c r="G48" s="268"/>
      <c r="H48" s="268"/>
      <c r="I48" s="268"/>
      <c r="J48" s="268"/>
      <c r="K48" s="201"/>
    </row>
    <row r="49" spans="1:11" ht="15" customHeight="1">
      <c r="A49"/>
      <c r="B49" s="204"/>
      <c r="C49" s="206"/>
      <c r="D49" s="206"/>
      <c r="E49" s="268" t="s">
        <v>2610</v>
      </c>
      <c r="F49" s="268"/>
      <c r="G49" s="268"/>
      <c r="H49" s="268"/>
      <c r="I49" s="268"/>
      <c r="J49" s="268"/>
      <c r="K49" s="201"/>
    </row>
    <row r="50" spans="1:11" ht="15" customHeight="1">
      <c r="A50"/>
      <c r="B50" s="204"/>
      <c r="C50" s="206"/>
      <c r="D50" s="206"/>
      <c r="E50" s="268" t="s">
        <v>2611</v>
      </c>
      <c r="F50" s="268"/>
      <c r="G50" s="268"/>
      <c r="H50" s="268"/>
      <c r="I50" s="268"/>
      <c r="J50" s="268"/>
      <c r="K50" s="201"/>
    </row>
    <row r="51" spans="1:11" ht="15" customHeight="1">
      <c r="A51"/>
      <c r="B51" s="204"/>
      <c r="C51" s="206"/>
      <c r="D51" s="268" t="s">
        <v>2612</v>
      </c>
      <c r="E51" s="268"/>
      <c r="F51" s="268"/>
      <c r="G51" s="268"/>
      <c r="H51" s="268"/>
      <c r="I51" s="268"/>
      <c r="J51" s="268"/>
      <c r="K51" s="201"/>
    </row>
    <row r="52" spans="1:11" ht="25.5" customHeight="1">
      <c r="A52"/>
      <c r="B52" s="200"/>
      <c r="C52" s="267" t="s">
        <v>2613</v>
      </c>
      <c r="D52" s="267"/>
      <c r="E52" s="267"/>
      <c r="F52" s="267"/>
      <c r="G52" s="267"/>
      <c r="H52" s="267"/>
      <c r="I52" s="267"/>
      <c r="J52" s="267"/>
      <c r="K52" s="201"/>
    </row>
    <row r="53" spans="1:11" ht="5.25" customHeight="1">
      <c r="A53"/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1:11" ht="15" customHeight="1">
      <c r="A54"/>
      <c r="B54" s="200"/>
      <c r="C54" s="268" t="s">
        <v>2614</v>
      </c>
      <c r="D54" s="268"/>
      <c r="E54" s="268"/>
      <c r="F54" s="268"/>
      <c r="G54" s="268"/>
      <c r="H54" s="268"/>
      <c r="I54" s="268"/>
      <c r="J54" s="268"/>
      <c r="K54" s="201"/>
    </row>
    <row r="55" spans="1:11" ht="15" customHeight="1">
      <c r="A55"/>
      <c r="B55" s="200"/>
      <c r="C55" s="268" t="s">
        <v>2615</v>
      </c>
      <c r="D55" s="268"/>
      <c r="E55" s="268"/>
      <c r="F55" s="268"/>
      <c r="G55" s="268"/>
      <c r="H55" s="268"/>
      <c r="I55" s="268"/>
      <c r="J55" s="268"/>
      <c r="K55" s="201"/>
    </row>
    <row r="56" spans="1:11" ht="12.75" customHeight="1">
      <c r="A56"/>
      <c r="B56" s="200"/>
      <c r="C56" s="205"/>
      <c r="D56" s="205"/>
      <c r="E56" s="205"/>
      <c r="F56" s="205"/>
      <c r="G56" s="205"/>
      <c r="H56" s="205"/>
      <c r="I56" s="205"/>
      <c r="J56" s="205"/>
      <c r="K56" s="201"/>
    </row>
    <row r="57" spans="1:11" ht="15" customHeight="1">
      <c r="A57"/>
      <c r="B57" s="200"/>
      <c r="C57" s="268" t="s">
        <v>2616</v>
      </c>
      <c r="D57" s="268"/>
      <c r="E57" s="268"/>
      <c r="F57" s="268"/>
      <c r="G57" s="268"/>
      <c r="H57" s="268"/>
      <c r="I57" s="268"/>
      <c r="J57" s="268"/>
      <c r="K57" s="201"/>
    </row>
    <row r="58" spans="1:11" ht="15" customHeight="1">
      <c r="A58"/>
      <c r="B58" s="200"/>
      <c r="C58" s="206"/>
      <c r="D58" s="268" t="s">
        <v>2617</v>
      </c>
      <c r="E58" s="268"/>
      <c r="F58" s="268"/>
      <c r="G58" s="268"/>
      <c r="H58" s="268"/>
      <c r="I58" s="268"/>
      <c r="J58" s="268"/>
      <c r="K58" s="201"/>
    </row>
    <row r="59" spans="1:11" ht="15" customHeight="1">
      <c r="A59"/>
      <c r="B59" s="200"/>
      <c r="C59" s="206"/>
      <c r="D59" s="268" t="s">
        <v>2618</v>
      </c>
      <c r="E59" s="268"/>
      <c r="F59" s="268"/>
      <c r="G59" s="268"/>
      <c r="H59" s="268"/>
      <c r="I59" s="268"/>
      <c r="J59" s="268"/>
      <c r="K59" s="201"/>
    </row>
    <row r="60" spans="1:11" ht="15" customHeight="1">
      <c r="A60"/>
      <c r="B60" s="200"/>
      <c r="C60" s="206"/>
      <c r="D60" s="268" t="s">
        <v>2619</v>
      </c>
      <c r="E60" s="268"/>
      <c r="F60" s="268"/>
      <c r="G60" s="268"/>
      <c r="H60" s="268"/>
      <c r="I60" s="268"/>
      <c r="J60" s="268"/>
      <c r="K60" s="201"/>
    </row>
    <row r="61" spans="1:11" ht="15" customHeight="1">
      <c r="A61"/>
      <c r="B61" s="200"/>
      <c r="C61" s="206"/>
      <c r="D61" s="268" t="s">
        <v>2620</v>
      </c>
      <c r="E61" s="268"/>
      <c r="F61" s="268"/>
      <c r="G61" s="268"/>
      <c r="H61" s="268"/>
      <c r="I61" s="268"/>
      <c r="J61" s="268"/>
      <c r="K61" s="201"/>
    </row>
    <row r="62" spans="1:11" ht="15" customHeight="1">
      <c r="A62"/>
      <c r="B62" s="200"/>
      <c r="C62" s="206"/>
      <c r="D62" s="271" t="s">
        <v>2621</v>
      </c>
      <c r="E62" s="271"/>
      <c r="F62" s="271"/>
      <c r="G62" s="271"/>
      <c r="H62" s="271"/>
      <c r="I62" s="271"/>
      <c r="J62" s="271"/>
      <c r="K62" s="201"/>
    </row>
    <row r="63" spans="1:11" ht="15" customHeight="1">
      <c r="A63"/>
      <c r="B63" s="200"/>
      <c r="C63" s="206"/>
      <c r="D63" s="268" t="s">
        <v>2622</v>
      </c>
      <c r="E63" s="268"/>
      <c r="F63" s="268"/>
      <c r="G63" s="268"/>
      <c r="H63" s="268"/>
      <c r="I63" s="268"/>
      <c r="J63" s="268"/>
      <c r="K63" s="201"/>
    </row>
    <row r="64" spans="1:11" ht="12.75" customHeight="1">
      <c r="A64"/>
      <c r="B64" s="200"/>
      <c r="C64" s="206"/>
      <c r="D64" s="206"/>
      <c r="E64" s="207"/>
      <c r="F64" s="206"/>
      <c r="G64" s="206"/>
      <c r="H64" s="206"/>
      <c r="I64" s="206"/>
      <c r="J64" s="206"/>
      <c r="K64" s="201"/>
    </row>
    <row r="65" spans="1:11" ht="15" customHeight="1">
      <c r="A65"/>
      <c r="B65" s="200"/>
      <c r="C65" s="206"/>
      <c r="D65" s="268" t="s">
        <v>2623</v>
      </c>
      <c r="E65" s="268"/>
      <c r="F65" s="268"/>
      <c r="G65" s="268"/>
      <c r="H65" s="268"/>
      <c r="I65" s="268"/>
      <c r="J65" s="268"/>
      <c r="K65" s="201"/>
    </row>
    <row r="66" spans="1:11" ht="15" customHeight="1">
      <c r="A66"/>
      <c r="B66" s="200"/>
      <c r="C66" s="206"/>
      <c r="D66" s="271" t="s">
        <v>2624</v>
      </c>
      <c r="E66" s="271"/>
      <c r="F66" s="271"/>
      <c r="G66" s="271"/>
      <c r="H66" s="271"/>
      <c r="I66" s="271"/>
      <c r="J66" s="271"/>
      <c r="K66" s="201"/>
    </row>
    <row r="67" spans="1:11" ht="15" customHeight="1">
      <c r="A67"/>
      <c r="B67" s="200"/>
      <c r="C67" s="206"/>
      <c r="D67" s="268" t="s">
        <v>2625</v>
      </c>
      <c r="E67" s="268"/>
      <c r="F67" s="268"/>
      <c r="G67" s="268"/>
      <c r="H67" s="268"/>
      <c r="I67" s="268"/>
      <c r="J67" s="268"/>
      <c r="K67" s="201"/>
    </row>
    <row r="68" spans="1:11" ht="15" customHeight="1">
      <c r="A68"/>
      <c r="B68" s="200"/>
      <c r="C68" s="206"/>
      <c r="D68" s="268" t="s">
        <v>2626</v>
      </c>
      <c r="E68" s="268"/>
      <c r="F68" s="268"/>
      <c r="G68" s="268"/>
      <c r="H68" s="268"/>
      <c r="I68" s="268"/>
      <c r="J68" s="268"/>
      <c r="K68" s="201"/>
    </row>
    <row r="69" spans="1:11" ht="15" customHeight="1">
      <c r="A69"/>
      <c r="B69" s="200"/>
      <c r="C69" s="206"/>
      <c r="D69" s="268" t="s">
        <v>2627</v>
      </c>
      <c r="E69" s="268"/>
      <c r="F69" s="268"/>
      <c r="G69" s="268"/>
      <c r="H69" s="268"/>
      <c r="I69" s="268"/>
      <c r="J69" s="268"/>
      <c r="K69" s="201"/>
    </row>
    <row r="70" spans="1:11" ht="15" customHeight="1">
      <c r="A70"/>
      <c r="B70" s="200"/>
      <c r="C70" s="206"/>
      <c r="D70" s="268" t="s">
        <v>2628</v>
      </c>
      <c r="E70" s="268"/>
      <c r="F70" s="268"/>
      <c r="G70" s="268"/>
      <c r="H70" s="268"/>
      <c r="I70" s="268"/>
      <c r="J70" s="268"/>
      <c r="K70" s="201"/>
    </row>
    <row r="71" spans="1:11" ht="12.75" customHeight="1">
      <c r="A71"/>
      <c r="B71" s="208"/>
      <c r="C71" s="209"/>
      <c r="D71" s="209"/>
      <c r="E71" s="209"/>
      <c r="F71" s="209"/>
      <c r="G71" s="209"/>
      <c r="H71" s="209"/>
      <c r="I71" s="209"/>
      <c r="J71" s="209"/>
      <c r="K71" s="210"/>
    </row>
    <row r="72" spans="1:11" ht="18.75" customHeight="1">
      <c r="A72"/>
      <c r="B72" s="211"/>
      <c r="C72" s="211"/>
      <c r="D72" s="211"/>
      <c r="E72" s="211"/>
      <c r="F72" s="211"/>
      <c r="G72" s="211"/>
      <c r="H72" s="211"/>
      <c r="I72" s="211"/>
      <c r="J72" s="211"/>
      <c r="K72" s="211"/>
    </row>
    <row r="73" spans="1:11" ht="18.75" customHeight="1">
      <c r="A73"/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1:11" ht="7.5" customHeight="1">
      <c r="A74"/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1:11" ht="45" customHeight="1">
      <c r="A75"/>
      <c r="B75" s="215"/>
      <c r="C75" s="272" t="s">
        <v>2629</v>
      </c>
      <c r="D75" s="272"/>
      <c r="E75" s="272"/>
      <c r="F75" s="272"/>
      <c r="G75" s="272"/>
      <c r="H75" s="272"/>
      <c r="I75" s="272"/>
      <c r="J75" s="272"/>
      <c r="K75" s="216"/>
    </row>
    <row r="76" spans="1:11" ht="17.25" customHeight="1">
      <c r="A76"/>
      <c r="B76" s="215"/>
      <c r="C76" s="202" t="s">
        <v>2630</v>
      </c>
      <c r="D76" s="202"/>
      <c r="E76" s="202"/>
      <c r="F76" s="202" t="s">
        <v>2631</v>
      </c>
      <c r="G76" s="217"/>
      <c r="H76" s="202" t="s">
        <v>54</v>
      </c>
      <c r="I76" s="202" t="s">
        <v>57</v>
      </c>
      <c r="J76" s="202" t="s">
        <v>2632</v>
      </c>
      <c r="K76" s="216"/>
    </row>
    <row r="77" spans="1:11" ht="17.25" customHeight="1">
      <c r="A77"/>
      <c r="B77" s="215"/>
      <c r="C77" s="218" t="s">
        <v>2633</v>
      </c>
      <c r="D77" s="218"/>
      <c r="E77" s="218"/>
      <c r="F77" s="219" t="s">
        <v>2634</v>
      </c>
      <c r="G77" s="220"/>
      <c r="H77" s="218"/>
      <c r="I77" s="218"/>
      <c r="J77" s="218" t="s">
        <v>2635</v>
      </c>
      <c r="K77" s="216"/>
    </row>
    <row r="78" spans="1:11" ht="5.25" customHeight="1">
      <c r="A78"/>
      <c r="B78" s="215"/>
      <c r="C78" s="221"/>
      <c r="D78" s="221"/>
      <c r="E78" s="221"/>
      <c r="F78" s="221"/>
      <c r="G78" s="222"/>
      <c r="H78" s="221"/>
      <c r="I78" s="221"/>
      <c r="J78" s="221"/>
      <c r="K78" s="216"/>
    </row>
    <row r="79" spans="1:11" ht="15" customHeight="1">
      <c r="A79"/>
      <c r="B79" s="215"/>
      <c r="C79" s="205" t="s">
        <v>53</v>
      </c>
      <c r="D79" s="223"/>
      <c r="E79" s="223"/>
      <c r="F79" s="224" t="s">
        <v>2636</v>
      </c>
      <c r="G79" s="205"/>
      <c r="H79" s="205" t="s">
        <v>2637</v>
      </c>
      <c r="I79" s="205" t="s">
        <v>2638</v>
      </c>
      <c r="J79" s="205">
        <v>20</v>
      </c>
      <c r="K79" s="216"/>
    </row>
    <row r="80" spans="1:11" ht="15" customHeight="1">
      <c r="A80"/>
      <c r="B80" s="215"/>
      <c r="C80" s="205" t="s">
        <v>2639</v>
      </c>
      <c r="D80" s="205"/>
      <c r="E80" s="205"/>
      <c r="F80" s="224" t="s">
        <v>2636</v>
      </c>
      <c r="G80" s="205"/>
      <c r="H80" s="205" t="s">
        <v>2640</v>
      </c>
      <c r="I80" s="205" t="s">
        <v>2638</v>
      </c>
      <c r="J80" s="205">
        <v>120</v>
      </c>
      <c r="K80" s="216"/>
    </row>
    <row r="81" spans="1:11" ht="15" customHeight="1">
      <c r="A81"/>
      <c r="B81" s="225"/>
      <c r="C81" s="205" t="s">
        <v>2641</v>
      </c>
      <c r="D81" s="205"/>
      <c r="E81" s="205"/>
      <c r="F81" s="224" t="s">
        <v>2642</v>
      </c>
      <c r="G81" s="205"/>
      <c r="H81" s="205" t="s">
        <v>2643</v>
      </c>
      <c r="I81" s="205" t="s">
        <v>2638</v>
      </c>
      <c r="J81" s="205">
        <v>50</v>
      </c>
      <c r="K81" s="216"/>
    </row>
    <row r="82" spans="1:11" ht="15" customHeight="1">
      <c r="A82"/>
      <c r="B82" s="225"/>
      <c r="C82" s="205" t="s">
        <v>2644</v>
      </c>
      <c r="D82" s="205"/>
      <c r="E82" s="205"/>
      <c r="F82" s="224" t="s">
        <v>2636</v>
      </c>
      <c r="G82" s="205"/>
      <c r="H82" s="205" t="s">
        <v>2645</v>
      </c>
      <c r="I82" s="205" t="s">
        <v>2646</v>
      </c>
      <c r="J82" s="205"/>
      <c r="K82" s="216"/>
    </row>
    <row r="83" spans="1:11" ht="15" customHeight="1">
      <c r="A83"/>
      <c r="B83" s="225"/>
      <c r="C83" s="205" t="s">
        <v>2647</v>
      </c>
      <c r="D83" s="205"/>
      <c r="E83" s="205"/>
      <c r="F83" s="224" t="s">
        <v>2642</v>
      </c>
      <c r="G83" s="205"/>
      <c r="H83" s="205" t="s">
        <v>2648</v>
      </c>
      <c r="I83" s="205" t="s">
        <v>2638</v>
      </c>
      <c r="J83" s="205">
        <v>15</v>
      </c>
      <c r="K83" s="216"/>
    </row>
    <row r="84" spans="1:11" ht="15" customHeight="1">
      <c r="A84"/>
      <c r="B84" s="225"/>
      <c r="C84" s="205" t="s">
        <v>2649</v>
      </c>
      <c r="D84" s="205"/>
      <c r="E84" s="205"/>
      <c r="F84" s="224" t="s">
        <v>2642</v>
      </c>
      <c r="G84" s="205"/>
      <c r="H84" s="205" t="s">
        <v>2650</v>
      </c>
      <c r="I84" s="205" t="s">
        <v>2638</v>
      </c>
      <c r="J84" s="205">
        <v>15</v>
      </c>
      <c r="K84" s="216"/>
    </row>
    <row r="85" spans="1:11" ht="15" customHeight="1">
      <c r="A85"/>
      <c r="B85" s="225"/>
      <c r="C85" s="205" t="s">
        <v>2651</v>
      </c>
      <c r="D85" s="205"/>
      <c r="E85" s="205"/>
      <c r="F85" s="224" t="s">
        <v>2642</v>
      </c>
      <c r="G85" s="205"/>
      <c r="H85" s="205" t="s">
        <v>2652</v>
      </c>
      <c r="I85" s="205" t="s">
        <v>2638</v>
      </c>
      <c r="J85" s="205">
        <v>20</v>
      </c>
      <c r="K85" s="216"/>
    </row>
    <row r="86" spans="1:11" ht="15" customHeight="1">
      <c r="A86"/>
      <c r="B86" s="225"/>
      <c r="C86" s="205" t="s">
        <v>2653</v>
      </c>
      <c r="D86" s="205"/>
      <c r="E86" s="205"/>
      <c r="F86" s="224" t="s">
        <v>2642</v>
      </c>
      <c r="G86" s="205"/>
      <c r="H86" s="205" t="s">
        <v>2654</v>
      </c>
      <c r="I86" s="205" t="s">
        <v>2638</v>
      </c>
      <c r="J86" s="205">
        <v>20</v>
      </c>
      <c r="K86" s="216"/>
    </row>
    <row r="87" spans="1:11" ht="15" customHeight="1">
      <c r="A87"/>
      <c r="B87" s="225"/>
      <c r="C87" s="205" t="s">
        <v>2655</v>
      </c>
      <c r="D87" s="205"/>
      <c r="E87" s="205"/>
      <c r="F87" s="224" t="s">
        <v>2642</v>
      </c>
      <c r="G87" s="205"/>
      <c r="H87" s="205" t="s">
        <v>2656</v>
      </c>
      <c r="I87" s="205" t="s">
        <v>2638</v>
      </c>
      <c r="J87" s="205">
        <v>50</v>
      </c>
      <c r="K87" s="216"/>
    </row>
    <row r="88" spans="1:11" ht="15" customHeight="1">
      <c r="A88"/>
      <c r="B88" s="225"/>
      <c r="C88" s="205" t="s">
        <v>2657</v>
      </c>
      <c r="D88" s="205"/>
      <c r="E88" s="205"/>
      <c r="F88" s="224" t="s">
        <v>2642</v>
      </c>
      <c r="G88" s="205"/>
      <c r="H88" s="205" t="s">
        <v>2658</v>
      </c>
      <c r="I88" s="205" t="s">
        <v>2638</v>
      </c>
      <c r="J88" s="205">
        <v>20</v>
      </c>
      <c r="K88" s="216"/>
    </row>
    <row r="89" spans="1:11" ht="15" customHeight="1">
      <c r="A89"/>
      <c r="B89" s="225"/>
      <c r="C89" s="205" t="s">
        <v>2659</v>
      </c>
      <c r="D89" s="205"/>
      <c r="E89" s="205"/>
      <c r="F89" s="224" t="s">
        <v>2642</v>
      </c>
      <c r="G89" s="205"/>
      <c r="H89" s="205" t="s">
        <v>2660</v>
      </c>
      <c r="I89" s="205" t="s">
        <v>2638</v>
      </c>
      <c r="J89" s="205">
        <v>20</v>
      </c>
      <c r="K89" s="216"/>
    </row>
    <row r="90" spans="1:11" ht="15" customHeight="1">
      <c r="A90"/>
      <c r="B90" s="225"/>
      <c r="C90" s="205" t="s">
        <v>2661</v>
      </c>
      <c r="D90" s="205"/>
      <c r="E90" s="205"/>
      <c r="F90" s="224" t="s">
        <v>2642</v>
      </c>
      <c r="G90" s="205"/>
      <c r="H90" s="205" t="s">
        <v>2662</v>
      </c>
      <c r="I90" s="205" t="s">
        <v>2638</v>
      </c>
      <c r="J90" s="205">
        <v>50</v>
      </c>
      <c r="K90" s="216"/>
    </row>
    <row r="91" spans="1:11" ht="15" customHeight="1">
      <c r="A91"/>
      <c r="B91" s="225"/>
      <c r="C91" s="205" t="s">
        <v>2663</v>
      </c>
      <c r="D91" s="205"/>
      <c r="E91" s="205"/>
      <c r="F91" s="224" t="s">
        <v>2642</v>
      </c>
      <c r="G91" s="205"/>
      <c r="H91" s="205" t="s">
        <v>2663</v>
      </c>
      <c r="I91" s="205" t="s">
        <v>2638</v>
      </c>
      <c r="J91" s="205">
        <v>50</v>
      </c>
      <c r="K91" s="216"/>
    </row>
    <row r="92" spans="1:11" ht="15" customHeight="1">
      <c r="A92"/>
      <c r="B92" s="225"/>
      <c r="C92" s="205" t="s">
        <v>2664</v>
      </c>
      <c r="D92" s="205"/>
      <c r="E92" s="205"/>
      <c r="F92" s="224" t="s">
        <v>2642</v>
      </c>
      <c r="G92" s="205"/>
      <c r="H92" s="205" t="s">
        <v>2665</v>
      </c>
      <c r="I92" s="205" t="s">
        <v>2638</v>
      </c>
      <c r="J92" s="205">
        <v>255</v>
      </c>
      <c r="K92" s="216"/>
    </row>
    <row r="93" spans="1:11" ht="15" customHeight="1">
      <c r="A93"/>
      <c r="B93" s="225"/>
      <c r="C93" s="205" t="s">
        <v>2666</v>
      </c>
      <c r="D93" s="205"/>
      <c r="E93" s="205"/>
      <c r="F93" s="224" t="s">
        <v>2636</v>
      </c>
      <c r="G93" s="205"/>
      <c r="H93" s="205" t="s">
        <v>2667</v>
      </c>
      <c r="I93" s="205" t="s">
        <v>2668</v>
      </c>
      <c r="J93" s="205"/>
      <c r="K93" s="216"/>
    </row>
    <row r="94" spans="1:11" ht="15" customHeight="1">
      <c r="A94"/>
      <c r="B94" s="225"/>
      <c r="C94" s="205" t="s">
        <v>2669</v>
      </c>
      <c r="D94" s="205"/>
      <c r="E94" s="205"/>
      <c r="F94" s="224" t="s">
        <v>2636</v>
      </c>
      <c r="G94" s="205"/>
      <c r="H94" s="205" t="s">
        <v>2670</v>
      </c>
      <c r="I94" s="205" t="s">
        <v>2671</v>
      </c>
      <c r="J94" s="205"/>
      <c r="K94" s="216"/>
    </row>
    <row r="95" spans="1:11" ht="15" customHeight="1">
      <c r="A95"/>
      <c r="B95" s="225"/>
      <c r="C95" s="205" t="s">
        <v>2672</v>
      </c>
      <c r="D95" s="205"/>
      <c r="E95" s="205"/>
      <c r="F95" s="224" t="s">
        <v>2636</v>
      </c>
      <c r="G95" s="205"/>
      <c r="H95" s="205" t="s">
        <v>2672</v>
      </c>
      <c r="I95" s="205" t="s">
        <v>2671</v>
      </c>
      <c r="J95" s="205"/>
      <c r="K95" s="216"/>
    </row>
    <row r="96" spans="1:11" ht="15" customHeight="1">
      <c r="A96"/>
      <c r="B96" s="225"/>
      <c r="C96" s="205" t="s">
        <v>38</v>
      </c>
      <c r="D96" s="205"/>
      <c r="E96" s="205"/>
      <c r="F96" s="224" t="s">
        <v>2636</v>
      </c>
      <c r="G96" s="205"/>
      <c r="H96" s="205" t="s">
        <v>2673</v>
      </c>
      <c r="I96" s="205" t="s">
        <v>2671</v>
      </c>
      <c r="J96" s="205"/>
      <c r="K96" s="216"/>
    </row>
    <row r="97" spans="1:11" ht="15" customHeight="1">
      <c r="A97"/>
      <c r="B97" s="225"/>
      <c r="C97" s="205" t="s">
        <v>48</v>
      </c>
      <c r="D97" s="205"/>
      <c r="E97" s="205"/>
      <c r="F97" s="224" t="s">
        <v>2636</v>
      </c>
      <c r="G97" s="205"/>
      <c r="H97" s="205" t="s">
        <v>2674</v>
      </c>
      <c r="I97" s="205" t="s">
        <v>2671</v>
      </c>
      <c r="J97" s="205"/>
      <c r="K97" s="216"/>
    </row>
    <row r="98" spans="1:11" ht="15" customHeight="1">
      <c r="A98"/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1:11" ht="18.75" customHeight="1">
      <c r="A99"/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1:11" ht="18.75" customHeight="1">
      <c r="A100"/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1:11" ht="7.5" customHeight="1">
      <c r="A101"/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1:11" ht="45" customHeight="1">
      <c r="A102"/>
      <c r="B102" s="215"/>
      <c r="C102" s="272" t="s">
        <v>2675</v>
      </c>
      <c r="D102" s="272"/>
      <c r="E102" s="272"/>
      <c r="F102" s="272"/>
      <c r="G102" s="272"/>
      <c r="H102" s="272"/>
      <c r="I102" s="272"/>
      <c r="J102" s="272"/>
      <c r="K102" s="216"/>
    </row>
    <row r="103" spans="1:11" ht="17.25" customHeight="1">
      <c r="A103"/>
      <c r="B103" s="215"/>
      <c r="C103" s="202" t="s">
        <v>2630</v>
      </c>
      <c r="D103" s="202"/>
      <c r="E103" s="202"/>
      <c r="F103" s="202" t="s">
        <v>2631</v>
      </c>
      <c r="G103" s="217"/>
      <c r="H103" s="202" t="s">
        <v>54</v>
      </c>
      <c r="I103" s="202" t="s">
        <v>57</v>
      </c>
      <c r="J103" s="202" t="s">
        <v>2632</v>
      </c>
      <c r="K103" s="216"/>
    </row>
    <row r="104" spans="1:11" ht="17.25" customHeight="1">
      <c r="A104"/>
      <c r="B104" s="215"/>
      <c r="C104" s="218" t="s">
        <v>2633</v>
      </c>
      <c r="D104" s="218"/>
      <c r="E104" s="218"/>
      <c r="F104" s="219" t="s">
        <v>2634</v>
      </c>
      <c r="G104" s="220"/>
      <c r="H104" s="218"/>
      <c r="I104" s="218"/>
      <c r="J104" s="218" t="s">
        <v>2635</v>
      </c>
      <c r="K104" s="216"/>
    </row>
    <row r="105" spans="1:11" ht="5.25" customHeight="1">
      <c r="A105"/>
      <c r="B105" s="215"/>
      <c r="C105" s="202"/>
      <c r="D105" s="202"/>
      <c r="E105" s="202"/>
      <c r="F105" s="202"/>
      <c r="G105" s="217"/>
      <c r="H105" s="202"/>
      <c r="I105" s="202"/>
      <c r="J105" s="202"/>
      <c r="K105" s="216"/>
    </row>
    <row r="106" spans="1:11" ht="15" customHeight="1">
      <c r="A106"/>
      <c r="B106" s="215"/>
      <c r="C106" s="205" t="s">
        <v>53</v>
      </c>
      <c r="D106" s="223"/>
      <c r="E106" s="223"/>
      <c r="F106" s="224" t="s">
        <v>2636</v>
      </c>
      <c r="G106" s="205"/>
      <c r="H106" s="205" t="s">
        <v>2676</v>
      </c>
      <c r="I106" s="205" t="s">
        <v>2638</v>
      </c>
      <c r="J106" s="205">
        <v>20</v>
      </c>
      <c r="K106" s="216"/>
    </row>
    <row r="107" spans="1:11" ht="15" customHeight="1">
      <c r="A107"/>
      <c r="B107" s="215"/>
      <c r="C107" s="205" t="s">
        <v>2639</v>
      </c>
      <c r="D107" s="205"/>
      <c r="E107" s="205"/>
      <c r="F107" s="224" t="s">
        <v>2636</v>
      </c>
      <c r="G107" s="205"/>
      <c r="H107" s="205" t="s">
        <v>2676</v>
      </c>
      <c r="I107" s="205" t="s">
        <v>2638</v>
      </c>
      <c r="J107" s="205">
        <v>120</v>
      </c>
      <c r="K107" s="216"/>
    </row>
    <row r="108" spans="1:11" ht="15" customHeight="1">
      <c r="A108"/>
      <c r="B108" s="225"/>
      <c r="C108" s="205" t="s">
        <v>2641</v>
      </c>
      <c r="D108" s="205"/>
      <c r="E108" s="205"/>
      <c r="F108" s="224" t="s">
        <v>2642</v>
      </c>
      <c r="G108" s="205"/>
      <c r="H108" s="205" t="s">
        <v>2676</v>
      </c>
      <c r="I108" s="205" t="s">
        <v>2638</v>
      </c>
      <c r="J108" s="205">
        <v>50</v>
      </c>
      <c r="K108" s="216"/>
    </row>
    <row r="109" spans="1:11" ht="15" customHeight="1">
      <c r="A109"/>
      <c r="B109" s="225"/>
      <c r="C109" s="205" t="s">
        <v>2644</v>
      </c>
      <c r="D109" s="205"/>
      <c r="E109" s="205"/>
      <c r="F109" s="224" t="s">
        <v>2636</v>
      </c>
      <c r="G109" s="205"/>
      <c r="H109" s="205" t="s">
        <v>2676</v>
      </c>
      <c r="I109" s="205" t="s">
        <v>2646</v>
      </c>
      <c r="J109" s="205"/>
      <c r="K109" s="216"/>
    </row>
    <row r="110" spans="1:11" ht="15" customHeight="1">
      <c r="A110"/>
      <c r="B110" s="225"/>
      <c r="C110" s="205" t="s">
        <v>2655</v>
      </c>
      <c r="D110" s="205"/>
      <c r="E110" s="205"/>
      <c r="F110" s="224" t="s">
        <v>2642</v>
      </c>
      <c r="G110" s="205"/>
      <c r="H110" s="205" t="s">
        <v>2676</v>
      </c>
      <c r="I110" s="205" t="s">
        <v>2638</v>
      </c>
      <c r="J110" s="205">
        <v>50</v>
      </c>
      <c r="K110" s="216"/>
    </row>
    <row r="111" spans="1:11" ht="15" customHeight="1">
      <c r="A111"/>
      <c r="B111" s="225"/>
      <c r="C111" s="205" t="s">
        <v>2663</v>
      </c>
      <c r="D111" s="205"/>
      <c r="E111" s="205"/>
      <c r="F111" s="224" t="s">
        <v>2642</v>
      </c>
      <c r="G111" s="205"/>
      <c r="H111" s="205" t="s">
        <v>2676</v>
      </c>
      <c r="I111" s="205" t="s">
        <v>2638</v>
      </c>
      <c r="J111" s="205">
        <v>50</v>
      </c>
      <c r="K111" s="216"/>
    </row>
    <row r="112" spans="1:11" ht="15" customHeight="1">
      <c r="A112"/>
      <c r="B112" s="225"/>
      <c r="C112" s="205" t="s">
        <v>2661</v>
      </c>
      <c r="D112" s="205"/>
      <c r="E112" s="205"/>
      <c r="F112" s="224" t="s">
        <v>2642</v>
      </c>
      <c r="G112" s="205"/>
      <c r="H112" s="205" t="s">
        <v>2676</v>
      </c>
      <c r="I112" s="205" t="s">
        <v>2638</v>
      </c>
      <c r="J112" s="205">
        <v>50</v>
      </c>
      <c r="K112" s="216"/>
    </row>
    <row r="113" spans="1:11" ht="15" customHeight="1">
      <c r="A113"/>
      <c r="B113" s="225"/>
      <c r="C113" s="205" t="s">
        <v>53</v>
      </c>
      <c r="D113" s="205"/>
      <c r="E113" s="205"/>
      <c r="F113" s="224" t="s">
        <v>2636</v>
      </c>
      <c r="G113" s="205"/>
      <c r="H113" s="205" t="s">
        <v>2677</v>
      </c>
      <c r="I113" s="205" t="s">
        <v>2638</v>
      </c>
      <c r="J113" s="205">
        <v>20</v>
      </c>
      <c r="K113" s="216"/>
    </row>
    <row r="114" spans="1:11" ht="15" customHeight="1">
      <c r="A114"/>
      <c r="B114" s="225"/>
      <c r="C114" s="205" t="s">
        <v>2678</v>
      </c>
      <c r="D114" s="205"/>
      <c r="E114" s="205"/>
      <c r="F114" s="224" t="s">
        <v>2636</v>
      </c>
      <c r="G114" s="205"/>
      <c r="H114" s="205" t="s">
        <v>2679</v>
      </c>
      <c r="I114" s="205" t="s">
        <v>2638</v>
      </c>
      <c r="J114" s="205">
        <v>120</v>
      </c>
      <c r="K114" s="216"/>
    </row>
    <row r="115" spans="1:11" ht="15" customHeight="1">
      <c r="A115"/>
      <c r="B115" s="225"/>
      <c r="C115" s="205" t="s">
        <v>38</v>
      </c>
      <c r="D115" s="205"/>
      <c r="E115" s="205"/>
      <c r="F115" s="224" t="s">
        <v>2636</v>
      </c>
      <c r="G115" s="205"/>
      <c r="H115" s="205" t="s">
        <v>2680</v>
      </c>
      <c r="I115" s="205" t="s">
        <v>2671</v>
      </c>
      <c r="J115" s="205"/>
      <c r="K115" s="216"/>
    </row>
    <row r="116" spans="1:11" ht="15" customHeight="1">
      <c r="A116"/>
      <c r="B116" s="225"/>
      <c r="C116" s="205" t="s">
        <v>48</v>
      </c>
      <c r="D116" s="205"/>
      <c r="E116" s="205"/>
      <c r="F116" s="224" t="s">
        <v>2636</v>
      </c>
      <c r="G116" s="205"/>
      <c r="H116" s="205" t="s">
        <v>2681</v>
      </c>
      <c r="I116" s="205" t="s">
        <v>2671</v>
      </c>
      <c r="J116" s="205"/>
      <c r="K116" s="216"/>
    </row>
    <row r="117" spans="1:11" ht="15" customHeight="1">
      <c r="A117"/>
      <c r="B117" s="225"/>
      <c r="C117" s="205" t="s">
        <v>57</v>
      </c>
      <c r="D117" s="205"/>
      <c r="E117" s="205"/>
      <c r="F117" s="224" t="s">
        <v>2636</v>
      </c>
      <c r="G117" s="205"/>
      <c r="H117" s="205" t="s">
        <v>2682</v>
      </c>
      <c r="I117" s="205" t="s">
        <v>2683</v>
      </c>
      <c r="J117" s="205"/>
      <c r="K117" s="216"/>
    </row>
    <row r="118" spans="1:11" ht="15" customHeight="1">
      <c r="A118"/>
      <c r="B118" s="226"/>
      <c r="C118" s="231"/>
      <c r="D118" s="231"/>
      <c r="E118" s="231"/>
      <c r="F118" s="231"/>
      <c r="G118" s="231"/>
      <c r="H118" s="231"/>
      <c r="I118" s="231"/>
      <c r="J118" s="231"/>
      <c r="K118" s="228"/>
    </row>
    <row r="119" spans="1:11" ht="18.75" customHeight="1">
      <c r="A119"/>
      <c r="B119" s="229"/>
      <c r="C119" s="222"/>
      <c r="D119" s="222"/>
      <c r="E119" s="222"/>
      <c r="F119" s="232"/>
      <c r="G119" s="222"/>
      <c r="H119" s="222"/>
      <c r="I119" s="222"/>
      <c r="J119" s="222"/>
      <c r="K119" s="229"/>
    </row>
    <row r="120" spans="1:11" ht="18.75" customHeight="1">
      <c r="A120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1:11" ht="7.5" customHeight="1">
      <c r="A121"/>
      <c r="B121" s="212"/>
      <c r="C121" s="213"/>
      <c r="D121" s="213"/>
      <c r="E121" s="213"/>
      <c r="F121" s="213"/>
      <c r="G121" s="213"/>
      <c r="H121" s="213"/>
      <c r="I121" s="213"/>
      <c r="J121" s="213"/>
      <c r="K121" s="214"/>
    </row>
    <row r="122" spans="1:11" ht="45" customHeight="1">
      <c r="A122"/>
      <c r="B122" s="215"/>
      <c r="C122" s="266" t="s">
        <v>2684</v>
      </c>
      <c r="D122" s="266"/>
      <c r="E122" s="266"/>
      <c r="F122" s="266"/>
      <c r="G122" s="266"/>
      <c r="H122" s="266"/>
      <c r="I122" s="266"/>
      <c r="J122" s="266"/>
      <c r="K122" s="216"/>
    </row>
    <row r="123" spans="1:11" ht="17.25" customHeight="1">
      <c r="A123"/>
      <c r="B123" s="233"/>
      <c r="C123" s="202" t="s">
        <v>2630</v>
      </c>
      <c r="D123" s="202"/>
      <c r="E123" s="202"/>
      <c r="F123" s="202" t="s">
        <v>2631</v>
      </c>
      <c r="G123" s="217"/>
      <c r="H123" s="202" t="s">
        <v>54</v>
      </c>
      <c r="I123" s="202" t="s">
        <v>57</v>
      </c>
      <c r="J123" s="202" t="s">
        <v>2632</v>
      </c>
      <c r="K123" s="234"/>
    </row>
    <row r="124" spans="1:11" ht="17.25" customHeight="1">
      <c r="A124"/>
      <c r="B124" s="233"/>
      <c r="C124" s="218" t="s">
        <v>2633</v>
      </c>
      <c r="D124" s="218"/>
      <c r="E124" s="218"/>
      <c r="F124" s="219" t="s">
        <v>2634</v>
      </c>
      <c r="G124" s="220"/>
      <c r="H124" s="218"/>
      <c r="I124" s="218"/>
      <c r="J124" s="218" t="s">
        <v>2635</v>
      </c>
      <c r="K124" s="234"/>
    </row>
    <row r="125" spans="1:11" ht="5.25" customHeight="1">
      <c r="A125"/>
      <c r="B125" s="225"/>
      <c r="C125" s="221"/>
      <c r="D125" s="221"/>
      <c r="E125" s="221"/>
      <c r="F125" s="221"/>
      <c r="G125" s="222"/>
      <c r="H125" s="221"/>
      <c r="I125" s="221"/>
      <c r="J125" s="221"/>
      <c r="K125" s="235"/>
    </row>
    <row r="126" spans="1:11" ht="15" customHeight="1">
      <c r="A126"/>
      <c r="B126" s="225"/>
      <c r="C126" s="205" t="s">
        <v>2639</v>
      </c>
      <c r="D126" s="223"/>
      <c r="E126" s="223"/>
      <c r="F126" s="224" t="s">
        <v>2636</v>
      </c>
      <c r="G126" s="205"/>
      <c r="H126" s="205" t="s">
        <v>2676</v>
      </c>
      <c r="I126" s="205" t="s">
        <v>2638</v>
      </c>
      <c r="J126" s="205">
        <v>120</v>
      </c>
      <c r="K126" s="235"/>
    </row>
    <row r="127" spans="1:11" ht="15" customHeight="1">
      <c r="A127"/>
      <c r="B127" s="225"/>
      <c r="C127" s="205" t="s">
        <v>2685</v>
      </c>
      <c r="D127" s="205"/>
      <c r="E127" s="205"/>
      <c r="F127" s="224" t="s">
        <v>2636</v>
      </c>
      <c r="G127" s="205"/>
      <c r="H127" s="205" t="s">
        <v>2686</v>
      </c>
      <c r="I127" s="205" t="s">
        <v>2638</v>
      </c>
      <c r="J127" s="205" t="s">
        <v>2687</v>
      </c>
      <c r="K127" s="235"/>
    </row>
    <row r="128" spans="1:11" ht="15" customHeight="1">
      <c r="A128"/>
      <c r="B128" s="225"/>
      <c r="C128" s="205" t="s">
        <v>2584</v>
      </c>
      <c r="D128" s="205"/>
      <c r="E128" s="205"/>
      <c r="F128" s="224" t="s">
        <v>2636</v>
      </c>
      <c r="G128" s="205"/>
      <c r="H128" s="205" t="s">
        <v>2688</v>
      </c>
      <c r="I128" s="205" t="s">
        <v>2638</v>
      </c>
      <c r="J128" s="205" t="s">
        <v>2687</v>
      </c>
      <c r="K128" s="235"/>
    </row>
    <row r="129" spans="1:11" ht="15" customHeight="1">
      <c r="A129"/>
      <c r="B129" s="225"/>
      <c r="C129" s="205" t="s">
        <v>2647</v>
      </c>
      <c r="D129" s="205"/>
      <c r="E129" s="205"/>
      <c r="F129" s="224" t="s">
        <v>2642</v>
      </c>
      <c r="G129" s="205"/>
      <c r="H129" s="205" t="s">
        <v>2648</v>
      </c>
      <c r="I129" s="205" t="s">
        <v>2638</v>
      </c>
      <c r="J129" s="205">
        <v>15</v>
      </c>
      <c r="K129" s="235"/>
    </row>
    <row r="130" spans="1:11" ht="15" customHeight="1">
      <c r="A130"/>
      <c r="B130" s="225"/>
      <c r="C130" s="205" t="s">
        <v>2649</v>
      </c>
      <c r="D130" s="205"/>
      <c r="E130" s="205"/>
      <c r="F130" s="224" t="s">
        <v>2642</v>
      </c>
      <c r="G130" s="205"/>
      <c r="H130" s="205" t="s">
        <v>2650</v>
      </c>
      <c r="I130" s="205" t="s">
        <v>2638</v>
      </c>
      <c r="J130" s="205">
        <v>15</v>
      </c>
      <c r="K130" s="235"/>
    </row>
    <row r="131" spans="1:11" ht="15" customHeight="1">
      <c r="A131"/>
      <c r="B131" s="225"/>
      <c r="C131" s="205" t="s">
        <v>2651</v>
      </c>
      <c r="D131" s="205"/>
      <c r="E131" s="205"/>
      <c r="F131" s="224" t="s">
        <v>2642</v>
      </c>
      <c r="G131" s="205"/>
      <c r="H131" s="205" t="s">
        <v>2652</v>
      </c>
      <c r="I131" s="205" t="s">
        <v>2638</v>
      </c>
      <c r="J131" s="205">
        <v>20</v>
      </c>
      <c r="K131" s="235"/>
    </row>
    <row r="132" spans="1:11" ht="15" customHeight="1">
      <c r="A132"/>
      <c r="B132" s="225"/>
      <c r="C132" s="205" t="s">
        <v>2653</v>
      </c>
      <c r="D132" s="205"/>
      <c r="E132" s="205"/>
      <c r="F132" s="224" t="s">
        <v>2642</v>
      </c>
      <c r="G132" s="205"/>
      <c r="H132" s="205" t="s">
        <v>2654</v>
      </c>
      <c r="I132" s="205" t="s">
        <v>2638</v>
      </c>
      <c r="J132" s="205">
        <v>20</v>
      </c>
      <c r="K132" s="235"/>
    </row>
    <row r="133" spans="1:11" ht="15" customHeight="1">
      <c r="A133"/>
      <c r="B133" s="225"/>
      <c r="C133" s="205" t="s">
        <v>2641</v>
      </c>
      <c r="D133" s="205"/>
      <c r="E133" s="205"/>
      <c r="F133" s="224" t="s">
        <v>2642</v>
      </c>
      <c r="G133" s="205"/>
      <c r="H133" s="205" t="s">
        <v>2676</v>
      </c>
      <c r="I133" s="205" t="s">
        <v>2638</v>
      </c>
      <c r="J133" s="205">
        <v>50</v>
      </c>
      <c r="K133" s="235"/>
    </row>
    <row r="134" spans="1:11" ht="15" customHeight="1">
      <c r="A134"/>
      <c r="B134" s="225"/>
      <c r="C134" s="205" t="s">
        <v>2655</v>
      </c>
      <c r="D134" s="205"/>
      <c r="E134" s="205"/>
      <c r="F134" s="224" t="s">
        <v>2642</v>
      </c>
      <c r="G134" s="205"/>
      <c r="H134" s="205" t="s">
        <v>2676</v>
      </c>
      <c r="I134" s="205" t="s">
        <v>2638</v>
      </c>
      <c r="J134" s="205">
        <v>50</v>
      </c>
      <c r="K134" s="235"/>
    </row>
    <row r="135" spans="1:11" ht="15" customHeight="1">
      <c r="A135"/>
      <c r="B135" s="225"/>
      <c r="C135" s="205" t="s">
        <v>2661</v>
      </c>
      <c r="D135" s="205"/>
      <c r="E135" s="205"/>
      <c r="F135" s="224" t="s">
        <v>2642</v>
      </c>
      <c r="G135" s="205"/>
      <c r="H135" s="205" t="s">
        <v>2676</v>
      </c>
      <c r="I135" s="205" t="s">
        <v>2638</v>
      </c>
      <c r="J135" s="205">
        <v>50</v>
      </c>
      <c r="K135" s="235"/>
    </row>
    <row r="136" spans="1:11" ht="15" customHeight="1">
      <c r="A136"/>
      <c r="B136" s="225"/>
      <c r="C136" s="205" t="s">
        <v>2663</v>
      </c>
      <c r="D136" s="205"/>
      <c r="E136" s="205"/>
      <c r="F136" s="224" t="s">
        <v>2642</v>
      </c>
      <c r="G136" s="205"/>
      <c r="H136" s="205" t="s">
        <v>2676</v>
      </c>
      <c r="I136" s="205" t="s">
        <v>2638</v>
      </c>
      <c r="J136" s="205">
        <v>50</v>
      </c>
      <c r="K136" s="235"/>
    </row>
    <row r="137" spans="1:11" ht="15" customHeight="1">
      <c r="A137"/>
      <c r="B137" s="225"/>
      <c r="C137" s="205" t="s">
        <v>2664</v>
      </c>
      <c r="D137" s="205"/>
      <c r="E137" s="205"/>
      <c r="F137" s="224" t="s">
        <v>2642</v>
      </c>
      <c r="G137" s="205"/>
      <c r="H137" s="205" t="s">
        <v>2689</v>
      </c>
      <c r="I137" s="205" t="s">
        <v>2638</v>
      </c>
      <c r="J137" s="205">
        <v>255</v>
      </c>
      <c r="K137" s="235"/>
    </row>
    <row r="138" spans="1:11" ht="15" customHeight="1">
      <c r="A138"/>
      <c r="B138" s="225"/>
      <c r="C138" s="205" t="s">
        <v>2666</v>
      </c>
      <c r="D138" s="205"/>
      <c r="E138" s="205"/>
      <c r="F138" s="224" t="s">
        <v>2636</v>
      </c>
      <c r="G138" s="205"/>
      <c r="H138" s="205" t="s">
        <v>2690</v>
      </c>
      <c r="I138" s="205" t="s">
        <v>2668</v>
      </c>
      <c r="J138" s="205"/>
      <c r="K138" s="235"/>
    </row>
    <row r="139" spans="1:11" ht="15" customHeight="1">
      <c r="A139"/>
      <c r="B139" s="225"/>
      <c r="C139" s="205" t="s">
        <v>2669</v>
      </c>
      <c r="D139" s="205"/>
      <c r="E139" s="205"/>
      <c r="F139" s="224" t="s">
        <v>2636</v>
      </c>
      <c r="G139" s="205"/>
      <c r="H139" s="205" t="s">
        <v>2691</v>
      </c>
      <c r="I139" s="205" t="s">
        <v>2671</v>
      </c>
      <c r="J139" s="205"/>
      <c r="K139" s="235"/>
    </row>
    <row r="140" spans="1:11" ht="15" customHeight="1">
      <c r="A140"/>
      <c r="B140" s="225"/>
      <c r="C140" s="205" t="s">
        <v>2672</v>
      </c>
      <c r="D140" s="205"/>
      <c r="E140" s="205"/>
      <c r="F140" s="224" t="s">
        <v>2636</v>
      </c>
      <c r="G140" s="205"/>
      <c r="H140" s="205" t="s">
        <v>2672</v>
      </c>
      <c r="I140" s="205" t="s">
        <v>2671</v>
      </c>
      <c r="J140" s="205"/>
      <c r="K140" s="235"/>
    </row>
    <row r="141" spans="1:11" ht="15" customHeight="1">
      <c r="A141"/>
      <c r="B141" s="225"/>
      <c r="C141" s="205" t="s">
        <v>38</v>
      </c>
      <c r="D141" s="205"/>
      <c r="E141" s="205"/>
      <c r="F141" s="224" t="s">
        <v>2636</v>
      </c>
      <c r="G141" s="205"/>
      <c r="H141" s="205" t="s">
        <v>2692</v>
      </c>
      <c r="I141" s="205" t="s">
        <v>2671</v>
      </c>
      <c r="J141" s="205"/>
      <c r="K141" s="235"/>
    </row>
    <row r="142" spans="1:11" ht="15" customHeight="1">
      <c r="A142"/>
      <c r="B142" s="225"/>
      <c r="C142" s="205" t="s">
        <v>2693</v>
      </c>
      <c r="D142" s="205"/>
      <c r="E142" s="205"/>
      <c r="F142" s="224" t="s">
        <v>2636</v>
      </c>
      <c r="G142" s="205"/>
      <c r="H142" s="205" t="s">
        <v>2694</v>
      </c>
      <c r="I142" s="205" t="s">
        <v>2671</v>
      </c>
      <c r="J142" s="205"/>
      <c r="K142" s="235"/>
    </row>
    <row r="143" spans="1:11" ht="15" customHeight="1">
      <c r="A143"/>
      <c r="B143" s="236"/>
      <c r="C143" s="231"/>
      <c r="D143" s="231"/>
      <c r="E143" s="231"/>
      <c r="F143" s="231"/>
      <c r="G143" s="231"/>
      <c r="H143" s="231"/>
      <c r="I143" s="231"/>
      <c r="J143" s="231"/>
      <c r="K143" s="237"/>
    </row>
    <row r="144" spans="1:11" ht="18.75" customHeight="1">
      <c r="A144"/>
      <c r="B144" s="222"/>
      <c r="C144" s="222"/>
      <c r="D144" s="222"/>
      <c r="E144" s="222"/>
      <c r="F144" s="232"/>
      <c r="G144" s="222"/>
      <c r="H144" s="222"/>
      <c r="I144" s="222"/>
      <c r="J144" s="222"/>
      <c r="K144" s="222"/>
    </row>
    <row r="145" spans="1:11" ht="18.75" customHeight="1">
      <c r="A145"/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1:11" ht="7.5" customHeight="1">
      <c r="A146"/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1:11" ht="45" customHeight="1">
      <c r="A147"/>
      <c r="B147" s="215"/>
      <c r="C147" s="272" t="s">
        <v>2695</v>
      </c>
      <c r="D147" s="272"/>
      <c r="E147" s="272"/>
      <c r="F147" s="272"/>
      <c r="G147" s="272"/>
      <c r="H147" s="272"/>
      <c r="I147" s="272"/>
      <c r="J147" s="272"/>
      <c r="K147" s="216"/>
    </row>
    <row r="148" spans="1:11" ht="17.25" customHeight="1">
      <c r="A148"/>
      <c r="B148" s="215"/>
      <c r="C148" s="202" t="s">
        <v>2630</v>
      </c>
      <c r="D148" s="202"/>
      <c r="E148" s="202"/>
      <c r="F148" s="202" t="s">
        <v>2631</v>
      </c>
      <c r="G148" s="217"/>
      <c r="H148" s="202" t="s">
        <v>54</v>
      </c>
      <c r="I148" s="202" t="s">
        <v>57</v>
      </c>
      <c r="J148" s="202" t="s">
        <v>2632</v>
      </c>
      <c r="K148" s="216"/>
    </row>
    <row r="149" spans="1:11" ht="17.25" customHeight="1">
      <c r="A149"/>
      <c r="B149" s="215"/>
      <c r="C149" s="218" t="s">
        <v>2633</v>
      </c>
      <c r="D149" s="218"/>
      <c r="E149" s="218"/>
      <c r="F149" s="219" t="s">
        <v>2634</v>
      </c>
      <c r="G149" s="220"/>
      <c r="H149" s="218"/>
      <c r="I149" s="218"/>
      <c r="J149" s="218" t="s">
        <v>2635</v>
      </c>
      <c r="K149" s="216"/>
    </row>
    <row r="150" spans="1:11" ht="5.25" customHeight="1">
      <c r="A150"/>
      <c r="B150" s="225"/>
      <c r="C150" s="221"/>
      <c r="D150" s="221"/>
      <c r="E150" s="221"/>
      <c r="F150" s="221"/>
      <c r="G150" s="222"/>
      <c r="H150" s="221"/>
      <c r="I150" s="221"/>
      <c r="J150" s="221"/>
      <c r="K150" s="235"/>
    </row>
    <row r="151" spans="1:11" ht="15" customHeight="1">
      <c r="A151"/>
      <c r="B151" s="225"/>
      <c r="C151" s="238" t="s">
        <v>2639</v>
      </c>
      <c r="D151" s="205"/>
      <c r="E151" s="205"/>
      <c r="F151" s="239" t="s">
        <v>2636</v>
      </c>
      <c r="G151" s="205"/>
      <c r="H151" s="238" t="s">
        <v>2676</v>
      </c>
      <c r="I151" s="238" t="s">
        <v>2638</v>
      </c>
      <c r="J151" s="238">
        <v>120</v>
      </c>
      <c r="K151" s="235"/>
    </row>
    <row r="152" spans="1:11" ht="15" customHeight="1">
      <c r="A152"/>
      <c r="B152" s="225"/>
      <c r="C152" s="238" t="s">
        <v>2685</v>
      </c>
      <c r="D152" s="205"/>
      <c r="E152" s="205"/>
      <c r="F152" s="239" t="s">
        <v>2636</v>
      </c>
      <c r="G152" s="205"/>
      <c r="H152" s="238" t="s">
        <v>2696</v>
      </c>
      <c r="I152" s="238" t="s">
        <v>2638</v>
      </c>
      <c r="J152" s="238" t="s">
        <v>2687</v>
      </c>
      <c r="K152" s="235"/>
    </row>
    <row r="153" spans="1:11" ht="15" customHeight="1">
      <c r="A153"/>
      <c r="B153" s="225"/>
      <c r="C153" s="238" t="s">
        <v>2584</v>
      </c>
      <c r="D153" s="205"/>
      <c r="E153" s="205"/>
      <c r="F153" s="239" t="s">
        <v>2636</v>
      </c>
      <c r="G153" s="205"/>
      <c r="H153" s="238" t="s">
        <v>2697</v>
      </c>
      <c r="I153" s="238" t="s">
        <v>2638</v>
      </c>
      <c r="J153" s="238" t="s">
        <v>2687</v>
      </c>
      <c r="K153" s="235"/>
    </row>
    <row r="154" spans="1:11" ht="15" customHeight="1">
      <c r="A154"/>
      <c r="B154" s="225"/>
      <c r="C154" s="238" t="s">
        <v>2641</v>
      </c>
      <c r="D154" s="205"/>
      <c r="E154" s="205"/>
      <c r="F154" s="239" t="s">
        <v>2642</v>
      </c>
      <c r="G154" s="205"/>
      <c r="H154" s="238" t="s">
        <v>2676</v>
      </c>
      <c r="I154" s="238" t="s">
        <v>2638</v>
      </c>
      <c r="J154" s="238">
        <v>50</v>
      </c>
      <c r="K154" s="235"/>
    </row>
    <row r="155" spans="1:11" ht="15" customHeight="1">
      <c r="A155"/>
      <c r="B155" s="225"/>
      <c r="C155" s="238" t="s">
        <v>2644</v>
      </c>
      <c r="D155" s="205"/>
      <c r="E155" s="205"/>
      <c r="F155" s="239" t="s">
        <v>2636</v>
      </c>
      <c r="G155" s="205"/>
      <c r="H155" s="238" t="s">
        <v>2676</v>
      </c>
      <c r="I155" s="238" t="s">
        <v>2646</v>
      </c>
      <c r="J155" s="238"/>
      <c r="K155" s="235"/>
    </row>
    <row r="156" spans="1:11" ht="15" customHeight="1">
      <c r="A156"/>
      <c r="B156" s="225"/>
      <c r="C156" s="238" t="s">
        <v>2655</v>
      </c>
      <c r="D156" s="205"/>
      <c r="E156" s="205"/>
      <c r="F156" s="239" t="s">
        <v>2642</v>
      </c>
      <c r="G156" s="205"/>
      <c r="H156" s="238" t="s">
        <v>2676</v>
      </c>
      <c r="I156" s="238" t="s">
        <v>2638</v>
      </c>
      <c r="J156" s="238">
        <v>50</v>
      </c>
      <c r="K156" s="235"/>
    </row>
    <row r="157" spans="1:11" ht="15" customHeight="1">
      <c r="A157"/>
      <c r="B157" s="225"/>
      <c r="C157" s="238" t="s">
        <v>2663</v>
      </c>
      <c r="D157" s="205"/>
      <c r="E157" s="205"/>
      <c r="F157" s="239" t="s">
        <v>2642</v>
      </c>
      <c r="G157" s="205"/>
      <c r="H157" s="238" t="s">
        <v>2676</v>
      </c>
      <c r="I157" s="238" t="s">
        <v>2638</v>
      </c>
      <c r="J157" s="238">
        <v>50</v>
      </c>
      <c r="K157" s="235"/>
    </row>
    <row r="158" spans="1:11" ht="15" customHeight="1">
      <c r="A158"/>
      <c r="B158" s="225"/>
      <c r="C158" s="238" t="s">
        <v>2661</v>
      </c>
      <c r="D158" s="205"/>
      <c r="E158" s="205"/>
      <c r="F158" s="239" t="s">
        <v>2642</v>
      </c>
      <c r="G158" s="205"/>
      <c r="H158" s="238" t="s">
        <v>2676</v>
      </c>
      <c r="I158" s="238" t="s">
        <v>2638</v>
      </c>
      <c r="J158" s="238">
        <v>50</v>
      </c>
      <c r="K158" s="235"/>
    </row>
    <row r="159" spans="1:11" ht="15" customHeight="1">
      <c r="A159"/>
      <c r="B159" s="225"/>
      <c r="C159" s="238" t="s">
        <v>114</v>
      </c>
      <c r="D159" s="205"/>
      <c r="E159" s="205"/>
      <c r="F159" s="239" t="s">
        <v>2636</v>
      </c>
      <c r="G159" s="205"/>
      <c r="H159" s="238" t="s">
        <v>2698</v>
      </c>
      <c r="I159" s="238" t="s">
        <v>2638</v>
      </c>
      <c r="J159" s="238" t="s">
        <v>2699</v>
      </c>
      <c r="K159" s="235"/>
    </row>
    <row r="160" spans="1:11" ht="15" customHeight="1">
      <c r="A160"/>
      <c r="B160" s="225"/>
      <c r="C160" s="238" t="s">
        <v>2700</v>
      </c>
      <c r="D160" s="205"/>
      <c r="E160" s="205"/>
      <c r="F160" s="239" t="s">
        <v>2636</v>
      </c>
      <c r="G160" s="205"/>
      <c r="H160" s="238" t="s">
        <v>2701</v>
      </c>
      <c r="I160" s="238" t="s">
        <v>2671</v>
      </c>
      <c r="J160" s="238"/>
      <c r="K160" s="235"/>
    </row>
    <row r="161" spans="1:11" ht="15" customHeight="1">
      <c r="A161"/>
      <c r="B161" s="236"/>
      <c r="C161" s="231"/>
      <c r="D161" s="231"/>
      <c r="E161" s="231"/>
      <c r="F161" s="231"/>
      <c r="G161" s="231"/>
      <c r="H161" s="231"/>
      <c r="I161" s="231"/>
      <c r="J161" s="231"/>
      <c r="K161" s="237"/>
    </row>
    <row r="162" spans="1:11" ht="18.75" customHeight="1">
      <c r="A162"/>
      <c r="B162" s="222"/>
      <c r="C162" s="222"/>
      <c r="D162" s="222"/>
      <c r="E162" s="222"/>
      <c r="F162" s="232"/>
      <c r="G162" s="222"/>
      <c r="H162" s="222"/>
      <c r="I162" s="222"/>
      <c r="J162" s="222"/>
      <c r="K162" s="222"/>
    </row>
    <row r="163" spans="1:11" ht="18.75" customHeight="1">
      <c r="A163"/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1:11" ht="7.5" customHeight="1">
      <c r="A164"/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1:11" ht="45" customHeight="1">
      <c r="A165"/>
      <c r="B165" s="198"/>
      <c r="C165" s="266" t="s">
        <v>2702</v>
      </c>
      <c r="D165" s="266"/>
      <c r="E165" s="266"/>
      <c r="F165" s="266"/>
      <c r="G165" s="266"/>
      <c r="H165" s="266"/>
      <c r="I165" s="266"/>
      <c r="J165" s="266"/>
      <c r="K165" s="199"/>
    </row>
    <row r="166" spans="1:11" ht="17.25" customHeight="1">
      <c r="A166"/>
      <c r="B166" s="198"/>
      <c r="C166" s="202" t="s">
        <v>2630</v>
      </c>
      <c r="D166" s="202"/>
      <c r="E166" s="202"/>
      <c r="F166" s="202" t="s">
        <v>2631</v>
      </c>
      <c r="G166" s="240"/>
      <c r="H166" s="241" t="s">
        <v>54</v>
      </c>
      <c r="I166" s="241" t="s">
        <v>57</v>
      </c>
      <c r="J166" s="202" t="s">
        <v>2632</v>
      </c>
      <c r="K166" s="199"/>
    </row>
    <row r="167" spans="1:11" ht="17.25" customHeight="1">
      <c r="A167"/>
      <c r="B167" s="200"/>
      <c r="C167" s="218" t="s">
        <v>2633</v>
      </c>
      <c r="D167" s="218"/>
      <c r="E167" s="218"/>
      <c r="F167" s="219" t="s">
        <v>2634</v>
      </c>
      <c r="G167" s="242"/>
      <c r="H167" s="243"/>
      <c r="I167" s="243"/>
      <c r="J167" s="218" t="s">
        <v>2635</v>
      </c>
      <c r="K167" s="201"/>
    </row>
    <row r="168" spans="1:11" ht="5.25" customHeight="1">
      <c r="A168"/>
      <c r="B168" s="225"/>
      <c r="C168" s="221"/>
      <c r="D168" s="221"/>
      <c r="E168" s="221"/>
      <c r="F168" s="221"/>
      <c r="G168" s="222"/>
      <c r="H168" s="221"/>
      <c r="I168" s="221"/>
      <c r="J168" s="221"/>
      <c r="K168" s="235"/>
    </row>
    <row r="169" spans="1:11" ht="15" customHeight="1">
      <c r="A169"/>
      <c r="B169" s="225"/>
      <c r="C169" s="205" t="s">
        <v>2639</v>
      </c>
      <c r="D169" s="205"/>
      <c r="E169" s="205"/>
      <c r="F169" s="224" t="s">
        <v>2636</v>
      </c>
      <c r="G169" s="205"/>
      <c r="H169" s="205" t="s">
        <v>2676</v>
      </c>
      <c r="I169" s="205" t="s">
        <v>2638</v>
      </c>
      <c r="J169" s="205">
        <v>120</v>
      </c>
      <c r="K169" s="235"/>
    </row>
    <row r="170" spans="1:11" ht="15" customHeight="1">
      <c r="A170"/>
      <c r="B170" s="225"/>
      <c r="C170" s="205" t="s">
        <v>2685</v>
      </c>
      <c r="D170" s="205"/>
      <c r="E170" s="205"/>
      <c r="F170" s="224" t="s">
        <v>2636</v>
      </c>
      <c r="G170" s="205"/>
      <c r="H170" s="205" t="s">
        <v>2686</v>
      </c>
      <c r="I170" s="205" t="s">
        <v>2638</v>
      </c>
      <c r="J170" s="205" t="s">
        <v>2687</v>
      </c>
      <c r="K170" s="235"/>
    </row>
    <row r="171" spans="1:11" ht="15" customHeight="1">
      <c r="A171"/>
      <c r="B171" s="225"/>
      <c r="C171" s="205" t="s">
        <v>2584</v>
      </c>
      <c r="D171" s="205"/>
      <c r="E171" s="205"/>
      <c r="F171" s="224" t="s">
        <v>2636</v>
      </c>
      <c r="G171" s="205"/>
      <c r="H171" s="205" t="s">
        <v>2703</v>
      </c>
      <c r="I171" s="205" t="s">
        <v>2638</v>
      </c>
      <c r="J171" s="205" t="s">
        <v>2687</v>
      </c>
      <c r="K171" s="235"/>
    </row>
    <row r="172" spans="1:11" ht="15" customHeight="1">
      <c r="A172"/>
      <c r="B172" s="225"/>
      <c r="C172" s="205" t="s">
        <v>2641</v>
      </c>
      <c r="D172" s="205"/>
      <c r="E172" s="205"/>
      <c r="F172" s="224" t="s">
        <v>2642</v>
      </c>
      <c r="G172" s="205"/>
      <c r="H172" s="205" t="s">
        <v>2703</v>
      </c>
      <c r="I172" s="205" t="s">
        <v>2638</v>
      </c>
      <c r="J172" s="205">
        <v>50</v>
      </c>
      <c r="K172" s="235"/>
    </row>
    <row r="173" spans="1:11" ht="15" customHeight="1">
      <c r="A173"/>
      <c r="B173" s="225"/>
      <c r="C173" s="205" t="s">
        <v>2644</v>
      </c>
      <c r="D173" s="205"/>
      <c r="E173" s="205"/>
      <c r="F173" s="224" t="s">
        <v>2636</v>
      </c>
      <c r="G173" s="205"/>
      <c r="H173" s="205" t="s">
        <v>2703</v>
      </c>
      <c r="I173" s="205" t="s">
        <v>2646</v>
      </c>
      <c r="J173" s="205"/>
      <c r="K173" s="235"/>
    </row>
    <row r="174" spans="1:11" ht="15" customHeight="1">
      <c r="A174"/>
      <c r="B174" s="225"/>
      <c r="C174" s="205" t="s">
        <v>2655</v>
      </c>
      <c r="D174" s="205"/>
      <c r="E174" s="205"/>
      <c r="F174" s="224" t="s">
        <v>2642</v>
      </c>
      <c r="G174" s="205"/>
      <c r="H174" s="205" t="s">
        <v>2703</v>
      </c>
      <c r="I174" s="205" t="s">
        <v>2638</v>
      </c>
      <c r="J174" s="205">
        <v>50</v>
      </c>
      <c r="K174" s="235"/>
    </row>
    <row r="175" spans="1:11" ht="15" customHeight="1">
      <c r="A175"/>
      <c r="B175" s="225"/>
      <c r="C175" s="205" t="s">
        <v>2663</v>
      </c>
      <c r="D175" s="205"/>
      <c r="E175" s="205"/>
      <c r="F175" s="224" t="s">
        <v>2642</v>
      </c>
      <c r="G175" s="205"/>
      <c r="H175" s="205" t="s">
        <v>2703</v>
      </c>
      <c r="I175" s="205" t="s">
        <v>2638</v>
      </c>
      <c r="J175" s="205">
        <v>50</v>
      </c>
      <c r="K175" s="235"/>
    </row>
    <row r="176" spans="1:11" ht="15" customHeight="1">
      <c r="A176"/>
      <c r="B176" s="225"/>
      <c r="C176" s="205" t="s">
        <v>2661</v>
      </c>
      <c r="D176" s="205"/>
      <c r="E176" s="205"/>
      <c r="F176" s="224" t="s">
        <v>2642</v>
      </c>
      <c r="G176" s="205"/>
      <c r="H176" s="205" t="s">
        <v>2703</v>
      </c>
      <c r="I176" s="205" t="s">
        <v>2638</v>
      </c>
      <c r="J176" s="205">
        <v>50</v>
      </c>
      <c r="K176" s="235"/>
    </row>
    <row r="177" spans="1:11" ht="15" customHeight="1">
      <c r="A177"/>
      <c r="B177" s="225"/>
      <c r="C177" s="205" t="s">
        <v>136</v>
      </c>
      <c r="D177" s="205"/>
      <c r="E177" s="205"/>
      <c r="F177" s="224" t="s">
        <v>2636</v>
      </c>
      <c r="G177" s="205"/>
      <c r="H177" s="205" t="s">
        <v>2704</v>
      </c>
      <c r="I177" s="205" t="s">
        <v>2705</v>
      </c>
      <c r="J177" s="205"/>
      <c r="K177" s="235"/>
    </row>
    <row r="178" spans="1:11" ht="15" customHeight="1">
      <c r="A178"/>
      <c r="B178" s="225"/>
      <c r="C178" s="205" t="s">
        <v>57</v>
      </c>
      <c r="D178" s="205"/>
      <c r="E178" s="205"/>
      <c r="F178" s="224" t="s">
        <v>2636</v>
      </c>
      <c r="G178" s="205"/>
      <c r="H178" s="205" t="s">
        <v>2706</v>
      </c>
      <c r="I178" s="205" t="s">
        <v>2707</v>
      </c>
      <c r="J178" s="205">
        <v>1</v>
      </c>
      <c r="K178" s="235"/>
    </row>
    <row r="179" spans="1:11" ht="15" customHeight="1">
      <c r="A179"/>
      <c r="B179" s="225"/>
      <c r="C179" s="205" t="s">
        <v>53</v>
      </c>
      <c r="D179" s="205"/>
      <c r="E179" s="205"/>
      <c r="F179" s="224" t="s">
        <v>2636</v>
      </c>
      <c r="G179" s="205"/>
      <c r="H179" s="205" t="s">
        <v>2708</v>
      </c>
      <c r="I179" s="205" t="s">
        <v>2638</v>
      </c>
      <c r="J179" s="205">
        <v>20</v>
      </c>
      <c r="K179" s="235"/>
    </row>
    <row r="180" spans="1:11" ht="15" customHeight="1">
      <c r="A180"/>
      <c r="B180" s="225"/>
      <c r="C180" s="205" t="s">
        <v>54</v>
      </c>
      <c r="D180" s="205"/>
      <c r="E180" s="205"/>
      <c r="F180" s="224" t="s">
        <v>2636</v>
      </c>
      <c r="G180" s="205"/>
      <c r="H180" s="205" t="s">
        <v>2709</v>
      </c>
      <c r="I180" s="205" t="s">
        <v>2638</v>
      </c>
      <c r="J180" s="205">
        <v>255</v>
      </c>
      <c r="K180" s="235"/>
    </row>
    <row r="181" spans="1:11" ht="15" customHeight="1">
      <c r="A181"/>
      <c r="B181" s="225"/>
      <c r="C181" s="205" t="s">
        <v>137</v>
      </c>
      <c r="D181" s="205"/>
      <c r="E181" s="205"/>
      <c r="F181" s="224" t="s">
        <v>2636</v>
      </c>
      <c r="G181" s="205"/>
      <c r="H181" s="205" t="s">
        <v>2600</v>
      </c>
      <c r="I181" s="205" t="s">
        <v>2638</v>
      </c>
      <c r="J181" s="205">
        <v>10</v>
      </c>
      <c r="K181" s="235"/>
    </row>
    <row r="182" spans="1:11" ht="15" customHeight="1">
      <c r="A182"/>
      <c r="B182" s="225"/>
      <c r="C182" s="205" t="s">
        <v>138</v>
      </c>
      <c r="D182" s="205"/>
      <c r="E182" s="205"/>
      <c r="F182" s="224" t="s">
        <v>2636</v>
      </c>
      <c r="G182" s="205"/>
      <c r="H182" s="205" t="s">
        <v>2710</v>
      </c>
      <c r="I182" s="205" t="s">
        <v>2671</v>
      </c>
      <c r="J182" s="205"/>
      <c r="K182" s="235"/>
    </row>
    <row r="183" spans="1:11" ht="15" customHeight="1">
      <c r="A183"/>
      <c r="B183" s="225"/>
      <c r="C183" s="205" t="s">
        <v>2711</v>
      </c>
      <c r="D183" s="205"/>
      <c r="E183" s="205"/>
      <c r="F183" s="224" t="s">
        <v>2636</v>
      </c>
      <c r="G183" s="205"/>
      <c r="H183" s="205" t="s">
        <v>2712</v>
      </c>
      <c r="I183" s="205" t="s">
        <v>2671</v>
      </c>
      <c r="J183" s="205"/>
      <c r="K183" s="235"/>
    </row>
    <row r="184" spans="1:11" ht="15" customHeight="1">
      <c r="A184"/>
      <c r="B184" s="225"/>
      <c r="C184" s="205" t="s">
        <v>2700</v>
      </c>
      <c r="D184" s="205"/>
      <c r="E184" s="205"/>
      <c r="F184" s="224" t="s">
        <v>2636</v>
      </c>
      <c r="G184" s="205"/>
      <c r="H184" s="205" t="s">
        <v>2713</v>
      </c>
      <c r="I184" s="205" t="s">
        <v>2671</v>
      </c>
      <c r="J184" s="205"/>
      <c r="K184" s="235"/>
    </row>
    <row r="185" spans="1:11" ht="15" customHeight="1">
      <c r="A185"/>
      <c r="B185" s="225"/>
      <c r="C185" s="205" t="s">
        <v>140</v>
      </c>
      <c r="D185" s="205"/>
      <c r="E185" s="205"/>
      <c r="F185" s="224" t="s">
        <v>2642</v>
      </c>
      <c r="G185" s="205"/>
      <c r="H185" s="205" t="s">
        <v>2714</v>
      </c>
      <c r="I185" s="205" t="s">
        <v>2638</v>
      </c>
      <c r="J185" s="205">
        <v>50</v>
      </c>
      <c r="K185" s="235"/>
    </row>
    <row r="186" spans="1:11" ht="15" customHeight="1">
      <c r="A186"/>
      <c r="B186" s="225"/>
      <c r="C186" s="205" t="s">
        <v>2715</v>
      </c>
      <c r="D186" s="205"/>
      <c r="E186" s="205"/>
      <c r="F186" s="224" t="s">
        <v>2642</v>
      </c>
      <c r="G186" s="205"/>
      <c r="H186" s="205" t="s">
        <v>2716</v>
      </c>
      <c r="I186" s="205" t="s">
        <v>2717</v>
      </c>
      <c r="J186" s="205"/>
      <c r="K186" s="235"/>
    </row>
    <row r="187" spans="1:11" ht="15" customHeight="1">
      <c r="A187"/>
      <c r="B187" s="225"/>
      <c r="C187" s="205" t="s">
        <v>2718</v>
      </c>
      <c r="D187" s="205"/>
      <c r="E187" s="205"/>
      <c r="F187" s="224" t="s">
        <v>2642</v>
      </c>
      <c r="G187" s="205"/>
      <c r="H187" s="205" t="s">
        <v>2719</v>
      </c>
      <c r="I187" s="205" t="s">
        <v>2717</v>
      </c>
      <c r="J187" s="205"/>
      <c r="K187" s="235"/>
    </row>
    <row r="188" spans="1:11" ht="15" customHeight="1">
      <c r="A188"/>
      <c r="B188" s="225"/>
      <c r="C188" s="205" t="s">
        <v>2720</v>
      </c>
      <c r="D188" s="205"/>
      <c r="E188" s="205"/>
      <c r="F188" s="224" t="s">
        <v>2642</v>
      </c>
      <c r="G188" s="205"/>
      <c r="H188" s="205" t="s">
        <v>2721</v>
      </c>
      <c r="I188" s="205" t="s">
        <v>2717</v>
      </c>
      <c r="J188" s="205"/>
      <c r="K188" s="235"/>
    </row>
    <row r="189" spans="1:11" ht="15" customHeight="1">
      <c r="A189"/>
      <c r="B189" s="225"/>
      <c r="C189" s="244" t="s">
        <v>2722</v>
      </c>
      <c r="D189" s="205"/>
      <c r="E189" s="205"/>
      <c r="F189" s="224" t="s">
        <v>2642</v>
      </c>
      <c r="G189" s="205"/>
      <c r="H189" s="205" t="s">
        <v>2723</v>
      </c>
      <c r="I189" s="205" t="s">
        <v>2724</v>
      </c>
      <c r="J189" s="245" t="s">
        <v>2725</v>
      </c>
      <c r="K189" s="235"/>
    </row>
    <row r="190" spans="1:11" ht="15" customHeight="1">
      <c r="A190"/>
      <c r="B190" s="225"/>
      <c r="C190" s="244" t="s">
        <v>2726</v>
      </c>
      <c r="D190" s="205"/>
      <c r="E190" s="205"/>
      <c r="F190" s="224" t="s">
        <v>2642</v>
      </c>
      <c r="G190" s="205"/>
      <c r="H190" s="205" t="s">
        <v>2727</v>
      </c>
      <c r="I190" s="205" t="s">
        <v>2724</v>
      </c>
      <c r="J190" s="245" t="s">
        <v>2725</v>
      </c>
      <c r="K190" s="235"/>
    </row>
    <row r="191" spans="1:11" ht="15" customHeight="1">
      <c r="A191"/>
      <c r="B191" s="225"/>
      <c r="C191" s="244" t="s">
        <v>42</v>
      </c>
      <c r="D191" s="205"/>
      <c r="E191" s="205"/>
      <c r="F191" s="224" t="s">
        <v>2636</v>
      </c>
      <c r="G191" s="205"/>
      <c r="H191" s="203" t="s">
        <v>2728</v>
      </c>
      <c r="I191" s="205" t="s">
        <v>2729</v>
      </c>
      <c r="J191" s="205"/>
      <c r="K191" s="235"/>
    </row>
    <row r="192" spans="1:11" ht="15" customHeight="1">
      <c r="A192"/>
      <c r="B192" s="225"/>
      <c r="C192" s="244" t="s">
        <v>2730</v>
      </c>
      <c r="D192" s="205"/>
      <c r="E192" s="205"/>
      <c r="F192" s="224" t="s">
        <v>2636</v>
      </c>
      <c r="G192" s="205"/>
      <c r="H192" s="205" t="s">
        <v>2731</v>
      </c>
      <c r="I192" s="205" t="s">
        <v>2671</v>
      </c>
      <c r="J192" s="205"/>
      <c r="K192" s="235"/>
    </row>
    <row r="193" spans="1:11" ht="15" customHeight="1">
      <c r="A193"/>
      <c r="B193" s="225"/>
      <c r="C193" s="244" t="s">
        <v>2732</v>
      </c>
      <c r="D193" s="205"/>
      <c r="E193" s="205"/>
      <c r="F193" s="224" t="s">
        <v>2636</v>
      </c>
      <c r="G193" s="205"/>
      <c r="H193" s="205" t="s">
        <v>2733</v>
      </c>
      <c r="I193" s="205" t="s">
        <v>2671</v>
      </c>
      <c r="J193" s="205"/>
      <c r="K193" s="235"/>
    </row>
    <row r="194" spans="1:11" ht="15" customHeight="1">
      <c r="A194"/>
      <c r="B194" s="225"/>
      <c r="C194" s="244" t="s">
        <v>2734</v>
      </c>
      <c r="D194" s="205"/>
      <c r="E194" s="205"/>
      <c r="F194" s="224" t="s">
        <v>2642</v>
      </c>
      <c r="G194" s="205"/>
      <c r="H194" s="205" t="s">
        <v>2735</v>
      </c>
      <c r="I194" s="205" t="s">
        <v>2671</v>
      </c>
      <c r="J194" s="205"/>
      <c r="K194" s="235"/>
    </row>
    <row r="195" spans="1:11" ht="15" customHeight="1">
      <c r="A195"/>
      <c r="B195" s="236"/>
      <c r="C195" s="246"/>
      <c r="D195" s="231"/>
      <c r="E195" s="231"/>
      <c r="F195" s="231"/>
      <c r="G195" s="231"/>
      <c r="H195" s="231"/>
      <c r="I195" s="231"/>
      <c r="J195" s="231"/>
      <c r="K195" s="237"/>
    </row>
    <row r="196" spans="1:11" ht="18.75" customHeight="1">
      <c r="A196"/>
      <c r="B196" s="222"/>
      <c r="C196" s="222"/>
      <c r="D196" s="222"/>
      <c r="E196" s="222"/>
      <c r="F196" s="232"/>
      <c r="G196" s="222"/>
      <c r="H196" s="222"/>
      <c r="I196" s="222"/>
      <c r="J196" s="222"/>
      <c r="K196" s="222"/>
    </row>
    <row r="197" spans="1:11" ht="18.75" customHeight="1">
      <c r="A197"/>
      <c r="B197" s="222"/>
      <c r="C197" s="222"/>
      <c r="D197" s="222"/>
      <c r="E197" s="222"/>
      <c r="F197" s="232"/>
      <c r="G197" s="222"/>
      <c r="H197" s="222"/>
      <c r="I197" s="222"/>
      <c r="J197" s="222"/>
      <c r="K197" s="222"/>
    </row>
    <row r="198" spans="1:11" ht="18.75" customHeight="1">
      <c r="A198"/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</row>
    <row r="199" spans="1:11" ht="12">
      <c r="A199"/>
      <c r="B199" s="195"/>
      <c r="C199" s="196"/>
      <c r="D199" s="196"/>
      <c r="E199" s="196"/>
      <c r="F199" s="196"/>
      <c r="G199" s="196"/>
      <c r="H199" s="196"/>
      <c r="I199" s="196"/>
      <c r="J199" s="196"/>
      <c r="K199" s="197"/>
    </row>
    <row r="200" spans="1:11" ht="21" customHeight="1">
      <c r="A200"/>
      <c r="B200" s="198"/>
      <c r="C200" s="266" t="s">
        <v>2736</v>
      </c>
      <c r="D200" s="266"/>
      <c r="E200" s="266"/>
      <c r="F200" s="266"/>
      <c r="G200" s="266"/>
      <c r="H200" s="266"/>
      <c r="I200" s="266"/>
      <c r="J200" s="266"/>
      <c r="K200" s="199"/>
    </row>
    <row r="201" spans="1:11" ht="25.5" customHeight="1">
      <c r="A201"/>
      <c r="B201" s="198"/>
      <c r="C201" s="247" t="s">
        <v>2737</v>
      </c>
      <c r="D201" s="247"/>
      <c r="E201" s="247"/>
      <c r="F201" s="247" t="s">
        <v>2738</v>
      </c>
      <c r="G201" s="248"/>
      <c r="H201" s="273" t="s">
        <v>2739</v>
      </c>
      <c r="I201" s="273"/>
      <c r="J201" s="273"/>
      <c r="K201" s="199"/>
    </row>
    <row r="202" spans="1:11" ht="5.25" customHeight="1">
      <c r="A202"/>
      <c r="B202" s="225"/>
      <c r="C202" s="221"/>
      <c r="D202" s="221"/>
      <c r="E202" s="221"/>
      <c r="F202" s="221"/>
      <c r="G202" s="222"/>
      <c r="H202" s="221"/>
      <c r="I202" s="221"/>
      <c r="J202" s="221"/>
      <c r="K202" s="235"/>
    </row>
    <row r="203" spans="1:11" ht="15" customHeight="1">
      <c r="A203"/>
      <c r="B203" s="225"/>
      <c r="C203" s="205" t="s">
        <v>2729</v>
      </c>
      <c r="D203" s="205"/>
      <c r="E203" s="205"/>
      <c r="F203" s="224" t="s">
        <v>43</v>
      </c>
      <c r="G203" s="205"/>
      <c r="H203" s="274" t="s">
        <v>2740</v>
      </c>
      <c r="I203" s="274"/>
      <c r="J203" s="274"/>
      <c r="K203" s="235"/>
    </row>
    <row r="204" spans="1:11" ht="15" customHeight="1">
      <c r="A204"/>
      <c r="B204" s="225"/>
      <c r="C204" s="205"/>
      <c r="D204" s="205"/>
      <c r="E204" s="205"/>
      <c r="F204" s="224" t="s">
        <v>44</v>
      </c>
      <c r="G204" s="205"/>
      <c r="H204" s="274" t="s">
        <v>2741</v>
      </c>
      <c r="I204" s="274"/>
      <c r="J204" s="274"/>
      <c r="K204" s="235"/>
    </row>
    <row r="205" spans="1:11" ht="15" customHeight="1">
      <c r="A205"/>
      <c r="B205" s="225"/>
      <c r="C205" s="205"/>
      <c r="D205" s="205"/>
      <c r="E205" s="205"/>
      <c r="F205" s="224" t="s">
        <v>47</v>
      </c>
      <c r="G205" s="205"/>
      <c r="H205" s="274" t="s">
        <v>2742</v>
      </c>
      <c r="I205" s="274"/>
      <c r="J205" s="274"/>
      <c r="K205" s="235"/>
    </row>
    <row r="206" spans="1:11" ht="15" customHeight="1">
      <c r="A206"/>
      <c r="B206" s="225"/>
      <c r="C206" s="205"/>
      <c r="D206" s="205"/>
      <c r="E206" s="205"/>
      <c r="F206" s="224" t="s">
        <v>45</v>
      </c>
      <c r="G206" s="205"/>
      <c r="H206" s="274" t="s">
        <v>2743</v>
      </c>
      <c r="I206" s="274"/>
      <c r="J206" s="274"/>
      <c r="K206" s="235"/>
    </row>
    <row r="207" spans="1:11" ht="15" customHeight="1">
      <c r="A207"/>
      <c r="B207" s="225"/>
      <c r="C207" s="205"/>
      <c r="D207" s="205"/>
      <c r="E207" s="205"/>
      <c r="F207" s="224" t="s">
        <v>46</v>
      </c>
      <c r="G207" s="205"/>
      <c r="H207" s="274" t="s">
        <v>2744</v>
      </c>
      <c r="I207" s="274"/>
      <c r="J207" s="274"/>
      <c r="K207" s="235"/>
    </row>
    <row r="208" spans="1:11" ht="15" customHeight="1">
      <c r="A208"/>
      <c r="B208" s="225"/>
      <c r="C208" s="205"/>
      <c r="D208" s="205"/>
      <c r="E208" s="205"/>
      <c r="F208" s="224"/>
      <c r="G208" s="205"/>
      <c r="H208" s="205"/>
      <c r="I208" s="205"/>
      <c r="J208" s="205"/>
      <c r="K208" s="235"/>
    </row>
    <row r="209" spans="1:11" ht="15" customHeight="1">
      <c r="A209"/>
      <c r="B209" s="225"/>
      <c r="C209" s="205" t="s">
        <v>2683</v>
      </c>
      <c r="D209" s="205"/>
      <c r="E209" s="205"/>
      <c r="F209" s="224" t="s">
        <v>79</v>
      </c>
      <c r="G209" s="205"/>
      <c r="H209" s="274" t="s">
        <v>2745</v>
      </c>
      <c r="I209" s="274"/>
      <c r="J209" s="274"/>
      <c r="K209" s="235"/>
    </row>
    <row r="210" spans="1:11" ht="15" customHeight="1">
      <c r="A210"/>
      <c r="B210" s="225"/>
      <c r="C210" s="205"/>
      <c r="D210" s="205"/>
      <c r="E210" s="205"/>
      <c r="F210" s="224" t="s">
        <v>2578</v>
      </c>
      <c r="G210" s="205"/>
      <c r="H210" s="274" t="s">
        <v>2579</v>
      </c>
      <c r="I210" s="274"/>
      <c r="J210" s="274"/>
      <c r="K210" s="235"/>
    </row>
    <row r="211" spans="1:11" ht="15" customHeight="1">
      <c r="A211"/>
      <c r="B211" s="225"/>
      <c r="C211" s="205"/>
      <c r="D211" s="205"/>
      <c r="E211" s="205"/>
      <c r="F211" s="224" t="s">
        <v>2576</v>
      </c>
      <c r="G211" s="205"/>
      <c r="H211" s="274" t="s">
        <v>2746</v>
      </c>
      <c r="I211" s="274"/>
      <c r="J211" s="274"/>
      <c r="K211" s="235"/>
    </row>
    <row r="212" spans="1:11" ht="15" customHeight="1">
      <c r="A212"/>
      <c r="B212" s="249"/>
      <c r="C212" s="205"/>
      <c r="D212" s="205"/>
      <c r="E212" s="205"/>
      <c r="F212" s="224" t="s">
        <v>2580</v>
      </c>
      <c r="G212" s="244"/>
      <c r="H212" s="275" t="s">
        <v>2581</v>
      </c>
      <c r="I212" s="275"/>
      <c r="J212" s="275"/>
      <c r="K212" s="250"/>
    </row>
    <row r="213" spans="1:11" ht="15" customHeight="1">
      <c r="A213"/>
      <c r="B213" s="249"/>
      <c r="C213" s="205"/>
      <c r="D213" s="205"/>
      <c r="E213" s="205"/>
      <c r="F213" s="224" t="s">
        <v>2582</v>
      </c>
      <c r="G213" s="244"/>
      <c r="H213" s="275" t="s">
        <v>2747</v>
      </c>
      <c r="I213" s="275"/>
      <c r="J213" s="275"/>
      <c r="K213" s="250"/>
    </row>
    <row r="214" spans="1:11" ht="15" customHeight="1">
      <c r="A214"/>
      <c r="B214" s="249"/>
      <c r="C214" s="205"/>
      <c r="D214" s="205"/>
      <c r="E214" s="205"/>
      <c r="F214" s="224"/>
      <c r="G214" s="244"/>
      <c r="H214" s="238"/>
      <c r="I214" s="238"/>
      <c r="J214" s="238"/>
      <c r="K214" s="250"/>
    </row>
    <row r="215" spans="1:11" ht="15" customHeight="1">
      <c r="A215"/>
      <c r="B215" s="249"/>
      <c r="C215" s="205" t="s">
        <v>2707</v>
      </c>
      <c r="D215" s="205"/>
      <c r="E215" s="205"/>
      <c r="F215" s="224">
        <v>1</v>
      </c>
      <c r="G215" s="244"/>
      <c r="H215" s="275" t="s">
        <v>2748</v>
      </c>
      <c r="I215" s="275"/>
      <c r="J215" s="275"/>
      <c r="K215" s="250"/>
    </row>
    <row r="216" spans="1:11" ht="15" customHeight="1">
      <c r="A216"/>
      <c r="B216" s="249"/>
      <c r="C216" s="205"/>
      <c r="D216" s="205"/>
      <c r="E216" s="205"/>
      <c r="F216" s="224">
        <v>2</v>
      </c>
      <c r="G216" s="244"/>
      <c r="H216" s="275" t="s">
        <v>2749</v>
      </c>
      <c r="I216" s="275"/>
      <c r="J216" s="275"/>
      <c r="K216" s="250"/>
    </row>
    <row r="217" spans="1:11" ht="15" customHeight="1">
      <c r="A217"/>
      <c r="B217" s="249"/>
      <c r="C217" s="205"/>
      <c r="D217" s="205"/>
      <c r="E217" s="205"/>
      <c r="F217" s="224">
        <v>3</v>
      </c>
      <c r="G217" s="244"/>
      <c r="H217" s="275" t="s">
        <v>2750</v>
      </c>
      <c r="I217" s="275"/>
      <c r="J217" s="275"/>
      <c r="K217" s="250"/>
    </row>
    <row r="218" spans="1:11" ht="15" customHeight="1">
      <c r="A218"/>
      <c r="B218" s="249"/>
      <c r="C218" s="205"/>
      <c r="D218" s="205"/>
      <c r="E218" s="205"/>
      <c r="F218" s="224">
        <v>4</v>
      </c>
      <c r="G218" s="244"/>
      <c r="H218" s="275" t="s">
        <v>2751</v>
      </c>
      <c r="I218" s="275"/>
      <c r="J218" s="275"/>
      <c r="K218" s="250"/>
    </row>
    <row r="219" spans="1:11" ht="12.75" customHeight="1">
      <c r="A219"/>
      <c r="B219" s="251"/>
      <c r="C219" s="252"/>
      <c r="D219" s="252"/>
      <c r="E219" s="252"/>
      <c r="F219" s="252"/>
      <c r="G219" s="252"/>
      <c r="H219" s="252"/>
      <c r="I219" s="252"/>
      <c r="J219" s="252"/>
      <c r="K219" s="253"/>
    </row>
  </sheetData>
  <mergeCells count="77">
    <mergeCell ref="H217:J217"/>
    <mergeCell ref="H218:J218"/>
    <mergeCell ref="H211:J211"/>
    <mergeCell ref="H212:J212"/>
    <mergeCell ref="H213:J213"/>
    <mergeCell ref="H215:J215"/>
    <mergeCell ref="H216:J216"/>
    <mergeCell ref="H205:J205"/>
    <mergeCell ref="H206:J206"/>
    <mergeCell ref="H207:J207"/>
    <mergeCell ref="H209:J209"/>
    <mergeCell ref="H210:J210"/>
    <mergeCell ref="C165:J165"/>
    <mergeCell ref="C200:J200"/>
    <mergeCell ref="H201:J201"/>
    <mergeCell ref="H203:J203"/>
    <mergeCell ref="H204:J204"/>
    <mergeCell ref="D70:J70"/>
    <mergeCell ref="C75:J75"/>
    <mergeCell ref="C102:J102"/>
    <mergeCell ref="C122:J122"/>
    <mergeCell ref="C147:J147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  <mergeCell ref="F23:J23"/>
    <mergeCell ref="C25:J25"/>
    <mergeCell ref="C26:J26"/>
    <mergeCell ref="D27:J27"/>
    <mergeCell ref="D28:J28"/>
    <mergeCell ref="F18:J18"/>
    <mergeCell ref="F19:J19"/>
    <mergeCell ref="F20:J20"/>
    <mergeCell ref="F21:J21"/>
    <mergeCell ref="F22:J22"/>
    <mergeCell ref="D10:J10"/>
    <mergeCell ref="D11:J11"/>
    <mergeCell ref="D15:J15"/>
    <mergeCell ref="D16:J16"/>
    <mergeCell ref="D17:J17"/>
    <mergeCell ref="C3:J3"/>
    <mergeCell ref="C4:J4"/>
    <mergeCell ref="C6:J6"/>
    <mergeCell ref="C7:J7"/>
    <mergeCell ref="C9:J9"/>
  </mergeCells>
  <pageMargins left="0.59027777777777801" right="0.59027777777777801" top="0.59027777777777801" bottom="0.59027777777777801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01 - Stavební část - Uzna...</vt:lpstr>
      <vt:lpstr>02 - Stavební část - Neuz...</vt:lpstr>
      <vt:lpstr>03 - Příčky</vt:lpstr>
      <vt:lpstr>04 - Elektro</vt:lpstr>
      <vt:lpstr>05 - Chlazení</vt:lpstr>
      <vt:lpstr>06 - MaR</vt:lpstr>
      <vt:lpstr>07 - Plyn</vt:lpstr>
      <vt:lpstr>08 - VZT</vt:lpstr>
      <vt:lpstr>09 - ZTI</vt:lpstr>
      <vt:lpstr>10 - Nouzové odvětrání</vt:lpstr>
      <vt:lpstr>Pokyny pro vyplnění</vt:lpstr>
      <vt:lpstr>'01 - Stavební část - Uzna...'!Názvy_tisku</vt:lpstr>
      <vt:lpstr>'02 - Stavební část - Neuz...'!Názvy_tisku</vt:lpstr>
      <vt:lpstr>'03 - Příčky'!Názvy_tisku</vt:lpstr>
      <vt:lpstr>'04 - Elektro'!Názvy_tisku</vt:lpstr>
      <vt:lpstr>'05 - Chlazení'!Názvy_tisku</vt:lpstr>
      <vt:lpstr>'06 - MaR'!Názvy_tisku</vt:lpstr>
      <vt:lpstr>'07 - Plyn'!Názvy_tisku</vt:lpstr>
      <vt:lpstr>'08 - VZT'!Názvy_tisku</vt:lpstr>
      <vt:lpstr>'09 - ZTI'!Názvy_tisku</vt:lpstr>
      <vt:lpstr>'10 - Nouzové odvětrání'!Názvy_tisku</vt:lpstr>
      <vt:lpstr>'Rekapitulace stavby'!Názvy_tisku</vt:lpstr>
      <vt:lpstr>'01 - Stavební část - Uzna...'!Oblast_tisku</vt:lpstr>
      <vt:lpstr>'02 - Stavební část - Neuz...'!Oblast_tisku</vt:lpstr>
      <vt:lpstr>'03 - Příčky'!Oblast_tisku</vt:lpstr>
      <vt:lpstr>'04 - Elektro'!Oblast_tisku</vt:lpstr>
      <vt:lpstr>'05 - Chlazení'!Oblast_tisku</vt:lpstr>
      <vt:lpstr>'06 - MaR'!Oblast_tisku</vt:lpstr>
      <vt:lpstr>'07 - Plyn'!Oblast_tisku</vt:lpstr>
      <vt:lpstr>'08 - VZT'!Oblast_tisku</vt:lpstr>
      <vt:lpstr>'09 - ZTI'!Oblast_tisku</vt:lpstr>
      <vt:lpstr>'10 - Nouzové odvětrání'!Oblast_tisku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DAVIDSLAVEKABE3\david</dc:creator>
  <dc:description/>
  <cp:lastModifiedBy>Ing. MICHALÍK Igor, MBA</cp:lastModifiedBy>
  <cp:revision>0</cp:revision>
  <dcterms:created xsi:type="dcterms:W3CDTF">2024-08-28T17:01:57Z</dcterms:created>
  <dcterms:modified xsi:type="dcterms:W3CDTF">2024-11-26T10:03:35Z</dcterms:modified>
  <dc:language>cs-CZ</dc:language>
</cp:coreProperties>
</file>