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945FF90-0FD3-4D6B-93A5-C4EA6A5F877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REKAPITULACE" sheetId="2" r:id="rId1"/>
    <sheet name="1" sheetId="3" r:id="rId2"/>
    <sheet name="2" sheetId="1" r:id="rId3"/>
    <sheet name="3" sheetId="8" r:id="rId4"/>
    <sheet name="4" sheetId="7" r:id="rId5"/>
  </sheets>
  <calcPr calcId="191029"/>
</workbook>
</file>

<file path=xl/calcChain.xml><?xml version="1.0" encoding="utf-8"?>
<calcChain xmlns="http://schemas.openxmlformats.org/spreadsheetml/2006/main">
  <c r="H14" i="3" l="1"/>
  <c r="D10" i="7" l="1"/>
  <c r="F16" i="7"/>
  <c r="F15" i="7"/>
  <c r="H14" i="7"/>
  <c r="D14" i="7" s="1"/>
  <c r="F14" i="7" s="1"/>
  <c r="G14" i="7"/>
  <c r="F13" i="7"/>
  <c r="F9" i="7"/>
  <c r="D8" i="7"/>
  <c r="D12" i="7" s="1"/>
  <c r="F12" i="7" s="1"/>
  <c r="F8" i="7" l="1"/>
  <c r="F10" i="7"/>
  <c r="D11" i="7"/>
  <c r="F11" i="7" s="1"/>
  <c r="F17" i="7" l="1"/>
  <c r="C9" i="2" s="1"/>
  <c r="F18" i="7"/>
  <c r="F19" i="7" s="1"/>
  <c r="D10" i="8" l="1"/>
  <c r="F16" i="8"/>
  <c r="F15" i="8"/>
  <c r="H14" i="8"/>
  <c r="G14" i="8"/>
  <c r="D14" i="8"/>
  <c r="F14" i="8" s="1"/>
  <c r="F13" i="8"/>
  <c r="D12" i="8"/>
  <c r="F12" i="8" s="1"/>
  <c r="F9" i="8"/>
  <c r="D8" i="8"/>
  <c r="D11" i="8" s="1"/>
  <c r="F11" i="8" s="1"/>
  <c r="F8" i="8" l="1"/>
  <c r="F10" i="8"/>
  <c r="F17" i="8" l="1"/>
  <c r="C8" i="2" s="1"/>
  <c r="F18" i="8" l="1"/>
  <c r="F19" i="8" s="1"/>
  <c r="D10" i="1" l="1"/>
  <c r="F16" i="1"/>
  <c r="F15" i="1"/>
  <c r="H14" i="1"/>
  <c r="D14" i="1" s="1"/>
  <c r="F14" i="1" s="1"/>
  <c r="G14" i="1"/>
  <c r="F13" i="1"/>
  <c r="D12" i="1"/>
  <c r="F12" i="1" s="1"/>
  <c r="F9" i="1"/>
  <c r="D8" i="1"/>
  <c r="F8" i="1" s="1"/>
  <c r="F10" i="1" l="1"/>
  <c r="D11" i="1"/>
  <c r="F11" i="1" s="1"/>
  <c r="F17" i="1" l="1"/>
  <c r="C7" i="2" s="1"/>
  <c r="F18" i="1"/>
  <c r="F19" i="1" s="1"/>
  <c r="D10" i="3" l="1"/>
  <c r="F16" i="3"/>
  <c r="F15" i="3"/>
  <c r="D14" i="3"/>
  <c r="F14" i="3" s="1"/>
  <c r="G14" i="3"/>
  <c r="F13" i="3"/>
  <c r="D12" i="3"/>
  <c r="F12" i="3" s="1"/>
  <c r="F9" i="3"/>
  <c r="D8" i="3"/>
  <c r="F10" i="3" l="1"/>
  <c r="F8" i="3"/>
  <c r="D11" i="3"/>
  <c r="F11" i="3" s="1"/>
  <c r="F17" i="3" l="1"/>
  <c r="C6" i="2" s="1"/>
  <c r="F18" i="3" l="1"/>
  <c r="F19" i="3" s="1"/>
  <c r="D8" i="2" l="1"/>
  <c r="D9" i="2" l="1"/>
  <c r="D6" i="2" l="1"/>
  <c r="C10" i="2" l="1"/>
  <c r="D7" i="2" l="1"/>
  <c r="D10" i="2" s="1"/>
</calcChain>
</file>

<file path=xl/sharedStrings.xml><?xml version="1.0" encoding="utf-8"?>
<sst xmlns="http://schemas.openxmlformats.org/spreadsheetml/2006/main" count="203" uniqueCount="59">
  <si>
    <t>Název položky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</si>
  <si>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</si>
  <si>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</si>
  <si>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</si>
  <si>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</si>
  <si>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</si>
  <si>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</si>
  <si>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</si>
  <si>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</si>
  <si>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</si>
  <si>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</si>
  <si>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9.</t>
  </si>
  <si>
    <t>10.</t>
  </si>
  <si>
    <t>Dopravní zabezpečení (vč. zajištění potřebných povolení)</t>
  </si>
  <si>
    <t>Cena DGN                       Kč bez DPH</t>
  </si>
  <si>
    <t>Cena DGN                 Kč vč. DPH</t>
  </si>
  <si>
    <t>CELKEM</t>
  </si>
  <si>
    <t>č.</t>
  </si>
  <si>
    <t>Název úseku (stavby)</t>
  </si>
  <si>
    <t>Část 3:</t>
  </si>
  <si>
    <t>Část 4:</t>
  </si>
  <si>
    <t>Část 1:</t>
  </si>
  <si>
    <t>Část 2:</t>
  </si>
  <si>
    <t>Diagnostiky silnic střed BM 2024</t>
  </si>
  <si>
    <t xml:space="preserve">II/384 Brno, ul. Kníničská </t>
  </si>
  <si>
    <t>II/602 Brno, ul. Jihlavská</t>
  </si>
  <si>
    <t>III/3844 Brno, Stará dálnice</t>
  </si>
  <si>
    <t xml:space="preserve">III/37915 Brno, ul. Seifertova </t>
  </si>
  <si>
    <t>Kalkulace DGN vozovky, PAU</t>
  </si>
  <si>
    <t>délka stavby
(km)</t>
  </si>
  <si>
    <t>šířka
(m)</t>
  </si>
  <si>
    <t>Plocha orientačně
(m2)</t>
  </si>
  <si>
    <t>Tl. odebíraných vrstev
(mm)</t>
  </si>
  <si>
    <t>II/602 Brno, ul. Jihlavská, úsek Heršpická - Vídeńská</t>
  </si>
  <si>
    <t>komplet</t>
  </si>
  <si>
    <t>Položka</t>
  </si>
  <si>
    <t>Jednotka</t>
  </si>
  <si>
    <t>Cena /jedn.</t>
  </si>
  <si>
    <t>Cena celkem</t>
  </si>
  <si>
    <t>V Kč</t>
  </si>
  <si>
    <t>v Kč</t>
  </si>
  <si>
    <t xml:space="preserve">vizuální prohlídka se záznamem poruch </t>
  </si>
  <si>
    <t>km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</si>
  <si>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</si>
  <si>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</si>
  <si>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</si>
  <si>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</si>
  <si>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</si>
  <si>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r>
      <t>rozbor asfaltové směsi, včetně stanovení obsahu PAU(s</t>
    </r>
    <r>
      <rPr>
        <sz val="12"/>
        <color theme="1"/>
        <rFont val="Times New Roman"/>
        <family val="1"/>
        <charset val="238"/>
      </rPr>
      <t>měsný vzorek</t>
    </r>
    <r>
      <rPr>
        <b/>
        <sz val="12"/>
        <color theme="1"/>
        <rFont val="Times New Roman"/>
        <family val="1"/>
        <charset val="238"/>
      </rPr>
      <t xml:space="preserve">) </t>
    </r>
    <r>
      <rPr>
        <b/>
        <sz val="12"/>
        <color theme="1"/>
        <rFont val="Calibri"/>
        <family val="2"/>
        <charset val="238"/>
      </rPr>
      <t>*</t>
    </r>
  </si>
  <si>
    <t>vypracování zprávy a návrh technologie rekonstrukce</t>
  </si>
  <si>
    <t>Cena celkem bez DPH</t>
  </si>
  <si>
    <t>DPH 21 %</t>
  </si>
  <si>
    <t>Cena celkem s DPH</t>
  </si>
  <si>
    <t>* viz. vyhláška 283/2023 SB. tab.č. 3.1.</t>
  </si>
  <si>
    <t>průměrná šířka (m)
(m)</t>
  </si>
  <si>
    <t>II/384 Brno, ul. Kníničská</t>
  </si>
  <si>
    <t>III/3844 Brno, Stará dálnice - úsek 3</t>
  </si>
  <si>
    <t>III/37915 Brno, ul. Seifertova - úsek 2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</si>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</sst>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;[Red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2" borderId="10" xfId="0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 applyFill="1"/>
    <xf numFmtId="0" fontId="11" fillId="0" borderId="0" xfId="0" applyFont="1" applyFill="1" applyBorder="1" applyAlignment="1">
      <alignment horizontal="right"/>
    </xf>
    <xf numFmtId="0" fontId="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4" fontId="10" fillId="0" borderId="0" xfId="0" applyNumberFormat="1" applyFont="1" applyFill="1" applyBorder="1"/>
    <xf numFmtId="0" fontId="9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3" fillId="0" borderId="0" xfId="0" applyFont="1" applyFill="1"/>
    <xf numFmtId="4" fontId="2" fillId="0" borderId="1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3" borderId="15" xfId="0" applyFont="1" applyFill="1" applyBorder="1"/>
    <xf numFmtId="0" fontId="15" fillId="3" borderId="16" xfId="0" applyFont="1" applyFill="1" applyBorder="1"/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/>
    <xf numFmtId="0" fontId="15" fillId="3" borderId="18" xfId="0" applyFont="1" applyFill="1" applyBorder="1"/>
    <xf numFmtId="164" fontId="16" fillId="4" borderId="19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 wrapText="1"/>
    </xf>
    <xf numFmtId="165" fontId="18" fillId="3" borderId="2" xfId="0" applyNumberFormat="1" applyFont="1" applyFill="1" applyBorder="1" applyAlignment="1">
      <alignment horizontal="center" vertical="center" wrapText="1"/>
    </xf>
    <xf numFmtId="165" fontId="18" fillId="5" borderId="22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1" fillId="0" borderId="0" xfId="0" applyFont="1"/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/>
    </xf>
    <xf numFmtId="0" fontId="18" fillId="5" borderId="21" xfId="0" applyFont="1" applyFill="1" applyBorder="1" applyAlignment="1">
      <alignment horizontal="center" vertical="center" wrapText="1"/>
    </xf>
    <xf numFmtId="165" fontId="18" fillId="3" borderId="25" xfId="0" applyNumberFormat="1" applyFont="1" applyFill="1" applyBorder="1" applyAlignment="1">
      <alignment horizontal="center" vertical="center" wrapText="1"/>
    </xf>
    <xf numFmtId="165" fontId="22" fillId="5" borderId="26" xfId="0" applyNumberFormat="1" applyFont="1" applyFill="1" applyBorder="1" applyAlignment="1">
      <alignment horizontal="center" vertical="center" wrapText="1"/>
    </xf>
    <xf numFmtId="165" fontId="23" fillId="0" borderId="27" xfId="0" applyNumberFormat="1" applyFont="1" applyBorder="1" applyAlignment="1">
      <alignment horizontal="center" vertical="center" wrapText="1"/>
    </xf>
    <xf numFmtId="165" fontId="23" fillId="0" borderId="28" xfId="0" applyNumberFormat="1" applyFont="1" applyBorder="1" applyAlignment="1">
      <alignment horizontal="center" vertical="center" wrapText="1"/>
    </xf>
    <xf numFmtId="0" fontId="24" fillId="0" borderId="0" xfId="0" applyFont="1"/>
    <xf numFmtId="0" fontId="0" fillId="5" borderId="0" xfId="0" applyFill="1"/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zoomScaleNormal="100" workbookViewId="0">
      <selection activeCell="B3" sqref="B3"/>
    </sheetView>
  </sheetViews>
  <sheetFormatPr defaultRowHeight="15" x14ac:dyDescent="0.25"/>
  <cols>
    <col min="1" max="1" width="5.42578125" customWidth="1"/>
    <col min="2" max="2" width="47.5703125" customWidth="1"/>
    <col min="3" max="4" width="17.42578125" customWidth="1"/>
  </cols>
  <sheetData>
    <row r="2" spans="1:4" ht="15.75" x14ac:dyDescent="0.25">
      <c r="B2" s="9" t="s">
        <v>23</v>
      </c>
    </row>
    <row r="3" spans="1:4" x14ac:dyDescent="0.25">
      <c r="B3" t="s">
        <v>58</v>
      </c>
    </row>
    <row r="4" spans="1:4" ht="15.75" thickBot="1" x14ac:dyDescent="0.3"/>
    <row r="5" spans="1:4" ht="36.75" customHeight="1" thickBot="1" x14ac:dyDescent="0.3">
      <c r="A5" s="5" t="s">
        <v>17</v>
      </c>
      <c r="B5" s="6" t="s">
        <v>18</v>
      </c>
      <c r="C5" s="7" t="s">
        <v>14</v>
      </c>
      <c r="D5" s="8" t="s">
        <v>15</v>
      </c>
    </row>
    <row r="6" spans="1:4" s="3" customFormat="1" ht="36.75" customHeight="1" x14ac:dyDescent="0.25">
      <c r="A6" s="19">
        <v>1</v>
      </c>
      <c r="B6" s="28" t="s">
        <v>24</v>
      </c>
      <c r="C6" s="25">
        <f>'1'!F17</f>
        <v>0</v>
      </c>
      <c r="D6" s="21">
        <f>ROUND(C6*1.21,2)</f>
        <v>0</v>
      </c>
    </row>
    <row r="7" spans="1:4" ht="31.35" customHeight="1" x14ac:dyDescent="0.25">
      <c r="A7" s="18">
        <v>2</v>
      </c>
      <c r="B7" s="29" t="s">
        <v>25</v>
      </c>
      <c r="C7" s="26">
        <f>'2'!F17</f>
        <v>0</v>
      </c>
      <c r="D7" s="22">
        <f t="shared" ref="D7:D9" si="0">ROUND(C7*1.21,2)</f>
        <v>0</v>
      </c>
    </row>
    <row r="8" spans="1:4" ht="31.35" customHeight="1" x14ac:dyDescent="0.25">
      <c r="A8" s="18">
        <v>3</v>
      </c>
      <c r="B8" s="29" t="s">
        <v>26</v>
      </c>
      <c r="C8" s="26">
        <f>'3'!F17</f>
        <v>0</v>
      </c>
      <c r="D8" s="22">
        <f t="shared" si="0"/>
        <v>0</v>
      </c>
    </row>
    <row r="9" spans="1:4" ht="31.35" customHeight="1" thickBot="1" x14ac:dyDescent="0.3">
      <c r="A9" s="18">
        <v>4</v>
      </c>
      <c r="B9" s="29" t="s">
        <v>27</v>
      </c>
      <c r="C9" s="26">
        <f>'4'!F17</f>
        <v>0</v>
      </c>
      <c r="D9" s="22">
        <f t="shared" si="0"/>
        <v>0</v>
      </c>
    </row>
    <row r="10" spans="1:4" ht="40.5" customHeight="1" thickBot="1" x14ac:dyDescent="0.3">
      <c r="A10" s="4"/>
      <c r="B10" s="23" t="s">
        <v>16</v>
      </c>
      <c r="C10" s="27">
        <f>SUM(C6:C9)</f>
        <v>0</v>
      </c>
      <c r="D10" s="24">
        <f>SUM(D6:D9)</f>
        <v>0</v>
      </c>
    </row>
    <row r="11" spans="1:4" x14ac:dyDescent="0.25">
      <c r="B11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abSelected="1" zoomScale="59" zoomScaleNormal="59" workbookViewId="0">
      <selection activeCell="S12" sqref="S12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A1" s="76" t="s">
        <v>21</v>
      </c>
      <c r="B1" s="76"/>
      <c r="C1" s="76"/>
      <c r="D1" s="76"/>
      <c r="E1" s="76"/>
      <c r="F1" s="76"/>
    </row>
    <row r="2" spans="1:12" ht="15" customHeight="1" x14ac:dyDescent="0.25">
      <c r="A2" s="77" t="s">
        <v>24</v>
      </c>
      <c r="B2" s="77"/>
      <c r="C2" s="77"/>
      <c r="D2" s="77"/>
      <c r="E2" s="77"/>
      <c r="F2" s="77"/>
    </row>
    <row r="3" spans="1:12" ht="15" customHeight="1" thickBot="1" x14ac:dyDescent="0.3">
      <c r="A3" s="78"/>
      <c r="B3" s="78"/>
      <c r="C3" s="78"/>
      <c r="D3" s="78"/>
      <c r="E3" s="78"/>
      <c r="F3" s="78"/>
    </row>
    <row r="4" spans="1:12" s="1" customFormat="1" ht="30" customHeight="1" x14ac:dyDescent="0.4">
      <c r="A4" s="30" t="s">
        <v>28</v>
      </c>
      <c r="B4" s="31"/>
      <c r="C4" s="32" t="s">
        <v>29</v>
      </c>
      <c r="D4" s="33" t="s">
        <v>54</v>
      </c>
      <c r="E4" s="33" t="s">
        <v>31</v>
      </c>
      <c r="F4" s="34" t="s">
        <v>32</v>
      </c>
      <c r="G4"/>
      <c r="H4"/>
      <c r="I4"/>
      <c r="J4"/>
      <c r="K4"/>
      <c r="L4"/>
    </row>
    <row r="5" spans="1:12" s="1" customFormat="1" ht="30" customHeight="1" thickBot="1" x14ac:dyDescent="0.45">
      <c r="A5" s="35" t="s">
        <v>55</v>
      </c>
      <c r="B5" s="36"/>
      <c r="C5" s="37">
        <v>3.35</v>
      </c>
      <c r="D5" s="38">
        <v>12.38</v>
      </c>
      <c r="E5" s="39">
        <v>41500</v>
      </c>
      <c r="F5" s="40" t="s">
        <v>34</v>
      </c>
      <c r="G5"/>
      <c r="H5"/>
      <c r="I5"/>
      <c r="J5"/>
      <c r="K5"/>
      <c r="L5"/>
    </row>
    <row r="6" spans="1:12" s="1" customFormat="1" ht="30" customHeight="1" x14ac:dyDescent="0.25">
      <c r="A6" s="79" t="s">
        <v>35</v>
      </c>
      <c r="B6" s="81" t="s">
        <v>0</v>
      </c>
      <c r="C6" s="83" t="s">
        <v>36</v>
      </c>
      <c r="D6" s="85" t="s">
        <v>1</v>
      </c>
      <c r="E6" s="41" t="s">
        <v>37</v>
      </c>
      <c r="F6" s="42" t="s">
        <v>38</v>
      </c>
      <c r="G6"/>
      <c r="H6"/>
      <c r="I6"/>
      <c r="J6"/>
      <c r="K6"/>
      <c r="L6"/>
    </row>
    <row r="7" spans="1:12" s="1" customFormat="1" ht="30" customHeight="1" thickBot="1" x14ac:dyDescent="0.3">
      <c r="A7" s="80"/>
      <c r="B7" s="82"/>
      <c r="C7" s="84"/>
      <c r="D7" s="86"/>
      <c r="E7" s="43" t="s">
        <v>39</v>
      </c>
      <c r="F7" s="44" t="s">
        <v>40</v>
      </c>
      <c r="G7"/>
      <c r="H7"/>
      <c r="I7"/>
      <c r="J7"/>
      <c r="K7"/>
      <c r="L7"/>
    </row>
    <row r="8" spans="1:12" s="1" customFormat="1" ht="30" customHeight="1" x14ac:dyDescent="0.25">
      <c r="A8" s="45" t="s">
        <v>2</v>
      </c>
      <c r="B8" s="46" t="s">
        <v>41</v>
      </c>
      <c r="C8" s="47" t="s">
        <v>42</v>
      </c>
      <c r="D8" s="48">
        <f>C5</f>
        <v>3.35</v>
      </c>
      <c r="E8" s="49"/>
      <c r="F8" s="50">
        <f>(D8*E8)</f>
        <v>0</v>
      </c>
      <c r="G8"/>
      <c r="H8"/>
      <c r="I8"/>
      <c r="J8"/>
      <c r="K8"/>
      <c r="L8"/>
    </row>
    <row r="9" spans="1:12" s="1" customFormat="1" ht="30" customHeight="1" x14ac:dyDescent="0.25">
      <c r="A9" s="51" t="s">
        <v>4</v>
      </c>
      <c r="B9" s="46" t="s">
        <v>43</v>
      </c>
      <c r="C9" s="47" t="s">
        <v>3</v>
      </c>
      <c r="D9" s="47">
        <v>1</v>
      </c>
      <c r="E9" s="52"/>
      <c r="F9" s="50">
        <f t="shared" ref="F9:F16" si="0">(D9*E9)</f>
        <v>0</v>
      </c>
      <c r="G9"/>
      <c r="H9"/>
      <c r="I9"/>
      <c r="J9"/>
      <c r="K9"/>
      <c r="L9"/>
    </row>
    <row r="10" spans="1:12" s="1" customFormat="1" ht="30" customHeight="1" x14ac:dyDescent="0.25">
      <c r="A10" s="51" t="s">
        <v>5</v>
      </c>
      <c r="B10" s="53" t="s">
        <v>44</v>
      </c>
      <c r="C10" s="54" t="s">
        <v>6</v>
      </c>
      <c r="D10" s="55">
        <f>CEILING((2*D8*1000/25),1)</f>
        <v>268</v>
      </c>
      <c r="E10" s="52"/>
      <c r="F10" s="50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51" t="s">
        <v>7</v>
      </c>
      <c r="B11" s="56" t="s">
        <v>45</v>
      </c>
      <c r="C11" s="54" t="s">
        <v>6</v>
      </c>
      <c r="D11" s="55">
        <f>CEILING((D8*1000/200),1)</f>
        <v>17</v>
      </c>
      <c r="E11" s="52"/>
      <c r="F11" s="50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51" t="s">
        <v>8</v>
      </c>
      <c r="B12" s="56" t="s">
        <v>46</v>
      </c>
      <c r="C12" s="54" t="s">
        <v>6</v>
      </c>
      <c r="D12" s="55">
        <f>CEILING((D8*1000/500),1)</f>
        <v>7</v>
      </c>
      <c r="E12" s="52"/>
      <c r="F12" s="50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51" t="s">
        <v>9</v>
      </c>
      <c r="B13" s="56" t="s">
        <v>47</v>
      </c>
      <c r="C13" s="54" t="s">
        <v>6</v>
      </c>
      <c r="D13" s="55">
        <v>0</v>
      </c>
      <c r="E13" s="52"/>
      <c r="F13" s="50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51" t="s">
        <v>10</v>
      </c>
      <c r="B14" s="53" t="s">
        <v>48</v>
      </c>
      <c r="C14" s="54" t="s">
        <v>6</v>
      </c>
      <c r="D14" s="55">
        <f>H14</f>
        <v>5</v>
      </c>
      <c r="E14" s="52"/>
      <c r="F14" s="50">
        <f t="shared" si="0"/>
        <v>0</v>
      </c>
      <c r="G14" s="57">
        <f>(E5/10000)</f>
        <v>4.1500000000000004</v>
      </c>
      <c r="H14" s="57">
        <f>CEILING((E5/10000),1)*1</f>
        <v>5</v>
      </c>
      <c r="I14" s="57"/>
      <c r="J14"/>
      <c r="K14"/>
      <c r="L14"/>
    </row>
    <row r="15" spans="1:12" s="1" customFormat="1" ht="30" customHeight="1" x14ac:dyDescent="0.25">
      <c r="A15" s="51" t="s">
        <v>11</v>
      </c>
      <c r="B15" s="56" t="s">
        <v>49</v>
      </c>
      <c r="C15" s="54" t="s">
        <v>6</v>
      </c>
      <c r="D15" s="54">
        <v>1</v>
      </c>
      <c r="E15" s="52"/>
      <c r="F15" s="50">
        <f t="shared" si="0"/>
        <v>0</v>
      </c>
      <c r="G15" s="57"/>
      <c r="H15" s="57"/>
      <c r="I15" s="57"/>
      <c r="J15"/>
      <c r="K15"/>
      <c r="L15"/>
    </row>
    <row r="16" spans="1:12" s="1" customFormat="1" ht="30" customHeight="1" thickBot="1" x14ac:dyDescent="0.3">
      <c r="A16" s="58" t="s">
        <v>12</v>
      </c>
      <c r="B16" s="59" t="s">
        <v>13</v>
      </c>
      <c r="C16" s="60" t="s">
        <v>3</v>
      </c>
      <c r="D16" s="60">
        <v>1</v>
      </c>
      <c r="E16" s="61"/>
      <c r="F16" s="50">
        <f t="shared" si="0"/>
        <v>0</v>
      </c>
      <c r="G16" s="57"/>
      <c r="H16" s="57"/>
      <c r="I16" s="57"/>
      <c r="J16"/>
      <c r="K16"/>
      <c r="L16"/>
    </row>
    <row r="17" spans="1:12" s="1" customFormat="1" ht="30" customHeight="1" x14ac:dyDescent="0.25">
      <c r="A17" s="67" t="s">
        <v>50</v>
      </c>
      <c r="B17" s="68"/>
      <c r="C17" s="68"/>
      <c r="D17" s="68"/>
      <c r="E17" s="69"/>
      <c r="F17" s="62">
        <f>SUM(F8:F16)</f>
        <v>0</v>
      </c>
      <c r="G17"/>
      <c r="H17"/>
      <c r="I17"/>
      <c r="J17"/>
      <c r="K17"/>
      <c r="L17"/>
    </row>
    <row r="18" spans="1:12" ht="30" customHeight="1" x14ac:dyDescent="0.25">
      <c r="A18" s="70" t="s">
        <v>51</v>
      </c>
      <c r="B18" s="71"/>
      <c r="C18" s="71"/>
      <c r="D18" s="71"/>
      <c r="E18" s="72"/>
      <c r="F18" s="63">
        <f>(F17*0.21)</f>
        <v>0</v>
      </c>
    </row>
    <row r="19" spans="1:12" ht="30" customHeight="1" thickBot="1" x14ac:dyDescent="0.3">
      <c r="A19" s="73" t="s">
        <v>52</v>
      </c>
      <c r="B19" s="74"/>
      <c r="C19" s="74"/>
      <c r="D19" s="74"/>
      <c r="E19" s="75"/>
      <c r="F19" s="64">
        <f>SUM(F17:F18)</f>
        <v>0</v>
      </c>
    </row>
    <row r="20" spans="1:12" ht="30" customHeight="1" x14ac:dyDescent="0.25">
      <c r="A20" s="65"/>
    </row>
    <row r="21" spans="1:12" ht="30" customHeight="1" x14ac:dyDescent="0.25">
      <c r="D21" s="66"/>
    </row>
    <row r="22" spans="1:12" ht="30" customHeight="1" x14ac:dyDescent="0.25">
      <c r="A22" t="s">
        <v>53</v>
      </c>
      <c r="D22" s="66"/>
    </row>
    <row r="23" spans="1:12" ht="30" customHeight="1" x14ac:dyDescent="0.25">
      <c r="D23" s="66"/>
    </row>
    <row r="24" spans="1:12" ht="30" customHeight="1" x14ac:dyDescent="0.25"/>
  </sheetData>
  <mergeCells count="10">
    <mergeCell ref="A17:E17"/>
    <mergeCell ref="A18:E18"/>
    <mergeCell ref="A19:E19"/>
    <mergeCell ref="A1:F1"/>
    <mergeCell ref="A2:F2"/>
    <mergeCell ref="A3:F3"/>
    <mergeCell ref="A6:A7"/>
    <mergeCell ref="B6:B7"/>
    <mergeCell ref="C6:C7"/>
    <mergeCell ref="D6:D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C7" zoomScaleNormal="100" workbookViewId="0">
      <selection activeCell="E8" sqref="E8:E16"/>
    </sheetView>
  </sheetViews>
  <sheetFormatPr defaultRowHeight="15" x14ac:dyDescent="0.25"/>
  <cols>
    <col min="1" max="1" width="5.28515625" customWidth="1"/>
    <col min="2" max="2" width="78.8554687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A1" s="76" t="s">
        <v>22</v>
      </c>
      <c r="B1" s="76"/>
      <c r="C1" s="76"/>
      <c r="D1" s="76"/>
      <c r="E1" s="76"/>
      <c r="F1" s="76"/>
    </row>
    <row r="2" spans="1:12" ht="15" customHeight="1" x14ac:dyDescent="0.25">
      <c r="A2" s="77" t="s">
        <v>25</v>
      </c>
      <c r="B2" s="77"/>
      <c r="C2" s="77"/>
      <c r="D2" s="77"/>
      <c r="E2" s="77"/>
      <c r="F2" s="77"/>
    </row>
    <row r="3" spans="1:12" ht="15" customHeight="1" thickBot="1" x14ac:dyDescent="0.3">
      <c r="A3" s="78"/>
      <c r="B3" s="78"/>
      <c r="C3" s="78"/>
      <c r="D3" s="78"/>
      <c r="E3" s="78"/>
      <c r="F3" s="78"/>
    </row>
    <row r="4" spans="1:12" s="1" customFormat="1" ht="30" customHeight="1" x14ac:dyDescent="0.4">
      <c r="A4" s="30" t="s">
        <v>28</v>
      </c>
      <c r="B4" s="31"/>
      <c r="C4" s="32" t="s">
        <v>29</v>
      </c>
      <c r="D4" s="33" t="s">
        <v>30</v>
      </c>
      <c r="E4" s="33" t="s">
        <v>31</v>
      </c>
      <c r="F4" s="34" t="s">
        <v>32</v>
      </c>
      <c r="G4"/>
      <c r="H4"/>
      <c r="I4"/>
      <c r="J4"/>
      <c r="K4"/>
      <c r="L4"/>
    </row>
    <row r="5" spans="1:12" s="1" customFormat="1" ht="30" customHeight="1" thickBot="1" x14ac:dyDescent="0.45">
      <c r="A5" s="35" t="s">
        <v>33</v>
      </c>
      <c r="B5" s="36"/>
      <c r="C5" s="37">
        <v>0.35</v>
      </c>
      <c r="D5" s="38">
        <v>17.7</v>
      </c>
      <c r="E5" s="39">
        <v>6200</v>
      </c>
      <c r="F5" s="40" t="s">
        <v>34</v>
      </c>
      <c r="G5"/>
      <c r="H5"/>
      <c r="I5"/>
      <c r="J5"/>
      <c r="K5"/>
      <c r="L5"/>
    </row>
    <row r="6" spans="1:12" s="1" customFormat="1" ht="30" customHeight="1" x14ac:dyDescent="0.25">
      <c r="A6" s="79" t="s">
        <v>35</v>
      </c>
      <c r="B6" s="81" t="s">
        <v>0</v>
      </c>
      <c r="C6" s="83" t="s">
        <v>36</v>
      </c>
      <c r="D6" s="85" t="s">
        <v>1</v>
      </c>
      <c r="E6" s="41" t="s">
        <v>37</v>
      </c>
      <c r="F6" s="42" t="s">
        <v>38</v>
      </c>
      <c r="G6"/>
      <c r="H6"/>
      <c r="I6"/>
      <c r="J6"/>
      <c r="K6"/>
      <c r="L6"/>
    </row>
    <row r="7" spans="1:12" s="1" customFormat="1" ht="30" customHeight="1" thickBot="1" x14ac:dyDescent="0.3">
      <c r="A7" s="80"/>
      <c r="B7" s="82"/>
      <c r="C7" s="84"/>
      <c r="D7" s="86"/>
      <c r="E7" s="43" t="s">
        <v>39</v>
      </c>
      <c r="F7" s="44" t="s">
        <v>40</v>
      </c>
      <c r="G7"/>
      <c r="H7"/>
      <c r="I7"/>
      <c r="J7"/>
      <c r="K7"/>
      <c r="L7"/>
    </row>
    <row r="8" spans="1:12" s="1" customFormat="1" ht="30" customHeight="1" x14ac:dyDescent="0.25">
      <c r="A8" s="45" t="s">
        <v>2</v>
      </c>
      <c r="B8" s="46" t="s">
        <v>41</v>
      </c>
      <c r="C8" s="47" t="s">
        <v>42</v>
      </c>
      <c r="D8" s="48">
        <f>C5</f>
        <v>0.35</v>
      </c>
      <c r="E8" s="49"/>
      <c r="F8" s="50">
        <f>(D8*E8)</f>
        <v>0</v>
      </c>
      <c r="G8"/>
      <c r="H8"/>
      <c r="I8"/>
      <c r="J8"/>
      <c r="K8"/>
      <c r="L8"/>
    </row>
    <row r="9" spans="1:12" s="1" customFormat="1" ht="30" customHeight="1" x14ac:dyDescent="0.25">
      <c r="A9" s="51" t="s">
        <v>4</v>
      </c>
      <c r="B9" s="46" t="s">
        <v>43</v>
      </c>
      <c r="C9" s="47" t="s">
        <v>3</v>
      </c>
      <c r="D9" s="47">
        <v>1</v>
      </c>
      <c r="E9" s="52"/>
      <c r="F9" s="50">
        <f t="shared" ref="F9:F16" si="0">(D9*E9)</f>
        <v>0</v>
      </c>
      <c r="G9"/>
      <c r="H9"/>
      <c r="I9"/>
      <c r="J9"/>
      <c r="K9"/>
      <c r="L9"/>
    </row>
    <row r="10" spans="1:12" s="1" customFormat="1" ht="30" customHeight="1" x14ac:dyDescent="0.25">
      <c r="A10" s="51" t="s">
        <v>5</v>
      </c>
      <c r="B10" s="53" t="s">
        <v>44</v>
      </c>
      <c r="C10" s="54" t="s">
        <v>6</v>
      </c>
      <c r="D10" s="55">
        <f>CEILING((2*D8*1000/25),1)</f>
        <v>28</v>
      </c>
      <c r="E10" s="52"/>
      <c r="F10" s="50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51" t="s">
        <v>7</v>
      </c>
      <c r="B11" s="56" t="s">
        <v>45</v>
      </c>
      <c r="C11" s="54" t="s">
        <v>6</v>
      </c>
      <c r="D11" s="55">
        <f>CEILING((2*D8*1000/200),1)</f>
        <v>4</v>
      </c>
      <c r="E11" s="52"/>
      <c r="F11" s="50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51" t="s">
        <v>8</v>
      </c>
      <c r="B12" s="56" t="s">
        <v>46</v>
      </c>
      <c r="C12" s="54" t="s">
        <v>6</v>
      </c>
      <c r="D12" s="55">
        <f>CEILING((D8*1000/500),1)</f>
        <v>1</v>
      </c>
      <c r="E12" s="52"/>
      <c r="F12" s="50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51" t="s">
        <v>9</v>
      </c>
      <c r="B13" s="56" t="s">
        <v>47</v>
      </c>
      <c r="C13" s="54" t="s">
        <v>6</v>
      </c>
      <c r="D13" s="55">
        <v>0</v>
      </c>
      <c r="E13" s="52"/>
      <c r="F13" s="50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51" t="s">
        <v>10</v>
      </c>
      <c r="B14" s="53" t="s">
        <v>48</v>
      </c>
      <c r="C14" s="54" t="s">
        <v>6</v>
      </c>
      <c r="D14" s="55">
        <f>H14</f>
        <v>1</v>
      </c>
      <c r="E14" s="52"/>
      <c r="F14" s="50">
        <f t="shared" si="0"/>
        <v>0</v>
      </c>
      <c r="G14" s="57">
        <f>(E5/10000)</f>
        <v>0.62</v>
      </c>
      <c r="H14" s="57">
        <f>CEILING((E5/10000),1)*1</f>
        <v>1</v>
      </c>
      <c r="I14" s="57"/>
      <c r="J14"/>
      <c r="K14"/>
      <c r="L14"/>
    </row>
    <row r="15" spans="1:12" s="1" customFormat="1" ht="30" customHeight="1" x14ac:dyDescent="0.25">
      <c r="A15" s="51" t="s">
        <v>11</v>
      </c>
      <c r="B15" s="56" t="s">
        <v>49</v>
      </c>
      <c r="C15" s="54" t="s">
        <v>6</v>
      </c>
      <c r="D15" s="54">
        <v>1</v>
      </c>
      <c r="E15" s="52"/>
      <c r="F15" s="50">
        <f t="shared" si="0"/>
        <v>0</v>
      </c>
      <c r="G15" s="57"/>
      <c r="H15" s="57"/>
      <c r="I15" s="57"/>
      <c r="J15"/>
      <c r="K15"/>
      <c r="L15"/>
    </row>
    <row r="16" spans="1:12" s="1" customFormat="1" ht="30" customHeight="1" thickBot="1" x14ac:dyDescent="0.3">
      <c r="A16" s="58" t="s">
        <v>12</v>
      </c>
      <c r="B16" s="59" t="s">
        <v>13</v>
      </c>
      <c r="C16" s="60" t="s">
        <v>3</v>
      </c>
      <c r="D16" s="60">
        <v>1</v>
      </c>
      <c r="E16" s="61"/>
      <c r="F16" s="50">
        <f t="shared" si="0"/>
        <v>0</v>
      </c>
      <c r="G16" s="57"/>
      <c r="H16" s="57"/>
      <c r="I16" s="57"/>
      <c r="J16"/>
      <c r="K16"/>
      <c r="L16"/>
    </row>
    <row r="17" spans="1:12" s="1" customFormat="1" ht="30" customHeight="1" x14ac:dyDescent="0.25">
      <c r="A17" s="67" t="s">
        <v>50</v>
      </c>
      <c r="B17" s="68"/>
      <c r="C17" s="68"/>
      <c r="D17" s="68"/>
      <c r="E17" s="69"/>
      <c r="F17" s="62">
        <f>SUM(F8:F16)</f>
        <v>0</v>
      </c>
      <c r="G17"/>
      <c r="H17"/>
      <c r="I17"/>
      <c r="J17"/>
      <c r="K17"/>
      <c r="L17"/>
    </row>
    <row r="18" spans="1:12" ht="30" customHeight="1" x14ac:dyDescent="0.25">
      <c r="A18" s="70" t="s">
        <v>51</v>
      </c>
      <c r="B18" s="71"/>
      <c r="C18" s="71"/>
      <c r="D18" s="71"/>
      <c r="E18" s="72"/>
      <c r="F18" s="63">
        <f>(F17*0.21)</f>
        <v>0</v>
      </c>
    </row>
    <row r="19" spans="1:12" ht="30" customHeight="1" thickBot="1" x14ac:dyDescent="0.3">
      <c r="A19" s="73" t="s">
        <v>52</v>
      </c>
      <c r="B19" s="74"/>
      <c r="C19" s="74"/>
      <c r="D19" s="74"/>
      <c r="E19" s="75"/>
      <c r="F19" s="64">
        <f>SUM(F17:F18)</f>
        <v>0</v>
      </c>
    </row>
    <row r="20" spans="1:12" ht="30" customHeight="1" x14ac:dyDescent="0.25">
      <c r="A20" s="65"/>
    </row>
    <row r="21" spans="1:12" ht="30" customHeight="1" x14ac:dyDescent="0.25">
      <c r="D21" s="66"/>
    </row>
    <row r="22" spans="1:12" ht="30" customHeight="1" x14ac:dyDescent="0.25">
      <c r="A22" t="s">
        <v>53</v>
      </c>
      <c r="D22" s="66"/>
    </row>
    <row r="23" spans="1:12" ht="30" customHeight="1" x14ac:dyDescent="0.25">
      <c r="D23" s="66"/>
    </row>
    <row r="24" spans="1:12" x14ac:dyDescent="0.25">
      <c r="D24" s="66"/>
    </row>
    <row r="25" spans="1:12" x14ac:dyDescent="0.25">
      <c r="D25" s="66"/>
    </row>
    <row r="26" spans="1:12" x14ac:dyDescent="0.25">
      <c r="D26" s="66"/>
    </row>
    <row r="27" spans="1:12" x14ac:dyDescent="0.25">
      <c r="D27" s="66"/>
    </row>
    <row r="28" spans="1:12" x14ac:dyDescent="0.25">
      <c r="D28" s="66"/>
    </row>
    <row r="29" spans="1:12" x14ac:dyDescent="0.25">
      <c r="D29" s="66"/>
    </row>
    <row r="30" spans="1:12" x14ac:dyDescent="0.25">
      <c r="D30" s="66"/>
    </row>
    <row r="31" spans="1:12" x14ac:dyDescent="0.25">
      <c r="D31" s="66"/>
    </row>
  </sheetData>
  <mergeCells count="10">
    <mergeCell ref="A17:E17"/>
    <mergeCell ref="A18:E18"/>
    <mergeCell ref="A19:E19"/>
    <mergeCell ref="A1:F1"/>
    <mergeCell ref="A2:F2"/>
    <mergeCell ref="A3:F3"/>
    <mergeCell ref="A6:A7"/>
    <mergeCell ref="B6:B7"/>
    <mergeCell ref="C6:C7"/>
    <mergeCell ref="D6:D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topLeftCell="C7" workbookViewId="0">
      <selection activeCell="E8" sqref="E8:E16"/>
    </sheetView>
  </sheetViews>
  <sheetFormatPr defaultColWidth="9.140625" defaultRowHeight="15" x14ac:dyDescent="0.25"/>
  <cols>
    <col min="1" max="1" width="11.85546875" style="3" customWidth="1"/>
    <col min="2" max="2" width="69" style="3" customWidth="1"/>
    <col min="3" max="3" width="14" style="3" customWidth="1"/>
    <col min="4" max="4" width="14.42578125" style="3" customWidth="1"/>
    <col min="5" max="5" width="14.7109375" style="3" customWidth="1"/>
    <col min="6" max="6" width="16.7109375" style="3" customWidth="1"/>
    <col min="7" max="16384" width="9.140625" style="3"/>
  </cols>
  <sheetData>
    <row r="1" spans="1:13" ht="15" customHeight="1" x14ac:dyDescent="0.25">
      <c r="A1" s="10" t="s">
        <v>19</v>
      </c>
      <c r="B1" s="10"/>
      <c r="C1" s="10"/>
      <c r="D1" s="10"/>
      <c r="E1" s="11"/>
    </row>
    <row r="2" spans="1:13" ht="15.75" x14ac:dyDescent="0.25">
      <c r="A2" s="20" t="s">
        <v>26</v>
      </c>
      <c r="B2" s="10"/>
      <c r="C2" s="10"/>
      <c r="D2" s="10"/>
      <c r="E2" s="10"/>
    </row>
    <row r="3" spans="1:13" ht="15" customHeight="1" thickBot="1" x14ac:dyDescent="0.3">
      <c r="A3" s="10"/>
      <c r="B3" s="10"/>
      <c r="C3" s="10"/>
      <c r="D3" s="10"/>
      <c r="E3" s="10"/>
    </row>
    <row r="4" spans="1:13" ht="30" customHeight="1" x14ac:dyDescent="0.4">
      <c r="A4" s="30" t="s">
        <v>28</v>
      </c>
      <c r="B4" s="31"/>
      <c r="C4" s="32" t="s">
        <v>29</v>
      </c>
      <c r="D4" s="33" t="s">
        <v>30</v>
      </c>
      <c r="E4" s="33" t="s">
        <v>31</v>
      </c>
      <c r="F4" s="34" t="s">
        <v>32</v>
      </c>
      <c r="G4"/>
      <c r="H4"/>
      <c r="I4"/>
      <c r="J4"/>
      <c r="K4"/>
      <c r="L4"/>
      <c r="M4"/>
    </row>
    <row r="5" spans="1:13" ht="30" customHeight="1" thickBot="1" x14ac:dyDescent="0.45">
      <c r="A5" s="35" t="s">
        <v>56</v>
      </c>
      <c r="B5" s="36"/>
      <c r="C5" s="37">
        <v>1.35</v>
      </c>
      <c r="D5" s="38">
        <v>19.399999999999999</v>
      </c>
      <c r="E5" s="39">
        <v>26200</v>
      </c>
      <c r="F5" s="40" t="s">
        <v>34</v>
      </c>
      <c r="G5"/>
      <c r="H5"/>
      <c r="I5"/>
      <c r="J5"/>
      <c r="K5"/>
      <c r="L5"/>
      <c r="M5"/>
    </row>
    <row r="6" spans="1:13" ht="30" customHeight="1" x14ac:dyDescent="0.25">
      <c r="A6" s="79" t="s">
        <v>35</v>
      </c>
      <c r="B6" s="81" t="s">
        <v>0</v>
      </c>
      <c r="C6" s="83" t="s">
        <v>36</v>
      </c>
      <c r="D6" s="85" t="s">
        <v>1</v>
      </c>
      <c r="E6" s="41" t="s">
        <v>37</v>
      </c>
      <c r="F6" s="42" t="s">
        <v>38</v>
      </c>
      <c r="G6"/>
      <c r="H6"/>
      <c r="I6"/>
      <c r="J6"/>
      <c r="K6"/>
      <c r="L6"/>
      <c r="M6"/>
    </row>
    <row r="7" spans="1:13" ht="30" customHeight="1" thickBot="1" x14ac:dyDescent="0.3">
      <c r="A7" s="80"/>
      <c r="B7" s="82"/>
      <c r="C7" s="84"/>
      <c r="D7" s="86"/>
      <c r="E7" s="43" t="s">
        <v>39</v>
      </c>
      <c r="F7" s="44" t="s">
        <v>40</v>
      </c>
      <c r="G7"/>
      <c r="H7"/>
      <c r="I7"/>
      <c r="J7"/>
      <c r="K7"/>
      <c r="L7"/>
      <c r="M7"/>
    </row>
    <row r="8" spans="1:13" ht="30" customHeight="1" x14ac:dyDescent="0.25">
      <c r="A8" s="45" t="s">
        <v>2</v>
      </c>
      <c r="B8" s="46" t="s">
        <v>41</v>
      </c>
      <c r="C8" s="47" t="s">
        <v>42</v>
      </c>
      <c r="D8" s="48">
        <f>C5</f>
        <v>1.35</v>
      </c>
      <c r="E8" s="49"/>
      <c r="F8" s="50">
        <f>(D8*E8)</f>
        <v>0</v>
      </c>
      <c r="G8"/>
      <c r="H8"/>
      <c r="I8"/>
      <c r="J8"/>
      <c r="K8"/>
      <c r="L8"/>
      <c r="M8"/>
    </row>
    <row r="9" spans="1:13" ht="30" customHeight="1" x14ac:dyDescent="0.25">
      <c r="A9" s="51" t="s">
        <v>4</v>
      </c>
      <c r="B9" s="46" t="s">
        <v>43</v>
      </c>
      <c r="C9" s="47" t="s">
        <v>3</v>
      </c>
      <c r="D9" s="47">
        <v>1</v>
      </c>
      <c r="E9" s="52"/>
      <c r="F9" s="50">
        <f t="shared" ref="F9:F16" si="0">(D9*E9)</f>
        <v>0</v>
      </c>
      <c r="G9"/>
      <c r="H9"/>
      <c r="I9"/>
      <c r="J9"/>
      <c r="K9"/>
      <c r="L9"/>
      <c r="M9"/>
    </row>
    <row r="10" spans="1:13" ht="30" customHeight="1" x14ac:dyDescent="0.25">
      <c r="A10" s="51" t="s">
        <v>5</v>
      </c>
      <c r="B10" s="53" t="s">
        <v>44</v>
      </c>
      <c r="C10" s="54" t="s">
        <v>6</v>
      </c>
      <c r="D10" s="55">
        <f>CEILING((2*D8*1000/25),1)</f>
        <v>108</v>
      </c>
      <c r="E10" s="52"/>
      <c r="F10" s="50">
        <f t="shared" si="0"/>
        <v>0</v>
      </c>
      <c r="G10"/>
      <c r="H10"/>
      <c r="I10"/>
      <c r="J10"/>
      <c r="K10"/>
      <c r="L10"/>
      <c r="M10"/>
    </row>
    <row r="11" spans="1:13" ht="30" customHeight="1" x14ac:dyDescent="0.25">
      <c r="A11" s="51" t="s">
        <v>7</v>
      </c>
      <c r="B11" s="56" t="s">
        <v>45</v>
      </c>
      <c r="C11" s="54" t="s">
        <v>6</v>
      </c>
      <c r="D11" s="55">
        <f>CEILING((D8*1000/200),1)</f>
        <v>7</v>
      </c>
      <c r="E11" s="52"/>
      <c r="F11" s="50">
        <f t="shared" si="0"/>
        <v>0</v>
      </c>
      <c r="G11"/>
      <c r="H11"/>
      <c r="I11"/>
      <c r="J11"/>
      <c r="K11"/>
      <c r="L11"/>
      <c r="M11"/>
    </row>
    <row r="12" spans="1:13" ht="30" customHeight="1" x14ac:dyDescent="0.25">
      <c r="A12" s="51" t="s">
        <v>8</v>
      </c>
      <c r="B12" s="56" t="s">
        <v>46</v>
      </c>
      <c r="C12" s="54" t="s">
        <v>6</v>
      </c>
      <c r="D12" s="55">
        <f>CEILING((D8*1000/500),1)</f>
        <v>3</v>
      </c>
      <c r="E12" s="52"/>
      <c r="F12" s="50">
        <f t="shared" si="0"/>
        <v>0</v>
      </c>
      <c r="G12"/>
      <c r="H12"/>
      <c r="I12"/>
      <c r="J12"/>
      <c r="K12"/>
      <c r="L12"/>
      <c r="M12"/>
    </row>
    <row r="13" spans="1:13" ht="30" customHeight="1" x14ac:dyDescent="0.25">
      <c r="A13" s="51" t="s">
        <v>9</v>
      </c>
      <c r="B13" s="56" t="s">
        <v>47</v>
      </c>
      <c r="C13" s="54" t="s">
        <v>6</v>
      </c>
      <c r="D13" s="55">
        <v>0</v>
      </c>
      <c r="E13" s="52"/>
      <c r="F13" s="50">
        <f t="shared" si="0"/>
        <v>0</v>
      </c>
      <c r="G13"/>
      <c r="H13"/>
      <c r="I13"/>
      <c r="J13"/>
      <c r="K13"/>
      <c r="L13"/>
      <c r="M13"/>
    </row>
    <row r="14" spans="1:13" s="12" customFormat="1" ht="30" customHeight="1" x14ac:dyDescent="0.25">
      <c r="A14" s="51" t="s">
        <v>10</v>
      </c>
      <c r="B14" s="53" t="s">
        <v>48</v>
      </c>
      <c r="C14" s="54" t="s">
        <v>6</v>
      </c>
      <c r="D14" s="55">
        <f>H14</f>
        <v>3</v>
      </c>
      <c r="E14" s="52"/>
      <c r="F14" s="50">
        <f t="shared" si="0"/>
        <v>0</v>
      </c>
      <c r="G14" s="57">
        <f>(E5/10000)</f>
        <v>2.62</v>
      </c>
      <c r="H14" s="57">
        <f>CEILING((E5/10000),1)*1</f>
        <v>3</v>
      </c>
      <c r="I14" s="57"/>
      <c r="J14"/>
      <c r="K14"/>
      <c r="L14"/>
      <c r="M14"/>
    </row>
    <row r="15" spans="1:13" ht="30" customHeight="1" x14ac:dyDescent="0.25">
      <c r="A15" s="51" t="s">
        <v>11</v>
      </c>
      <c r="B15" s="56" t="s">
        <v>49</v>
      </c>
      <c r="C15" s="54" t="s">
        <v>6</v>
      </c>
      <c r="D15" s="54">
        <v>1</v>
      </c>
      <c r="E15" s="52"/>
      <c r="F15" s="50">
        <f t="shared" si="0"/>
        <v>0</v>
      </c>
      <c r="G15" s="57"/>
      <c r="H15" s="57"/>
      <c r="I15" s="57"/>
      <c r="J15"/>
      <c r="K15"/>
      <c r="L15"/>
      <c r="M15"/>
    </row>
    <row r="16" spans="1:13" ht="30" customHeight="1" thickBot="1" x14ac:dyDescent="0.3">
      <c r="A16" s="58" t="s">
        <v>12</v>
      </c>
      <c r="B16" s="59" t="s">
        <v>13</v>
      </c>
      <c r="C16" s="60" t="s">
        <v>3</v>
      </c>
      <c r="D16" s="60">
        <v>1</v>
      </c>
      <c r="E16" s="61"/>
      <c r="F16" s="50">
        <f t="shared" si="0"/>
        <v>0</v>
      </c>
      <c r="G16" s="57"/>
      <c r="H16" s="57"/>
      <c r="I16" s="57"/>
      <c r="J16"/>
      <c r="K16"/>
      <c r="L16"/>
      <c r="M16"/>
    </row>
    <row r="17" spans="1:13" ht="30" customHeight="1" x14ac:dyDescent="0.25">
      <c r="A17" s="67" t="s">
        <v>50</v>
      </c>
      <c r="B17" s="68"/>
      <c r="C17" s="68"/>
      <c r="D17" s="68"/>
      <c r="E17" s="69"/>
      <c r="F17" s="62">
        <f>SUM(F8:F16)</f>
        <v>0</v>
      </c>
      <c r="G17"/>
      <c r="H17"/>
      <c r="I17"/>
      <c r="J17"/>
      <c r="K17"/>
      <c r="L17"/>
      <c r="M17"/>
    </row>
    <row r="18" spans="1:13" ht="30" customHeight="1" x14ac:dyDescent="0.25">
      <c r="A18" s="70" t="s">
        <v>51</v>
      </c>
      <c r="B18" s="71"/>
      <c r="C18" s="71"/>
      <c r="D18" s="71"/>
      <c r="E18" s="72"/>
      <c r="F18" s="63">
        <f>(F17*0.21)</f>
        <v>0</v>
      </c>
      <c r="G18"/>
      <c r="H18"/>
      <c r="I18"/>
      <c r="J18"/>
      <c r="K18"/>
      <c r="L18"/>
      <c r="M18"/>
    </row>
    <row r="19" spans="1:13" ht="30" customHeight="1" thickBot="1" x14ac:dyDescent="0.3">
      <c r="A19" s="73" t="s">
        <v>52</v>
      </c>
      <c r="B19" s="74"/>
      <c r="C19" s="74"/>
      <c r="D19" s="74"/>
      <c r="E19" s="75"/>
      <c r="F19" s="64">
        <f>SUM(F17:F18)</f>
        <v>0</v>
      </c>
      <c r="G19"/>
      <c r="H19"/>
      <c r="I19"/>
      <c r="J19"/>
      <c r="K19"/>
      <c r="L19"/>
      <c r="M19"/>
    </row>
    <row r="20" spans="1:13" ht="30" customHeight="1" x14ac:dyDescent="0.25">
      <c r="A20" s="65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/>
      <c r="B21"/>
      <c r="C21"/>
      <c r="D21" s="66"/>
      <c r="E21"/>
      <c r="F21"/>
      <c r="G21"/>
      <c r="H21"/>
      <c r="I21"/>
      <c r="J21"/>
      <c r="K21"/>
      <c r="L21"/>
      <c r="M21"/>
    </row>
    <row r="22" spans="1:13" x14ac:dyDescent="0.25">
      <c r="A22" t="s">
        <v>53</v>
      </c>
      <c r="B22"/>
      <c r="C22"/>
      <c r="D22" s="66"/>
      <c r="E22"/>
      <c r="F22"/>
      <c r="G22"/>
      <c r="H22"/>
      <c r="I22"/>
      <c r="J22"/>
      <c r="K22"/>
      <c r="L22"/>
      <c r="M22"/>
    </row>
    <row r="23" spans="1:13" x14ac:dyDescent="0.25">
      <c r="A23"/>
      <c r="B23"/>
      <c r="C23"/>
      <c r="D23" s="66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 s="66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 s="66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 s="6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 s="66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 s="66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 s="66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 s="66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 s="66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 s="66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 s="66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 s="66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 s="66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 s="6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 s="66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 s="66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 s="66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 s="66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 s="66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 s="66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 s="66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 s="66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 s="66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 s="6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 s="66"/>
      <c r="E47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 s="66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 s="66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 s="66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 s="66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 s="66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 s="66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 s="66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 s="66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 s="6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 s="66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 s="66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 s="66"/>
      <c r="E59"/>
      <c r="F59"/>
      <c r="G59"/>
      <c r="H59"/>
      <c r="I59"/>
      <c r="J59"/>
      <c r="K59"/>
      <c r="L59"/>
      <c r="M59"/>
    </row>
    <row r="60" spans="1:13" x14ac:dyDescent="0.25">
      <c r="A60"/>
      <c r="B60"/>
      <c r="C60"/>
      <c r="D60" s="66"/>
      <c r="E60"/>
      <c r="F60"/>
      <c r="G60"/>
      <c r="H60"/>
      <c r="I60"/>
      <c r="J60"/>
      <c r="K60"/>
      <c r="L60"/>
      <c r="M60"/>
    </row>
    <row r="61" spans="1:13" x14ac:dyDescent="0.25">
      <c r="A61"/>
      <c r="B61"/>
      <c r="C61"/>
      <c r="D61" s="66"/>
      <c r="E61"/>
      <c r="F61"/>
      <c r="G61"/>
      <c r="H61"/>
      <c r="I61"/>
      <c r="J61"/>
      <c r="K61"/>
      <c r="L61"/>
      <c r="M61"/>
    </row>
    <row r="62" spans="1:13" x14ac:dyDescent="0.25">
      <c r="A62"/>
      <c r="B62"/>
      <c r="C62"/>
      <c r="D62" s="66"/>
      <c r="E62"/>
      <c r="F62"/>
      <c r="G62"/>
      <c r="H62"/>
      <c r="I62"/>
      <c r="J62"/>
      <c r="K62"/>
      <c r="L62"/>
      <c r="M62"/>
    </row>
    <row r="63" spans="1:13" x14ac:dyDescent="0.25">
      <c r="A63"/>
      <c r="B63"/>
      <c r="C63"/>
      <c r="D63" s="66"/>
      <c r="E63"/>
      <c r="F63"/>
      <c r="G63"/>
      <c r="H63"/>
      <c r="I63"/>
      <c r="J63"/>
      <c r="K63"/>
      <c r="L63"/>
      <c r="M63"/>
    </row>
    <row r="64" spans="1:13" x14ac:dyDescent="0.25">
      <c r="A64"/>
      <c r="B64"/>
      <c r="C64"/>
      <c r="D64" s="66"/>
      <c r="E64"/>
      <c r="F64"/>
      <c r="G64"/>
      <c r="H64"/>
      <c r="I64"/>
      <c r="J64"/>
      <c r="K64"/>
      <c r="L64"/>
      <c r="M64"/>
    </row>
    <row r="65" spans="1:13" x14ac:dyDescent="0.25">
      <c r="A65"/>
      <c r="B65"/>
      <c r="C65"/>
      <c r="D65" s="66"/>
      <c r="E65"/>
      <c r="F65"/>
      <c r="G65"/>
      <c r="H65"/>
      <c r="I65"/>
      <c r="J65"/>
      <c r="K65"/>
      <c r="L65"/>
      <c r="M65"/>
    </row>
    <row r="66" spans="1:13" x14ac:dyDescent="0.25">
      <c r="A66"/>
      <c r="B66"/>
      <c r="C66"/>
      <c r="D66" s="66"/>
      <c r="E66"/>
      <c r="F66"/>
      <c r="G66"/>
      <c r="H66"/>
      <c r="I66"/>
      <c r="J66"/>
      <c r="K66"/>
      <c r="L66"/>
      <c r="M66"/>
    </row>
    <row r="67" spans="1:13" x14ac:dyDescent="0.25">
      <c r="A67"/>
      <c r="B67"/>
      <c r="C67"/>
      <c r="D67" s="66"/>
      <c r="E67"/>
      <c r="F67"/>
      <c r="G67"/>
      <c r="H67"/>
      <c r="I67"/>
      <c r="J67"/>
      <c r="K67"/>
      <c r="L67"/>
      <c r="M67"/>
    </row>
    <row r="68" spans="1:13" x14ac:dyDescent="0.25">
      <c r="A68"/>
      <c r="B68"/>
      <c r="C68"/>
      <c r="D68" s="66"/>
      <c r="E68"/>
      <c r="F68"/>
      <c r="G68"/>
      <c r="H68"/>
      <c r="I68"/>
      <c r="J68"/>
      <c r="K68"/>
      <c r="L68"/>
      <c r="M68"/>
    </row>
    <row r="69" spans="1:13" x14ac:dyDescent="0.25">
      <c r="A69"/>
      <c r="B69"/>
      <c r="C69"/>
      <c r="D69" s="66"/>
      <c r="E69"/>
      <c r="F69"/>
      <c r="G69"/>
      <c r="H69"/>
      <c r="I69"/>
      <c r="J69"/>
      <c r="K69"/>
      <c r="L69"/>
      <c r="M69"/>
    </row>
    <row r="70" spans="1:13" x14ac:dyDescent="0.25">
      <c r="A70"/>
      <c r="B70"/>
      <c r="C70"/>
      <c r="D70" s="66"/>
      <c r="E70"/>
      <c r="F70"/>
      <c r="G70"/>
      <c r="H70"/>
      <c r="I70"/>
      <c r="J70"/>
      <c r="K70"/>
      <c r="L70"/>
      <c r="M70"/>
    </row>
    <row r="71" spans="1:13" x14ac:dyDescent="0.25">
      <c r="A71"/>
      <c r="B71"/>
      <c r="C71"/>
      <c r="D71" s="66"/>
      <c r="E71"/>
      <c r="F71"/>
      <c r="G71"/>
      <c r="H71"/>
      <c r="I71"/>
      <c r="J71"/>
      <c r="K71"/>
      <c r="L71"/>
      <c r="M71"/>
    </row>
    <row r="72" spans="1:13" x14ac:dyDescent="0.25">
      <c r="A72"/>
      <c r="B72"/>
      <c r="C72"/>
      <c r="D72" s="66"/>
      <c r="E72"/>
      <c r="F72"/>
      <c r="G72"/>
      <c r="H72"/>
      <c r="I72"/>
      <c r="J72"/>
      <c r="K72"/>
      <c r="L72"/>
      <c r="M72"/>
    </row>
    <row r="73" spans="1:13" x14ac:dyDescent="0.25">
      <c r="A73"/>
      <c r="B73"/>
      <c r="C73"/>
      <c r="D73" s="66"/>
      <c r="E73"/>
      <c r="F73"/>
      <c r="G73"/>
      <c r="H73"/>
      <c r="I73"/>
      <c r="J73"/>
      <c r="K73"/>
      <c r="L73"/>
      <c r="M73"/>
    </row>
    <row r="74" spans="1:13" x14ac:dyDescent="0.25">
      <c r="A74"/>
      <c r="B74"/>
      <c r="C74"/>
      <c r="D74" s="66"/>
      <c r="E74"/>
      <c r="F74"/>
      <c r="G74"/>
      <c r="H74"/>
      <c r="I74"/>
      <c r="J74"/>
      <c r="K74"/>
      <c r="L74"/>
      <c r="M74"/>
    </row>
    <row r="75" spans="1:13" x14ac:dyDescent="0.25">
      <c r="A75"/>
      <c r="B75"/>
      <c r="C75"/>
      <c r="D75" s="66"/>
      <c r="E75"/>
      <c r="F75"/>
      <c r="G75"/>
      <c r="H75"/>
      <c r="I75"/>
      <c r="J75"/>
      <c r="K75"/>
      <c r="L75"/>
      <c r="M75"/>
    </row>
    <row r="76" spans="1:13" x14ac:dyDescent="0.25">
      <c r="A76"/>
      <c r="B76"/>
      <c r="C76"/>
      <c r="D76" s="66"/>
      <c r="E76"/>
      <c r="F76"/>
      <c r="G76"/>
      <c r="H76"/>
      <c r="I76"/>
      <c r="J76"/>
      <c r="K76"/>
      <c r="L76"/>
      <c r="M76"/>
    </row>
    <row r="77" spans="1:13" x14ac:dyDescent="0.25">
      <c r="A77"/>
      <c r="B77"/>
      <c r="C77"/>
      <c r="D77" s="66"/>
      <c r="E77"/>
      <c r="F77"/>
      <c r="G77"/>
      <c r="H77"/>
      <c r="I77"/>
      <c r="J77"/>
      <c r="K77"/>
      <c r="L77"/>
      <c r="M77"/>
    </row>
    <row r="78" spans="1:13" x14ac:dyDescent="0.25">
      <c r="A78"/>
      <c r="B78"/>
      <c r="C78"/>
      <c r="D78" s="66"/>
      <c r="E78"/>
      <c r="F78"/>
      <c r="G78"/>
      <c r="H78"/>
      <c r="I78"/>
      <c r="J78"/>
      <c r="K78"/>
      <c r="L78"/>
      <c r="M78"/>
    </row>
    <row r="79" spans="1:13" x14ac:dyDescent="0.25">
      <c r="A79"/>
      <c r="B79"/>
      <c r="C79"/>
      <c r="D79" s="66"/>
      <c r="E79"/>
      <c r="F79"/>
      <c r="G79"/>
      <c r="H79"/>
      <c r="I79"/>
      <c r="J79"/>
      <c r="K79"/>
      <c r="L79"/>
      <c r="M79"/>
    </row>
    <row r="80" spans="1:13" x14ac:dyDescent="0.25">
      <c r="A80"/>
      <c r="B80"/>
      <c r="C80"/>
      <c r="D80" s="66"/>
      <c r="E80"/>
      <c r="F80"/>
      <c r="G80"/>
      <c r="H80"/>
      <c r="I80"/>
      <c r="J80"/>
      <c r="K80"/>
      <c r="L80"/>
      <c r="M80"/>
    </row>
    <row r="81" spans="1:13" x14ac:dyDescent="0.25">
      <c r="A81"/>
      <c r="B81"/>
      <c r="C81"/>
      <c r="D81" s="66"/>
      <c r="E81"/>
      <c r="F81"/>
      <c r="G81"/>
      <c r="H81"/>
      <c r="I81"/>
      <c r="J81"/>
      <c r="K81"/>
      <c r="L81"/>
      <c r="M81"/>
    </row>
    <row r="82" spans="1:13" x14ac:dyDescent="0.25">
      <c r="A82"/>
      <c r="B82"/>
      <c r="C82"/>
      <c r="D82" s="66"/>
      <c r="E82"/>
      <c r="F82"/>
      <c r="G82"/>
      <c r="H82"/>
      <c r="I82"/>
      <c r="J82"/>
      <c r="K82"/>
      <c r="L82"/>
      <c r="M82"/>
    </row>
    <row r="83" spans="1:13" x14ac:dyDescent="0.25">
      <c r="A83"/>
      <c r="B83"/>
      <c r="C83"/>
      <c r="D83" s="66"/>
      <c r="E83"/>
      <c r="F83"/>
      <c r="G83"/>
      <c r="H83"/>
      <c r="I83"/>
      <c r="J83"/>
      <c r="K83"/>
      <c r="L83"/>
      <c r="M83"/>
    </row>
    <row r="84" spans="1:13" x14ac:dyDescent="0.25">
      <c r="A84"/>
      <c r="B84"/>
      <c r="C84"/>
      <c r="D84" s="66"/>
      <c r="E84"/>
      <c r="F84"/>
      <c r="G84"/>
      <c r="H84"/>
      <c r="I84"/>
      <c r="J84"/>
      <c r="K84"/>
      <c r="L84"/>
      <c r="M84"/>
    </row>
    <row r="85" spans="1:13" x14ac:dyDescent="0.25">
      <c r="A85"/>
      <c r="B85"/>
      <c r="C85"/>
      <c r="D85" s="66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 s="66"/>
      <c r="E86"/>
      <c r="F86"/>
      <c r="G86"/>
      <c r="H86"/>
      <c r="I86"/>
      <c r="J86"/>
      <c r="K86"/>
      <c r="L86"/>
      <c r="M86"/>
    </row>
    <row r="87" spans="1:13" x14ac:dyDescent="0.25">
      <c r="A87"/>
      <c r="B87"/>
      <c r="C87"/>
      <c r="D87" s="66"/>
      <c r="E87"/>
      <c r="F87"/>
      <c r="G87"/>
      <c r="H87"/>
      <c r="I87"/>
      <c r="J87"/>
      <c r="K87"/>
      <c r="L87"/>
      <c r="M87"/>
    </row>
    <row r="88" spans="1:13" x14ac:dyDescent="0.25">
      <c r="A88"/>
      <c r="B88"/>
      <c r="C88"/>
      <c r="D88" s="66"/>
      <c r="E88"/>
      <c r="F88"/>
      <c r="G88"/>
      <c r="H88"/>
      <c r="I88"/>
      <c r="J88"/>
      <c r="K88"/>
      <c r="L88"/>
      <c r="M88"/>
    </row>
    <row r="89" spans="1:13" x14ac:dyDescent="0.25">
      <c r="A89"/>
      <c r="B89"/>
      <c r="C89"/>
      <c r="D89" s="66"/>
      <c r="E89"/>
      <c r="F89"/>
      <c r="G89"/>
      <c r="H89"/>
      <c r="I89"/>
      <c r="J89"/>
      <c r="K89"/>
      <c r="L89"/>
      <c r="M89"/>
    </row>
    <row r="90" spans="1:13" x14ac:dyDescent="0.25">
      <c r="A90"/>
      <c r="B90"/>
      <c r="C90"/>
      <c r="D90" s="66"/>
      <c r="E90"/>
      <c r="F90"/>
      <c r="G90"/>
      <c r="H90"/>
      <c r="I90"/>
      <c r="J90"/>
      <c r="K90"/>
      <c r="L90"/>
      <c r="M90"/>
    </row>
    <row r="91" spans="1:13" x14ac:dyDescent="0.25">
      <c r="A91"/>
      <c r="B91"/>
      <c r="C91"/>
      <c r="D91" s="66"/>
      <c r="E91"/>
      <c r="F91"/>
      <c r="G91"/>
      <c r="H91"/>
      <c r="I91"/>
      <c r="J91"/>
      <c r="K91"/>
      <c r="L91"/>
      <c r="M91"/>
    </row>
    <row r="92" spans="1:13" x14ac:dyDescent="0.25">
      <c r="A92"/>
      <c r="B92"/>
      <c r="C92"/>
      <c r="D92" s="66"/>
      <c r="E92"/>
      <c r="F92"/>
      <c r="G92"/>
      <c r="H92"/>
      <c r="I92"/>
      <c r="J92"/>
      <c r="K92"/>
      <c r="L92"/>
      <c r="M92"/>
    </row>
    <row r="93" spans="1:13" x14ac:dyDescent="0.25">
      <c r="A93"/>
      <c r="B93"/>
      <c r="C93"/>
      <c r="D93" s="66"/>
      <c r="E93"/>
      <c r="F93"/>
      <c r="G93"/>
      <c r="H93"/>
      <c r="I93"/>
      <c r="J93"/>
      <c r="K93"/>
      <c r="L93"/>
      <c r="M93"/>
    </row>
    <row r="94" spans="1:13" x14ac:dyDescent="0.25">
      <c r="A94"/>
      <c r="B94"/>
      <c r="C94"/>
      <c r="D94" s="66"/>
      <c r="E94"/>
      <c r="F94"/>
      <c r="G94"/>
      <c r="H94"/>
      <c r="I94"/>
      <c r="J94"/>
      <c r="K94"/>
      <c r="L94"/>
      <c r="M94"/>
    </row>
    <row r="95" spans="1:13" x14ac:dyDescent="0.25">
      <c r="A95"/>
      <c r="B95"/>
      <c r="C95"/>
      <c r="D95" s="66"/>
      <c r="E95"/>
      <c r="F95"/>
      <c r="G95"/>
      <c r="H95"/>
      <c r="I95"/>
      <c r="J95"/>
      <c r="K95"/>
      <c r="L95"/>
      <c r="M95"/>
    </row>
    <row r="96" spans="1:13" x14ac:dyDescent="0.25">
      <c r="A96"/>
      <c r="B96"/>
      <c r="C96"/>
      <c r="D96" s="6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 s="66"/>
      <c r="E97"/>
      <c r="F97"/>
      <c r="G97"/>
      <c r="H97"/>
      <c r="I97"/>
      <c r="J97"/>
      <c r="K97"/>
      <c r="L97"/>
      <c r="M97"/>
    </row>
    <row r="98" spans="1:13" x14ac:dyDescent="0.25">
      <c r="A98"/>
      <c r="B98"/>
      <c r="C98"/>
      <c r="D98" s="66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 s="66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 s="66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 s="66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 s="66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 s="66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 s="66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 s="66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 s="6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 s="66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 s="66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 s="66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 s="66"/>
      <c r="E110"/>
      <c r="F110"/>
      <c r="G110"/>
      <c r="H110"/>
      <c r="I110"/>
      <c r="J110"/>
      <c r="K110"/>
      <c r="L110"/>
      <c r="M110"/>
    </row>
  </sheetData>
  <mergeCells count="7">
    <mergeCell ref="A18:E18"/>
    <mergeCell ref="A19:E19"/>
    <mergeCell ref="A6:A7"/>
    <mergeCell ref="B6:B7"/>
    <mergeCell ref="C6:C7"/>
    <mergeCell ref="D6:D7"/>
    <mergeCell ref="A17:E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topLeftCell="A7" workbookViewId="0">
      <selection activeCell="A17" sqref="A17:E17"/>
    </sheetView>
  </sheetViews>
  <sheetFormatPr defaultColWidth="9.140625" defaultRowHeight="15" x14ac:dyDescent="0.25"/>
  <cols>
    <col min="1" max="1" width="10.7109375" style="3" customWidth="1"/>
    <col min="2" max="2" width="58" style="3" customWidth="1"/>
    <col min="3" max="3" width="14" style="3" customWidth="1"/>
    <col min="4" max="4" width="14.42578125" style="3" customWidth="1"/>
    <col min="5" max="5" width="14.7109375" style="3" customWidth="1"/>
    <col min="6" max="6" width="14" style="3" customWidth="1"/>
    <col min="7" max="16384" width="9.140625" style="3"/>
  </cols>
  <sheetData>
    <row r="1" spans="1:9" x14ac:dyDescent="0.25">
      <c r="A1" s="10" t="s">
        <v>20</v>
      </c>
      <c r="B1" s="10"/>
      <c r="C1" s="10"/>
      <c r="D1" s="10"/>
      <c r="E1" s="11"/>
    </row>
    <row r="2" spans="1:9" ht="15.75" x14ac:dyDescent="0.25">
      <c r="A2" s="20" t="s">
        <v>27</v>
      </c>
      <c r="B2" s="10"/>
      <c r="C2" s="10"/>
      <c r="D2" s="10"/>
      <c r="E2" s="10"/>
    </row>
    <row r="3" spans="1:9" ht="15.75" thickBot="1" x14ac:dyDescent="0.3">
      <c r="A3" s="10"/>
      <c r="B3" s="10"/>
      <c r="C3" s="10"/>
      <c r="D3" s="10"/>
      <c r="E3" s="10"/>
    </row>
    <row r="4" spans="1:9" ht="30" customHeight="1" x14ac:dyDescent="0.4">
      <c r="A4" s="30" t="s">
        <v>28</v>
      </c>
      <c r="B4" s="31"/>
      <c r="C4" s="32" t="s">
        <v>29</v>
      </c>
      <c r="D4" s="33" t="s">
        <v>54</v>
      </c>
      <c r="E4" s="33" t="s">
        <v>31</v>
      </c>
      <c r="F4" s="34" t="s">
        <v>32</v>
      </c>
      <c r="G4"/>
      <c r="H4"/>
      <c r="I4"/>
    </row>
    <row r="5" spans="1:9" ht="30" customHeight="1" thickBot="1" x14ac:dyDescent="0.45">
      <c r="A5" s="35" t="s">
        <v>57</v>
      </c>
      <c r="B5" s="36"/>
      <c r="C5" s="37">
        <v>0.3</v>
      </c>
      <c r="D5" s="38">
        <v>9.6999999999999993</v>
      </c>
      <c r="E5" s="39">
        <v>2900</v>
      </c>
      <c r="F5" s="40" t="s">
        <v>34</v>
      </c>
      <c r="G5"/>
      <c r="H5"/>
      <c r="I5"/>
    </row>
    <row r="6" spans="1:9" ht="30" customHeight="1" x14ac:dyDescent="0.25">
      <c r="A6" s="79" t="s">
        <v>35</v>
      </c>
      <c r="B6" s="81" t="s">
        <v>0</v>
      </c>
      <c r="C6" s="83" t="s">
        <v>36</v>
      </c>
      <c r="D6" s="85" t="s">
        <v>1</v>
      </c>
      <c r="E6" s="41" t="s">
        <v>37</v>
      </c>
      <c r="F6" s="42" t="s">
        <v>38</v>
      </c>
      <c r="G6"/>
      <c r="H6"/>
      <c r="I6"/>
    </row>
    <row r="7" spans="1:9" ht="30" customHeight="1" thickBot="1" x14ac:dyDescent="0.3">
      <c r="A7" s="80"/>
      <c r="B7" s="82"/>
      <c r="C7" s="84"/>
      <c r="D7" s="86"/>
      <c r="E7" s="43" t="s">
        <v>39</v>
      </c>
      <c r="F7" s="44" t="s">
        <v>40</v>
      </c>
      <c r="G7"/>
      <c r="H7"/>
      <c r="I7"/>
    </row>
    <row r="8" spans="1:9" ht="30" customHeight="1" x14ac:dyDescent="0.25">
      <c r="A8" s="45" t="s">
        <v>2</v>
      </c>
      <c r="B8" s="46" t="s">
        <v>41</v>
      </c>
      <c r="C8" s="47" t="s">
        <v>42</v>
      </c>
      <c r="D8" s="48">
        <f>C5</f>
        <v>0.3</v>
      </c>
      <c r="E8" s="49"/>
      <c r="F8" s="50">
        <f>(D8*E8)</f>
        <v>0</v>
      </c>
      <c r="G8"/>
      <c r="H8"/>
      <c r="I8"/>
    </row>
    <row r="9" spans="1:9" ht="30" customHeight="1" x14ac:dyDescent="0.25">
      <c r="A9" s="51" t="s">
        <v>4</v>
      </c>
      <c r="B9" s="46" t="s">
        <v>43</v>
      </c>
      <c r="C9" s="47" t="s">
        <v>3</v>
      </c>
      <c r="D9" s="47">
        <v>1</v>
      </c>
      <c r="E9" s="52"/>
      <c r="F9" s="50">
        <f t="shared" ref="F9:F16" si="0">(D9*E9)</f>
        <v>0</v>
      </c>
      <c r="G9"/>
      <c r="H9"/>
      <c r="I9"/>
    </row>
    <row r="10" spans="1:9" ht="30" customHeight="1" x14ac:dyDescent="0.25">
      <c r="A10" s="51" t="s">
        <v>5</v>
      </c>
      <c r="B10" s="53" t="s">
        <v>44</v>
      </c>
      <c r="C10" s="54" t="s">
        <v>6</v>
      </c>
      <c r="D10" s="55">
        <f>CEILING((D8*1000/25),1)</f>
        <v>12</v>
      </c>
      <c r="E10" s="52"/>
      <c r="F10" s="50">
        <f t="shared" si="0"/>
        <v>0</v>
      </c>
      <c r="G10"/>
      <c r="H10"/>
      <c r="I10"/>
    </row>
    <row r="11" spans="1:9" ht="30" customHeight="1" x14ac:dyDescent="0.25">
      <c r="A11" s="51" t="s">
        <v>7</v>
      </c>
      <c r="B11" s="56" t="s">
        <v>45</v>
      </c>
      <c r="C11" s="54" t="s">
        <v>6</v>
      </c>
      <c r="D11" s="55">
        <f>CEILING((D8*1000/200),1)</f>
        <v>2</v>
      </c>
      <c r="E11" s="52"/>
      <c r="F11" s="50">
        <f t="shared" si="0"/>
        <v>0</v>
      </c>
      <c r="G11"/>
      <c r="H11"/>
      <c r="I11"/>
    </row>
    <row r="12" spans="1:9" ht="30" customHeight="1" x14ac:dyDescent="0.25">
      <c r="A12" s="51" t="s">
        <v>8</v>
      </c>
      <c r="B12" s="56" t="s">
        <v>46</v>
      </c>
      <c r="C12" s="54" t="s">
        <v>6</v>
      </c>
      <c r="D12" s="55">
        <f>CEILING((D8*1000/500),1)</f>
        <v>1</v>
      </c>
      <c r="E12" s="52"/>
      <c r="F12" s="50">
        <f t="shared" si="0"/>
        <v>0</v>
      </c>
      <c r="G12"/>
      <c r="H12"/>
      <c r="I12"/>
    </row>
    <row r="13" spans="1:9" ht="30" customHeight="1" x14ac:dyDescent="0.25">
      <c r="A13" s="51" t="s">
        <v>9</v>
      </c>
      <c r="B13" s="56" t="s">
        <v>47</v>
      </c>
      <c r="C13" s="54" t="s">
        <v>6</v>
      </c>
      <c r="D13" s="55">
        <v>0</v>
      </c>
      <c r="E13" s="52"/>
      <c r="F13" s="50">
        <f t="shared" si="0"/>
        <v>0</v>
      </c>
      <c r="G13"/>
      <c r="H13"/>
      <c r="I13"/>
    </row>
    <row r="14" spans="1:9" ht="30" customHeight="1" x14ac:dyDescent="0.25">
      <c r="A14" s="51" t="s">
        <v>10</v>
      </c>
      <c r="B14" s="53" t="s">
        <v>48</v>
      </c>
      <c r="C14" s="54" t="s">
        <v>6</v>
      </c>
      <c r="D14" s="55">
        <f>H14</f>
        <v>1</v>
      </c>
      <c r="E14" s="52"/>
      <c r="F14" s="50">
        <f t="shared" si="0"/>
        <v>0</v>
      </c>
      <c r="G14" s="57">
        <f>(E5/10000)</f>
        <v>0.28999999999999998</v>
      </c>
      <c r="H14" s="57">
        <f>CEILING((E5/10000),1)*1</f>
        <v>1</v>
      </c>
      <c r="I14" s="57"/>
    </row>
    <row r="15" spans="1:9" ht="30" customHeight="1" x14ac:dyDescent="0.25">
      <c r="A15" s="51" t="s">
        <v>11</v>
      </c>
      <c r="B15" s="56" t="s">
        <v>49</v>
      </c>
      <c r="C15" s="54" t="s">
        <v>6</v>
      </c>
      <c r="D15" s="54">
        <v>1</v>
      </c>
      <c r="E15" s="52"/>
      <c r="F15" s="50">
        <f t="shared" si="0"/>
        <v>0</v>
      </c>
      <c r="G15" s="57"/>
      <c r="H15" s="57"/>
      <c r="I15" s="57"/>
    </row>
    <row r="16" spans="1:9" ht="30" customHeight="1" thickBot="1" x14ac:dyDescent="0.3">
      <c r="A16" s="58" t="s">
        <v>12</v>
      </c>
      <c r="B16" s="59" t="s">
        <v>13</v>
      </c>
      <c r="C16" s="60" t="s">
        <v>3</v>
      </c>
      <c r="D16" s="60">
        <v>1</v>
      </c>
      <c r="E16" s="61"/>
      <c r="F16" s="50">
        <f t="shared" si="0"/>
        <v>0</v>
      </c>
      <c r="G16" s="57"/>
      <c r="H16" s="57"/>
      <c r="I16" s="57"/>
    </row>
    <row r="17" spans="1:9" ht="30" customHeight="1" x14ac:dyDescent="0.25">
      <c r="A17" s="67" t="s">
        <v>50</v>
      </c>
      <c r="B17" s="68"/>
      <c r="C17" s="68"/>
      <c r="D17" s="68"/>
      <c r="E17" s="69"/>
      <c r="F17" s="62">
        <f>SUM(F8:F16)</f>
        <v>0</v>
      </c>
      <c r="G17"/>
      <c r="H17"/>
      <c r="I17"/>
    </row>
    <row r="18" spans="1:9" ht="30" customHeight="1" x14ac:dyDescent="0.25">
      <c r="A18" s="70" t="s">
        <v>51</v>
      </c>
      <c r="B18" s="71"/>
      <c r="C18" s="71"/>
      <c r="D18" s="71"/>
      <c r="E18" s="72"/>
      <c r="F18" s="63">
        <f>(F17*0.21)</f>
        <v>0</v>
      </c>
      <c r="G18"/>
      <c r="H18"/>
      <c r="I18"/>
    </row>
    <row r="19" spans="1:9" s="12" customFormat="1" ht="30" customHeight="1" thickBot="1" x14ac:dyDescent="0.3">
      <c r="A19" s="73" t="s">
        <v>52</v>
      </c>
      <c r="B19" s="74"/>
      <c r="C19" s="74"/>
      <c r="D19" s="74"/>
      <c r="E19" s="75"/>
      <c r="F19" s="64">
        <f>SUM(F17:F18)</f>
        <v>0</v>
      </c>
      <c r="G19"/>
      <c r="H19"/>
      <c r="I19"/>
    </row>
    <row r="20" spans="1:9" ht="30" customHeight="1" x14ac:dyDescent="0.25">
      <c r="A20" s="65"/>
      <c r="B20"/>
      <c r="C20"/>
      <c r="D20"/>
      <c r="E20"/>
      <c r="F20"/>
      <c r="G20"/>
      <c r="H20"/>
      <c r="I20"/>
    </row>
    <row r="21" spans="1:9" ht="30" customHeight="1" x14ac:dyDescent="0.25">
      <c r="A21"/>
      <c r="B21"/>
      <c r="C21"/>
      <c r="D21" s="66"/>
      <c r="E21"/>
      <c r="F21"/>
      <c r="G21"/>
      <c r="H21"/>
      <c r="I21"/>
    </row>
    <row r="22" spans="1:9" ht="30" customHeight="1" x14ac:dyDescent="0.25">
      <c r="A22" t="s">
        <v>53</v>
      </c>
      <c r="B22"/>
      <c r="C22"/>
      <c r="D22" s="66"/>
      <c r="E22"/>
      <c r="F22"/>
      <c r="G22"/>
      <c r="H22"/>
      <c r="I22"/>
    </row>
    <row r="23" spans="1:9" ht="30" customHeight="1" x14ac:dyDescent="0.25">
      <c r="A23"/>
      <c r="B23"/>
      <c r="C23"/>
      <c r="D23" s="66"/>
      <c r="E23"/>
      <c r="F23"/>
      <c r="G23"/>
      <c r="H23"/>
      <c r="I23"/>
    </row>
    <row r="24" spans="1:9" ht="30" customHeight="1" x14ac:dyDescent="0.25">
      <c r="A24"/>
      <c r="B24"/>
      <c r="C24"/>
      <c r="D24" s="66"/>
      <c r="E24"/>
      <c r="F24"/>
      <c r="G24"/>
      <c r="H24"/>
      <c r="I24"/>
    </row>
    <row r="25" spans="1:9" ht="30" customHeight="1" x14ac:dyDescent="0.25">
      <c r="A25"/>
      <c r="B25"/>
      <c r="C25"/>
      <c r="D25" s="66"/>
      <c r="E25"/>
      <c r="F25"/>
      <c r="G25"/>
      <c r="H25"/>
      <c r="I25"/>
    </row>
    <row r="26" spans="1:9" ht="30" customHeight="1" x14ac:dyDescent="0.25">
      <c r="A26"/>
      <c r="B26"/>
      <c r="C26"/>
      <c r="D26" s="66"/>
      <c r="E26"/>
      <c r="F26"/>
      <c r="G26"/>
      <c r="H26"/>
      <c r="I26"/>
    </row>
    <row r="27" spans="1:9" ht="30" customHeight="1" x14ac:dyDescent="0.25">
      <c r="A27"/>
      <c r="B27"/>
      <c r="C27"/>
      <c r="D27" s="66"/>
      <c r="E27"/>
      <c r="F27"/>
      <c r="G27"/>
      <c r="H27"/>
      <c r="I27"/>
    </row>
    <row r="28" spans="1:9" ht="30" customHeight="1" x14ac:dyDescent="0.25">
      <c r="A28"/>
      <c r="B28"/>
      <c r="C28"/>
      <c r="D28" s="66"/>
      <c r="E28"/>
      <c r="F28"/>
      <c r="G28"/>
      <c r="H28"/>
      <c r="I28"/>
    </row>
    <row r="29" spans="1:9" ht="30" customHeight="1" x14ac:dyDescent="0.25">
      <c r="A29" s="13"/>
      <c r="B29" s="14"/>
      <c r="C29" s="15"/>
      <c r="D29" s="15"/>
      <c r="E29" s="16"/>
    </row>
    <row r="30" spans="1:9" ht="30" customHeight="1" x14ac:dyDescent="0.25">
      <c r="A30" s="17"/>
      <c r="B30" s="17"/>
      <c r="C30" s="17"/>
      <c r="D30" s="17"/>
      <c r="E30" s="17"/>
    </row>
  </sheetData>
  <mergeCells count="7">
    <mergeCell ref="A18:E18"/>
    <mergeCell ref="A19:E19"/>
    <mergeCell ref="A6:A7"/>
    <mergeCell ref="B6:B7"/>
    <mergeCell ref="C6:C7"/>
    <mergeCell ref="D6:D7"/>
    <mergeCell ref="A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2024-11-04T05:45:32Z</dcterms:modified>
</cp:coreProperties>
</file>