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28_ Rozšíření kapacity vnitroareálového parkoviště\2_ZD\1_ZD\"/>
    </mc:Choice>
  </mc:AlternateContent>
  <xr:revisionPtr revIDLastSave="0" documentId="13_ncr:1_{83B533F7-BC90-47F4-B328-7F80EBC20121}" xr6:coauthVersionLast="47" xr6:coauthVersionMax="47" xr10:uidLastSave="{00000000-0000-0000-0000-000000000000}"/>
  <bookViews>
    <workbookView xWindow="945" yWindow="300" windowWidth="20340" windowHeight="1417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424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2424_01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2424_01 Pol'!$A$1:$Y$62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I9" i="12"/>
  <c r="K9" i="12"/>
  <c r="M9" i="12"/>
  <c r="O9" i="12"/>
  <c r="Q9" i="12"/>
  <c r="V9" i="12"/>
  <c r="G11" i="12"/>
  <c r="G8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O38" i="12"/>
  <c r="V38" i="12"/>
  <c r="G39" i="12"/>
  <c r="M39" i="12" s="1"/>
  <c r="M38" i="12" s="1"/>
  <c r="I39" i="12"/>
  <c r="K39" i="12"/>
  <c r="O39" i="12"/>
  <c r="Q39" i="12"/>
  <c r="V39" i="12"/>
  <c r="G41" i="12"/>
  <c r="I41" i="12"/>
  <c r="I38" i="12" s="1"/>
  <c r="K41" i="12"/>
  <c r="M41" i="12"/>
  <c r="O41" i="12"/>
  <c r="Q41" i="12"/>
  <c r="V41" i="12"/>
  <c r="G44" i="12"/>
  <c r="M44" i="12" s="1"/>
  <c r="M43" i="12" s="1"/>
  <c r="I44" i="12"/>
  <c r="I43" i="12" s="1"/>
  <c r="K44" i="12"/>
  <c r="K43" i="12" s="1"/>
  <c r="O44" i="12"/>
  <c r="O43" i="12" s="1"/>
  <c r="Q44" i="12"/>
  <c r="Q43" i="12" s="1"/>
  <c r="V44" i="12"/>
  <c r="V43" i="12" s="1"/>
  <c r="I45" i="12"/>
  <c r="K45" i="12"/>
  <c r="Q45" i="12"/>
  <c r="G46" i="12"/>
  <c r="G45" i="12" s="1"/>
  <c r="I55" i="1" s="1"/>
  <c r="I18" i="1" s="1"/>
  <c r="I46" i="12"/>
  <c r="K46" i="12"/>
  <c r="M46" i="12"/>
  <c r="M45" i="12" s="1"/>
  <c r="O46" i="12"/>
  <c r="O45" i="12" s="1"/>
  <c r="Q46" i="12"/>
  <c r="V46" i="12"/>
  <c r="V45" i="12" s="1"/>
  <c r="G47" i="12"/>
  <c r="I56" i="1" s="1"/>
  <c r="I19" i="1" s="1"/>
  <c r="Q47" i="12"/>
  <c r="V47" i="12"/>
  <c r="G48" i="12"/>
  <c r="M48" i="12" s="1"/>
  <c r="M47" i="12" s="1"/>
  <c r="I48" i="12"/>
  <c r="I47" i="12" s="1"/>
  <c r="K48" i="12"/>
  <c r="K47" i="12" s="1"/>
  <c r="O48" i="12"/>
  <c r="O47" i="12" s="1"/>
  <c r="Q48" i="12"/>
  <c r="V48" i="12"/>
  <c r="O49" i="12"/>
  <c r="G50" i="12"/>
  <c r="M50" i="12" s="1"/>
  <c r="M49" i="12" s="1"/>
  <c r="I50" i="12"/>
  <c r="I49" i="12" s="1"/>
  <c r="K50" i="12"/>
  <c r="K49" i="12" s="1"/>
  <c r="O50" i="12"/>
  <c r="Q50" i="12"/>
  <c r="Q49" i="12" s="1"/>
  <c r="V50" i="12"/>
  <c r="V49" i="12" s="1"/>
  <c r="AE52" i="12"/>
  <c r="F41" i="1" s="1"/>
  <c r="I17" i="1"/>
  <c r="J28" i="1"/>
  <c r="J26" i="1"/>
  <c r="G38" i="1"/>
  <c r="F38" i="1"/>
  <c r="J23" i="1"/>
  <c r="J24" i="1"/>
  <c r="J25" i="1"/>
  <c r="J27" i="1"/>
  <c r="E24" i="1"/>
  <c r="E26" i="1"/>
  <c r="F39" i="1" l="1"/>
  <c r="Q8" i="12"/>
  <c r="O8" i="12"/>
  <c r="I52" i="1"/>
  <c r="Q38" i="12"/>
  <c r="I8" i="12"/>
  <c r="K8" i="12"/>
  <c r="K38" i="12"/>
  <c r="V8" i="12"/>
  <c r="AF52" i="12"/>
  <c r="M11" i="12"/>
  <c r="M8" i="12" s="1"/>
  <c r="G49" i="12"/>
  <c r="I57" i="1" s="1"/>
  <c r="G43" i="12"/>
  <c r="I54" i="1" s="1"/>
  <c r="G52" i="12" l="1"/>
  <c r="I16" i="1"/>
  <c r="I21" i="1" s="1"/>
  <c r="I58" i="1"/>
  <c r="I20" i="1"/>
  <c r="F42" i="1"/>
  <c r="G41" i="1"/>
  <c r="H41" i="1" s="1"/>
  <c r="I41" i="1" s="1"/>
  <c r="G40" i="1"/>
  <c r="H40" i="1" s="1"/>
  <c r="I40" i="1" s="1"/>
  <c r="G39" i="1"/>
  <c r="H39" i="1" s="1"/>
  <c r="H42" i="1" s="1"/>
  <c r="G23" i="1" l="1"/>
  <c r="A23" i="1" s="1"/>
  <c r="G42" i="1"/>
  <c r="G25" i="1" s="1"/>
  <c r="A25" i="1" s="1"/>
  <c r="I39" i="1"/>
  <c r="I42" i="1" s="1"/>
  <c r="J53" i="1"/>
  <c r="J57" i="1"/>
  <c r="J56" i="1"/>
  <c r="J52" i="1"/>
  <c r="J58" i="1" s="1"/>
  <c r="J55" i="1"/>
  <c r="J54" i="1"/>
  <c r="A24" i="1"/>
  <c r="G24" i="1"/>
  <c r="J41" i="1" l="1"/>
  <c r="J40" i="1"/>
  <c r="J39" i="1"/>
  <c r="J42" i="1" s="1"/>
  <c r="A26" i="1"/>
  <c r="G26" i="1"/>
  <c r="A27" i="1" s="1"/>
  <c r="A29" i="1" s="1"/>
  <c r="G29" i="1" s="1"/>
  <c r="G27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44D5CCC8-800E-4BDA-80A9-119601923C8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3738AF-0A05-4B35-B99A-82CEE397D01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<sst xmlns="http://schemas.openxmlformats.org/spreadsheetml/2006/main" count="386" uniqueCount="185">
  <si>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</si>
  <si>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</si>
  <si>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</si>
  <si>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</si>
  <si>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</si>
  <si>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</si>
  <si>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</si>
  <si>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</si>
  <si>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</si>
  <si>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</si>
  <si>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</si>
  <si>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</si>
  <si>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</si>
  <si>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</si>
  <si>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</si>
  <si>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</si>
  <si>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</si>
  <si>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</si>
  <si>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</si>
  <si>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</si>
  <si>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</si>
  <si>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</si>
  <si>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</si>
  <si>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</si>
  <si>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</si>
  <si>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</si>
  <si>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</si>
  <si>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</si>
  <si>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</si>
  <si>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</si>
  <si>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</si>
  <si>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</si>
  <si>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</si>
  <si>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</si>
  <si>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</si>
  <si>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</si>
  <si>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</si>
  <si>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</si>
  <si>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</si>
  <si>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</si>
  <si>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</si>
  <si>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</si>
  <si>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</si>
  <si>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2424_01</t>
  </si>
  <si>
    <t>Parkoviště</t>
  </si>
  <si>
    <t>01</t>
  </si>
  <si>
    <t>Objekt:</t>
  </si>
  <si>
    <t>Rozpočet:</t>
  </si>
  <si>
    <t>Ing.Daniel Malina</t>
  </si>
  <si>
    <t>2024/24</t>
  </si>
  <si>
    <t>Nemocnice Znojmo-rozšiření kapacity vnitroareálového parkoviště</t>
  </si>
  <si>
    <t>Nemocnice Znojmo, příspěvková organizace</t>
  </si>
  <si>
    <t>MUDr. Jana Janského 2675/11</t>
  </si>
  <si>
    <t>Znojmo</t>
  </si>
  <si>
    <t>66902</t>
  </si>
  <si>
    <t>00092584</t>
  </si>
  <si>
    <t>CZ00092584</t>
  </si>
  <si>
    <t>Stavba</t>
  </si>
  <si>
    <t>Celkem za stavbu</t>
  </si>
  <si>
    <t>CZK</t>
  </si>
  <si>
    <t>#POPS</t>
  </si>
  <si>
    <t>Popis stavby: 2024/24 - Nemocnice Znojmo-rozšiření kapacity vnitroareálového parkoviště</t>
  </si>
  <si>
    <t>#POPO</t>
  </si>
  <si>
    <t>Popis objektu: 01 - Parkoviště</t>
  </si>
  <si>
    <t>#POPR</t>
  </si>
  <si>
    <t>Popis rozpočtu: 2424_01 - Parkoviště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</si>
  <si>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</si>
  <si>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</si>
  <si>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</si>
  <si>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</si>
  <si>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</si>
  <si>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</si>
  <si>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</si>
  <si>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</si>
  <si>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</si>
  <si>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</si>
  <si>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</si>
  <si>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</si>
  <si>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</si>
  <si>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</si>
  <si>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</si>
  <si>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</si>
  <si>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</si>
  <si>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</si>
  <si>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</si>
  <si>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</si>
  <si>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</si>
  <si>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</si>
  <si>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</si>
  <si>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</si>
  <si>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</si>
  <si>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</si>
  <si>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</si>
  <si>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</si>
  <si>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</si>
  <si>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</si>
  <si>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</si>
  <si>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</si>
  <si>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</si>
  <si>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</si>
  <si>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</si>
  <si>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</si>
  <si>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</si>
  <si>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</si>
  <si>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</si>
  <si>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</si>
  <si>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111201101R00</t>
  </si>
  <si>
    <t>Odstranění křovin i s kořeny na ploše do 1000 m2</t>
  </si>
  <si>
    <t>m2</t>
  </si>
  <si>
    <t>RTS 24/ I</t>
  </si>
  <si>
    <t>Práce</t>
  </si>
  <si>
    <t>Běžná</t>
  </si>
  <si>
    <t>POL1_</t>
  </si>
  <si>
    <t>200</t>
  </si>
  <si>
    <t>VV</t>
  </si>
  <si>
    <t>111201401R00</t>
  </si>
  <si>
    <t>Spálení křovin a stromů o průměru do 100 mm</t>
  </si>
  <si>
    <t>Odkaz na mn. položky pořadí 1 : 200,00000</t>
  </si>
  <si>
    <t>111201501R00</t>
  </si>
  <si>
    <t>Spálení větví stromů o průměru nad 100 mm</t>
  </si>
  <si>
    <t>kus</t>
  </si>
  <si>
    <t>10</t>
  </si>
  <si>
    <t>112101101R00</t>
  </si>
  <si>
    <t>Kácení stromů listnatých o průměru kmene 10-30 cm</t>
  </si>
  <si>
    <t>112201101R00</t>
  </si>
  <si>
    <t>Odstranění pařezů pod úrovní, o průměru 10 - 30 cm</t>
  </si>
  <si>
    <t>122201101R00</t>
  </si>
  <si>
    <t>Odkopávky nezapažené v hor. 3 do 100 m3</t>
  </si>
  <si>
    <t>m3</t>
  </si>
  <si>
    <t>0,4*(609+793+1363)</t>
  </si>
  <si>
    <t>171151101R00</t>
  </si>
  <si>
    <t>Hutnění boků násypů</t>
  </si>
  <si>
    <t>90*3</t>
  </si>
  <si>
    <t>171201101R00</t>
  </si>
  <si>
    <t>Uložení sypaniny do násypů nezhutněných</t>
  </si>
  <si>
    <t>171201201R00</t>
  </si>
  <si>
    <t>Uložení sypaniny na skl.-sypanina na výšku přes 2m</t>
  </si>
  <si>
    <t>181101111R00</t>
  </si>
  <si>
    <t>Úprava pláně v zářezech se zhutněním - ručně</t>
  </si>
  <si>
    <t>(609+793+1363)</t>
  </si>
  <si>
    <t>183400010RAA</t>
  </si>
  <si>
    <t>Příprava půdy pro výsadbu v rovině, ruční chemické odplevelení, rytí, hnojení</t>
  </si>
  <si>
    <t>Součtová</t>
  </si>
  <si>
    <t>Agregovaná položka</t>
  </si>
  <si>
    <t>POL2_</t>
  </si>
  <si>
    <t>184101111RA0</t>
  </si>
  <si>
    <t>Výsadba keře prostokoř. v rovině, výšky do 50 cm</t>
  </si>
  <si>
    <t>30</t>
  </si>
  <si>
    <t>184101112RAB</t>
  </si>
  <si>
    <t>Výsadba stromu prostokoř. v rovině, výšky do 100cm Tis červený - Taxus baccata</t>
  </si>
  <si>
    <t>35</t>
  </si>
  <si>
    <t>184101114RAB</t>
  </si>
  <si>
    <t>Výsadba stromu prostokoř. v rovině, výšky do 200cm Lípa malolistá - Tilia cordata</t>
  </si>
  <si>
    <t>40</t>
  </si>
  <si>
    <t>02652025R</t>
  </si>
  <si>
    <t>Zlatice - Forsythia intermedia Lynwood v. 20-40 cm</t>
  </si>
  <si>
    <t>SPCM</t>
  </si>
  <si>
    <t>Specifikace</t>
  </si>
  <si>
    <t>POL3_</t>
  </si>
  <si>
    <t>02652445R</t>
  </si>
  <si>
    <t>Ptačí zob - Ligustrum vulgare  v. 20-40 cm</t>
  </si>
  <si>
    <t>564831111R00</t>
  </si>
  <si>
    <t>Podklad ze štěrkodrti po zhutnění tloušťky 10 cm</t>
  </si>
  <si>
    <t>564851111R00</t>
  </si>
  <si>
    <t>Podklad ze štěrkodrti po zhutnění tloušťky 15 cm</t>
  </si>
  <si>
    <t>998222012R00</t>
  </si>
  <si>
    <t>Přesun hmot, zpevněné plochy, kryt z kameniva</t>
  </si>
  <si>
    <t>t</t>
  </si>
  <si>
    <t>Přesun hmot</t>
  </si>
  <si>
    <t>POL7_</t>
  </si>
  <si>
    <t>210500010RACV</t>
  </si>
  <si>
    <t>Venkovní osvětlení, stožár parkový, včetně napojení na stáv. vedení stožár ocelový výška 5 m</t>
  </si>
  <si>
    <t>Vlastní</t>
  </si>
  <si>
    <t>Indiv</t>
  </si>
  <si>
    <t>005111021R</t>
  </si>
  <si>
    <t>Vytyčení inženýrských sítí</t>
  </si>
  <si>
    <t>Soubor</t>
  </si>
  <si>
    <t>VRN</t>
  </si>
  <si>
    <t>POL99_2</t>
  </si>
  <si>
    <t>005121 R</t>
  </si>
  <si>
    <t>Zařízení staveniště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</si>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</sst>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8" t="s">
        <v>24</v>
      </c>
      <c r="C2" s="79"/>
      <c r="D2" s="80" t="s">
        <v>49</v>
      </c>
      <c r="E2" s="233" t="s">
        <v>50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6" t="s">
        <v>44</v>
      </c>
      <c r="F3" s="237"/>
      <c r="G3" s="237"/>
      <c r="H3" s="237"/>
      <c r="I3" s="237"/>
      <c r="J3" s="238"/>
    </row>
    <row r="4" spans="1:15" ht="23.25" customHeight="1" x14ac:dyDescent="0.2">
      <c r="A4" s="76">
        <v>2234</v>
      </c>
      <c r="B4" s="83" t="s">
        <v>47</v>
      </c>
      <c r="C4" s="84"/>
      <c r="D4" s="85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 t="s">
        <v>51</v>
      </c>
      <c r="E5" s="222"/>
      <c r="F5" s="222"/>
      <c r="G5" s="222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3" t="s">
        <v>52</v>
      </c>
      <c r="E6" s="224"/>
      <c r="F6" s="224"/>
      <c r="G6" s="224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5" t="s">
        <v>53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48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4"/>
      <c r="F16" s="205"/>
      <c r="G16" s="204"/>
      <c r="H16" s="205"/>
      <c r="I16" s="204">
        <f>SUMIF(F52:F57,A16,I52:I57)+SUMIF(F52:F57,"PSU",I52:I57)</f>
        <v>0</v>
      </c>
      <c r="J16" s="206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4"/>
      <c r="F17" s="205"/>
      <c r="G17" s="204"/>
      <c r="H17" s="205"/>
      <c r="I17" s="204">
        <f>SUMIF(F52:F57,A17,I52:I57)</f>
        <v>0</v>
      </c>
      <c r="J17" s="206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4"/>
      <c r="F18" s="205"/>
      <c r="G18" s="204"/>
      <c r="H18" s="205"/>
      <c r="I18" s="204">
        <f>SUMIF(F52:F57,A18,I52:I57)</f>
        <v>0</v>
      </c>
      <c r="J18" s="206"/>
    </row>
    <row r="19" spans="1:10" ht="23.25" customHeight="1" x14ac:dyDescent="0.2">
      <c r="A19" s="141" t="s">
        <v>76</v>
      </c>
      <c r="B19" s="38" t="s">
        <v>29</v>
      </c>
      <c r="C19" s="62"/>
      <c r="D19" s="63"/>
      <c r="E19" s="204"/>
      <c r="F19" s="205"/>
      <c r="G19" s="204"/>
      <c r="H19" s="205"/>
      <c r="I19" s="204">
        <f>SUMIF(F52:F57,A19,I52:I57)</f>
        <v>0</v>
      </c>
      <c r="J19" s="206"/>
    </row>
    <row r="20" spans="1:10" ht="23.25" customHeight="1" x14ac:dyDescent="0.2">
      <c r="A20" s="141" t="s">
        <v>77</v>
      </c>
      <c r="B20" s="38" t="s">
        <v>30</v>
      </c>
      <c r="C20" s="62"/>
      <c r="D20" s="63"/>
      <c r="E20" s="204"/>
      <c r="F20" s="205"/>
      <c r="G20" s="204"/>
      <c r="H20" s="205"/>
      <c r="I20" s="204">
        <f>SUMIF(F52:F57,A20,I52:I57)</f>
        <v>0</v>
      </c>
      <c r="J20" s="20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0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09">
        <f>IF(A29&gt;50, ROUNDUP(A27, 0), ROUNDDOWN(A27, 0))</f>
        <v>0</v>
      </c>
      <c r="H29" s="209"/>
      <c r="I29" s="209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194"/>
      <c r="D39" s="194"/>
      <c r="E39" s="194"/>
      <c r="F39" s="101">
        <f>'01 2424_01 Pol'!AE52</f>
        <v>0</v>
      </c>
      <c r="G39" s="102">
        <f>'01 2424_01 Pol'!AF52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5" t="s">
        <v>44</v>
      </c>
      <c r="D40" s="195"/>
      <c r="E40" s="195"/>
      <c r="F40" s="106">
        <f>'01 2424_01 Pol'!AE52</f>
        <v>0</v>
      </c>
      <c r="G40" s="107">
        <f>'01 2424_01 Pol'!AF52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4" t="s">
        <v>44</v>
      </c>
      <c r="D41" s="194"/>
      <c r="E41" s="194"/>
      <c r="F41" s="110">
        <f>'01 2424_01 Pol'!AE52</f>
        <v>0</v>
      </c>
      <c r="G41" s="103">
        <f>'01 2424_01 Pol'!AF52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196" t="s">
        <v>58</v>
      </c>
      <c r="C42" s="197"/>
      <c r="D42" s="197"/>
      <c r="E42" s="198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4" spans="1:10" x14ac:dyDescent="0.2">
      <c r="A44" t="s">
        <v>60</v>
      </c>
      <c r="B44" t="s">
        <v>61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9" spans="1:10" ht="15.75" x14ac:dyDescent="0.25">
      <c r="B49" s="122" t="s">
        <v>66</v>
      </c>
    </row>
    <row r="51" spans="1:10" ht="25.5" customHeight="1" x14ac:dyDescent="0.2">
      <c r="A51" s="124"/>
      <c r="B51" s="127" t="s">
        <v>18</v>
      </c>
      <c r="C51" s="127" t="s">
        <v>6</v>
      </c>
      <c r="D51" s="128"/>
      <c r="E51" s="128"/>
      <c r="F51" s="129" t="s">
        <v>67</v>
      </c>
      <c r="G51" s="129"/>
      <c r="H51" s="129"/>
      <c r="I51" s="129" t="s">
        <v>31</v>
      </c>
      <c r="J51" s="129" t="s">
        <v>0</v>
      </c>
    </row>
    <row r="52" spans="1:10" ht="36.75" customHeight="1" x14ac:dyDescent="0.2">
      <c r="A52" s="125"/>
      <c r="B52" s="130" t="s">
        <v>68</v>
      </c>
      <c r="C52" s="192" t="s">
        <v>69</v>
      </c>
      <c r="D52" s="193"/>
      <c r="E52" s="193"/>
      <c r="F52" s="137" t="s">
        <v>26</v>
      </c>
      <c r="G52" s="138"/>
      <c r="H52" s="138"/>
      <c r="I52" s="138">
        <f>'01 2424_01 Pol'!G8</f>
        <v>0</v>
      </c>
      <c r="J52" s="134" t="str">
        <f>IF(I58=0,"",I52/I58*100)</f>
        <v/>
      </c>
    </row>
    <row r="53" spans="1:10" ht="36.75" customHeight="1" x14ac:dyDescent="0.2">
      <c r="A53" s="125"/>
      <c r="B53" s="130" t="s">
        <v>70</v>
      </c>
      <c r="C53" s="192" t="s">
        <v>71</v>
      </c>
      <c r="D53" s="193"/>
      <c r="E53" s="193"/>
      <c r="F53" s="137" t="s">
        <v>26</v>
      </c>
      <c r="G53" s="138"/>
      <c r="H53" s="138"/>
      <c r="I53" s="138">
        <f>'01 2424_01 Pol'!G38</f>
        <v>0</v>
      </c>
      <c r="J53" s="134" t="str">
        <f>IF(I58=0,"",I53/I58*100)</f>
        <v/>
      </c>
    </row>
    <row r="54" spans="1:10" ht="36.75" customHeight="1" x14ac:dyDescent="0.2">
      <c r="A54" s="125"/>
      <c r="B54" s="130" t="s">
        <v>72</v>
      </c>
      <c r="C54" s="192" t="s">
        <v>73</v>
      </c>
      <c r="D54" s="193"/>
      <c r="E54" s="193"/>
      <c r="F54" s="137" t="s">
        <v>26</v>
      </c>
      <c r="G54" s="138"/>
      <c r="H54" s="138"/>
      <c r="I54" s="138">
        <f>'01 2424_01 Pol'!G43</f>
        <v>0</v>
      </c>
      <c r="J54" s="134" t="str">
        <f>IF(I58=0,"",I54/I58*100)</f>
        <v/>
      </c>
    </row>
    <row r="55" spans="1:10" ht="36.75" customHeight="1" x14ac:dyDescent="0.2">
      <c r="A55" s="125"/>
      <c r="B55" s="130" t="s">
        <v>74</v>
      </c>
      <c r="C55" s="192" t="s">
        <v>75</v>
      </c>
      <c r="D55" s="193"/>
      <c r="E55" s="193"/>
      <c r="F55" s="137" t="s">
        <v>28</v>
      </c>
      <c r="G55" s="138"/>
      <c r="H55" s="138"/>
      <c r="I55" s="138">
        <f>'01 2424_01 Pol'!G45</f>
        <v>0</v>
      </c>
      <c r="J55" s="134" t="str">
        <f>IF(I58=0,"",I55/I58*100)</f>
        <v/>
      </c>
    </row>
    <row r="56" spans="1:10" ht="36.75" customHeight="1" x14ac:dyDescent="0.2">
      <c r="A56" s="125"/>
      <c r="B56" s="130" t="s">
        <v>76</v>
      </c>
      <c r="C56" s="192" t="s">
        <v>29</v>
      </c>
      <c r="D56" s="193"/>
      <c r="E56" s="193"/>
      <c r="F56" s="137" t="s">
        <v>76</v>
      </c>
      <c r="G56" s="138"/>
      <c r="H56" s="138"/>
      <c r="I56" s="138">
        <f>'01 2424_01 Pol'!G47</f>
        <v>0</v>
      </c>
      <c r="J56" s="134" t="str">
        <f>IF(I58=0,"",I56/I58*100)</f>
        <v/>
      </c>
    </row>
    <row r="57" spans="1:10" ht="36.75" customHeight="1" x14ac:dyDescent="0.2">
      <c r="A57" s="125"/>
      <c r="B57" s="130" t="s">
        <v>77</v>
      </c>
      <c r="C57" s="192" t="s">
        <v>30</v>
      </c>
      <c r="D57" s="193"/>
      <c r="E57" s="193"/>
      <c r="F57" s="137" t="s">
        <v>77</v>
      </c>
      <c r="G57" s="138"/>
      <c r="H57" s="138"/>
      <c r="I57" s="138">
        <f>'01 2424_01 Pol'!G49</f>
        <v>0</v>
      </c>
      <c r="J57" s="134" t="str">
        <f>IF(I58=0,"",I57/I58*100)</f>
        <v/>
      </c>
    </row>
    <row r="58" spans="1:10" ht="25.5" customHeight="1" x14ac:dyDescent="0.2">
      <c r="A58" s="126"/>
      <c r="B58" s="131" t="s">
        <v>1</v>
      </c>
      <c r="C58" s="132"/>
      <c r="D58" s="133"/>
      <c r="E58" s="133"/>
      <c r="F58" s="139"/>
      <c r="G58" s="140"/>
      <c r="H58" s="140"/>
      <c r="I58" s="140">
        <f>SUM(I52:I57)</f>
        <v>0</v>
      </c>
      <c r="J58" s="135">
        <f>SUM(J52:J57)</f>
        <v>0</v>
      </c>
    </row>
    <row r="59" spans="1:10" x14ac:dyDescent="0.2">
      <c r="F59" s="89"/>
      <c r="G59" s="89"/>
      <c r="H59" s="89"/>
      <c r="I59" s="89"/>
      <c r="J59" s="136"/>
    </row>
    <row r="60" spans="1:10" x14ac:dyDescent="0.2">
      <c r="F60" s="89"/>
      <c r="G60" s="89"/>
      <c r="H60" s="89"/>
      <c r="I60" s="89"/>
      <c r="J60" s="136"/>
    </row>
    <row r="61" spans="1:10" x14ac:dyDescent="0.2">
      <c r="F61" s="89"/>
      <c r="G61" s="89"/>
      <c r="H61" s="89"/>
      <c r="I61" s="89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AC3C2-29DC-45DA-8A4A-AD28C7C34E0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16" sqref="AB16"/>
    </sheetView>
  </sheetViews>
  <sheetFormatPr defaultRowHeight="12.75" outlineLevelRow="2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G1" t="s">
        <v>78</v>
      </c>
    </row>
    <row r="2" spans="1:60" ht="24.95" customHeight="1" x14ac:dyDescent="0.2">
      <c r="A2" s="50" t="s">
        <v>8</v>
      </c>
      <c r="B2" s="49" t="s">
        <v>49</v>
      </c>
      <c r="C2" s="249" t="s">
        <v>50</v>
      </c>
      <c r="D2" s="250"/>
      <c r="E2" s="250"/>
      <c r="F2" s="250"/>
      <c r="G2" s="251"/>
      <c r="AG2" t="s">
        <v>79</v>
      </c>
    </row>
    <row r="3" spans="1:60" ht="24.95" customHeight="1" x14ac:dyDescent="0.2">
      <c r="A3" s="50" t="s">
        <v>9</v>
      </c>
      <c r="B3" s="49" t="s">
        <v>45</v>
      </c>
      <c r="C3" s="249" t="s">
        <v>44</v>
      </c>
      <c r="D3" s="250"/>
      <c r="E3" s="250"/>
      <c r="F3" s="250"/>
      <c r="G3" s="251"/>
      <c r="AC3" s="123" t="s">
        <v>79</v>
      </c>
      <c r="AG3" t="s">
        <v>80</v>
      </c>
    </row>
    <row r="4" spans="1:60" ht="24.95" customHeight="1" x14ac:dyDescent="0.2">
      <c r="A4" s="142" t="s">
        <v>10</v>
      </c>
      <c r="B4" s="143" t="s">
        <v>43</v>
      </c>
      <c r="C4" s="252" t="s">
        <v>44</v>
      </c>
      <c r="D4" s="253"/>
      <c r="E4" s="253"/>
      <c r="F4" s="253"/>
      <c r="G4" s="254"/>
      <c r="AG4" t="s">
        <v>81</v>
      </c>
    </row>
    <row r="5" spans="1:60" x14ac:dyDescent="0.2">
      <c r="D5" s="10"/>
    </row>
    <row r="6" spans="1:60" ht="38.25" x14ac:dyDescent="0.2">
      <c r="A6" s="145" t="s">
        <v>82</v>
      </c>
      <c r="B6" s="147" t="s">
        <v>83</v>
      </c>
      <c r="C6" s="147" t="s">
        <v>84</v>
      </c>
      <c r="D6" s="146" t="s">
        <v>85</v>
      </c>
      <c r="E6" s="145" t="s">
        <v>86</v>
      </c>
      <c r="F6" s="144" t="s">
        <v>87</v>
      </c>
      <c r="G6" s="145" t="s">
        <v>31</v>
      </c>
      <c r="H6" s="148" t="s">
        <v>32</v>
      </c>
      <c r="I6" s="148" t="s">
        <v>88</v>
      </c>
      <c r="J6" s="148" t="s">
        <v>33</v>
      </c>
      <c r="K6" s="148" t="s">
        <v>89</v>
      </c>
      <c r="L6" s="148" t="s">
        <v>90</v>
      </c>
      <c r="M6" s="148" t="s">
        <v>91</v>
      </c>
      <c r="N6" s="148" t="s">
        <v>92</v>
      </c>
      <c r="O6" s="148" t="s">
        <v>93</v>
      </c>
      <c r="P6" s="148" t="s">
        <v>94</v>
      </c>
      <c r="Q6" s="148" t="s">
        <v>95</v>
      </c>
      <c r="R6" s="148" t="s">
        <v>96</v>
      </c>
      <c r="S6" s="148" t="s">
        <v>97</v>
      </c>
      <c r="T6" s="148" t="s">
        <v>98</v>
      </c>
      <c r="U6" s="148" t="s">
        <v>99</v>
      </c>
      <c r="V6" s="148" t="s">
        <v>100</v>
      </c>
      <c r="W6" s="148" t="s">
        <v>101</v>
      </c>
      <c r="X6" s="148" t="s">
        <v>102</v>
      </c>
      <c r="Y6" s="148" t="s">
        <v>103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104</v>
      </c>
      <c r="B8" s="166" t="s">
        <v>68</v>
      </c>
      <c r="C8" s="184" t="s">
        <v>69</v>
      </c>
      <c r="D8" s="167"/>
      <c r="E8" s="168"/>
      <c r="F8" s="169"/>
      <c r="G8" s="170">
        <f>SUMIF(AG9:AG37,"&lt;&gt;NOR",G9:G37)</f>
        <v>0</v>
      </c>
      <c r="H8" s="164"/>
      <c r="I8" s="164">
        <f>SUM(I9:I37)</f>
        <v>0</v>
      </c>
      <c r="J8" s="164"/>
      <c r="K8" s="164">
        <f>SUM(K9:K37)</f>
        <v>0</v>
      </c>
      <c r="L8" s="164"/>
      <c r="M8" s="164">
        <f>SUM(M9:M37)</f>
        <v>0</v>
      </c>
      <c r="N8" s="163"/>
      <c r="O8" s="163">
        <f>SUM(O9:O37)</f>
        <v>1.58</v>
      </c>
      <c r="P8" s="163"/>
      <c r="Q8" s="163">
        <f>SUM(Q9:Q37)</f>
        <v>0</v>
      </c>
      <c r="R8" s="164"/>
      <c r="S8" s="164"/>
      <c r="T8" s="164"/>
      <c r="U8" s="164"/>
      <c r="V8" s="164">
        <f>SUM(V9:V37)</f>
        <v>788.81999999999994</v>
      </c>
      <c r="W8" s="164"/>
      <c r="X8" s="164"/>
      <c r="Y8" s="164"/>
      <c r="AG8" t="s">
        <v>105</v>
      </c>
    </row>
    <row r="9" spans="1:60" outlineLevel="1" x14ac:dyDescent="0.2">
      <c r="A9" s="172">
        <v>1</v>
      </c>
      <c r="B9" s="173" t="s">
        <v>106</v>
      </c>
      <c r="C9" s="185" t="s">
        <v>107</v>
      </c>
      <c r="D9" s="174" t="s">
        <v>108</v>
      </c>
      <c r="E9" s="175">
        <v>200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9"/>
      <c r="S9" s="159" t="s">
        <v>109</v>
      </c>
      <c r="T9" s="159" t="s">
        <v>109</v>
      </c>
      <c r="U9" s="159">
        <v>0.17199999999999999</v>
      </c>
      <c r="V9" s="159">
        <f>ROUND(E9*U9,2)</f>
        <v>34.4</v>
      </c>
      <c r="W9" s="159"/>
      <c r="X9" s="159" t="s">
        <v>110</v>
      </c>
      <c r="Y9" s="159" t="s">
        <v>111</v>
      </c>
      <c r="Z9" s="149"/>
      <c r="AA9" s="149"/>
      <c r="AB9" s="149"/>
      <c r="AC9" s="149"/>
      <c r="AD9" s="149"/>
      <c r="AE9" s="149"/>
      <c r="AF9" s="149"/>
      <c r="AG9" s="149" t="s">
        <v>112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186" t="s">
        <v>113</v>
      </c>
      <c r="D10" s="161"/>
      <c r="E10" s="162">
        <v>200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114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2">
        <v>2</v>
      </c>
      <c r="B11" s="173" t="s">
        <v>115</v>
      </c>
      <c r="C11" s="185" t="s">
        <v>116</v>
      </c>
      <c r="D11" s="174" t="s">
        <v>108</v>
      </c>
      <c r="E11" s="175">
        <v>200</v>
      </c>
      <c r="F11" s="176"/>
      <c r="G11" s="177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5.0000000000000002E-5</v>
      </c>
      <c r="O11" s="158">
        <f>ROUND(E11*N11,2)</f>
        <v>0.01</v>
      </c>
      <c r="P11" s="158">
        <v>0</v>
      </c>
      <c r="Q11" s="158">
        <f>ROUND(E11*P11,2)</f>
        <v>0</v>
      </c>
      <c r="R11" s="159"/>
      <c r="S11" s="159" t="s">
        <v>109</v>
      </c>
      <c r="T11" s="159" t="s">
        <v>109</v>
      </c>
      <c r="U11" s="159">
        <v>0.03</v>
      </c>
      <c r="V11" s="159">
        <f>ROUND(E11*U11,2)</f>
        <v>6</v>
      </c>
      <c r="W11" s="159"/>
      <c r="X11" s="159" t="s">
        <v>110</v>
      </c>
      <c r="Y11" s="159" t="s">
        <v>111</v>
      </c>
      <c r="Z11" s="149"/>
      <c r="AA11" s="149"/>
      <c r="AB11" s="149"/>
      <c r="AC11" s="149"/>
      <c r="AD11" s="149"/>
      <c r="AE11" s="149"/>
      <c r="AF11" s="149"/>
      <c r="AG11" s="149" t="s">
        <v>112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2" x14ac:dyDescent="0.2">
      <c r="A12" s="156"/>
      <c r="B12" s="157"/>
      <c r="C12" s="186" t="s">
        <v>117</v>
      </c>
      <c r="D12" s="161"/>
      <c r="E12" s="162">
        <v>200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9"/>
      <c r="AA12" s="149"/>
      <c r="AB12" s="149"/>
      <c r="AC12" s="149"/>
      <c r="AD12" s="149"/>
      <c r="AE12" s="149"/>
      <c r="AF12" s="149"/>
      <c r="AG12" s="149" t="s">
        <v>114</v>
      </c>
      <c r="AH12" s="149">
        <v>5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2">
        <v>3</v>
      </c>
      <c r="B13" s="173" t="s">
        <v>118</v>
      </c>
      <c r="C13" s="185" t="s">
        <v>119</v>
      </c>
      <c r="D13" s="174" t="s">
        <v>120</v>
      </c>
      <c r="E13" s="175">
        <v>10</v>
      </c>
      <c r="F13" s="176"/>
      <c r="G13" s="177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8">
        <v>2.99E-3</v>
      </c>
      <c r="O13" s="158">
        <f>ROUND(E13*N13,2)</f>
        <v>0.03</v>
      </c>
      <c r="P13" s="158">
        <v>0</v>
      </c>
      <c r="Q13" s="158">
        <f>ROUND(E13*P13,2)</f>
        <v>0</v>
      </c>
      <c r="R13" s="159"/>
      <c r="S13" s="159" t="s">
        <v>109</v>
      </c>
      <c r="T13" s="159" t="s">
        <v>109</v>
      </c>
      <c r="U13" s="159">
        <v>1.7</v>
      </c>
      <c r="V13" s="159">
        <f>ROUND(E13*U13,2)</f>
        <v>17</v>
      </c>
      <c r="W13" s="159"/>
      <c r="X13" s="159" t="s">
        <v>110</v>
      </c>
      <c r="Y13" s="159" t="s">
        <v>111</v>
      </c>
      <c r="Z13" s="149"/>
      <c r="AA13" s="149"/>
      <c r="AB13" s="149"/>
      <c r="AC13" s="149"/>
      <c r="AD13" s="149"/>
      <c r="AE13" s="149"/>
      <c r="AF13" s="149"/>
      <c r="AG13" s="149" t="s">
        <v>112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186" t="s">
        <v>121</v>
      </c>
      <c r="D14" s="161"/>
      <c r="E14" s="162">
        <v>10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114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2">
        <v>4</v>
      </c>
      <c r="B15" s="173" t="s">
        <v>122</v>
      </c>
      <c r="C15" s="185" t="s">
        <v>123</v>
      </c>
      <c r="D15" s="174" t="s">
        <v>120</v>
      </c>
      <c r="E15" s="175">
        <v>10</v>
      </c>
      <c r="F15" s="176"/>
      <c r="G15" s="177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9"/>
      <c r="S15" s="159" t="s">
        <v>109</v>
      </c>
      <c r="T15" s="159" t="s">
        <v>109</v>
      </c>
      <c r="U15" s="159">
        <v>0.49</v>
      </c>
      <c r="V15" s="159">
        <f>ROUND(E15*U15,2)</f>
        <v>4.9000000000000004</v>
      </c>
      <c r="W15" s="159"/>
      <c r="X15" s="159" t="s">
        <v>110</v>
      </c>
      <c r="Y15" s="159" t="s">
        <v>111</v>
      </c>
      <c r="Z15" s="149"/>
      <c r="AA15" s="149"/>
      <c r="AB15" s="149"/>
      <c r="AC15" s="149"/>
      <c r="AD15" s="149"/>
      <c r="AE15" s="149"/>
      <c r="AF15" s="149"/>
      <c r="AG15" s="149" t="s">
        <v>112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2" x14ac:dyDescent="0.2">
      <c r="A16" s="156"/>
      <c r="B16" s="157"/>
      <c r="C16" s="186" t="s">
        <v>121</v>
      </c>
      <c r="D16" s="161"/>
      <c r="E16" s="162">
        <v>10</v>
      </c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9"/>
      <c r="AA16" s="149"/>
      <c r="AB16" s="149"/>
      <c r="AC16" s="149"/>
      <c r="AD16" s="149"/>
      <c r="AE16" s="149"/>
      <c r="AF16" s="149"/>
      <c r="AG16" s="149" t="s">
        <v>114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2">
        <v>5</v>
      </c>
      <c r="B17" s="173" t="s">
        <v>124</v>
      </c>
      <c r="C17" s="185" t="s">
        <v>125</v>
      </c>
      <c r="D17" s="174" t="s">
        <v>120</v>
      </c>
      <c r="E17" s="175">
        <v>10</v>
      </c>
      <c r="F17" s="176"/>
      <c r="G17" s="177">
        <f>ROUND(E17*F17,2)</f>
        <v>0</v>
      </c>
      <c r="H17" s="160"/>
      <c r="I17" s="159">
        <f>ROUND(E17*H17,2)</f>
        <v>0</v>
      </c>
      <c r="J17" s="160"/>
      <c r="K17" s="159">
        <f>ROUND(E17*J17,2)</f>
        <v>0</v>
      </c>
      <c r="L17" s="159">
        <v>21</v>
      </c>
      <c r="M17" s="159">
        <f>G17*(1+L17/100)</f>
        <v>0</v>
      </c>
      <c r="N17" s="158">
        <v>5.0000000000000002E-5</v>
      </c>
      <c r="O17" s="158">
        <f>ROUND(E17*N17,2)</f>
        <v>0</v>
      </c>
      <c r="P17" s="158">
        <v>0</v>
      </c>
      <c r="Q17" s="158">
        <f>ROUND(E17*P17,2)</f>
        <v>0</v>
      </c>
      <c r="R17" s="159"/>
      <c r="S17" s="159" t="s">
        <v>109</v>
      </c>
      <c r="T17" s="159" t="s">
        <v>109</v>
      </c>
      <c r="U17" s="159">
        <v>0.65900000000000003</v>
      </c>
      <c r="V17" s="159">
        <f>ROUND(E17*U17,2)</f>
        <v>6.59</v>
      </c>
      <c r="W17" s="159"/>
      <c r="X17" s="159" t="s">
        <v>110</v>
      </c>
      <c r="Y17" s="159" t="s">
        <v>111</v>
      </c>
      <c r="Z17" s="149"/>
      <c r="AA17" s="149"/>
      <c r="AB17" s="149"/>
      <c r="AC17" s="149"/>
      <c r="AD17" s="149"/>
      <c r="AE17" s="149"/>
      <c r="AF17" s="149"/>
      <c r="AG17" s="149" t="s">
        <v>112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6"/>
      <c r="B18" s="157"/>
      <c r="C18" s="186" t="s">
        <v>121</v>
      </c>
      <c r="D18" s="161"/>
      <c r="E18" s="162">
        <v>10</v>
      </c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9"/>
      <c r="AA18" s="149"/>
      <c r="AB18" s="149"/>
      <c r="AC18" s="149"/>
      <c r="AD18" s="149"/>
      <c r="AE18" s="149"/>
      <c r="AF18" s="149"/>
      <c r="AG18" s="149" t="s">
        <v>114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72">
        <v>6</v>
      </c>
      <c r="B19" s="173" t="s">
        <v>126</v>
      </c>
      <c r="C19" s="185" t="s">
        <v>127</v>
      </c>
      <c r="D19" s="174" t="s">
        <v>128</v>
      </c>
      <c r="E19" s="175">
        <v>1106</v>
      </c>
      <c r="F19" s="176"/>
      <c r="G19" s="177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9"/>
      <c r="S19" s="159" t="s">
        <v>109</v>
      </c>
      <c r="T19" s="159" t="s">
        <v>109</v>
      </c>
      <c r="U19" s="159">
        <v>0.36799999999999999</v>
      </c>
      <c r="V19" s="159">
        <f>ROUND(E19*U19,2)</f>
        <v>407.01</v>
      </c>
      <c r="W19" s="159"/>
      <c r="X19" s="159" t="s">
        <v>110</v>
      </c>
      <c r="Y19" s="159" t="s">
        <v>111</v>
      </c>
      <c r="Z19" s="149"/>
      <c r="AA19" s="149"/>
      <c r="AB19" s="149"/>
      <c r="AC19" s="149"/>
      <c r="AD19" s="149"/>
      <c r="AE19" s="149"/>
      <c r="AF19" s="149"/>
      <c r="AG19" s="149" t="s">
        <v>112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2" x14ac:dyDescent="0.2">
      <c r="A20" s="156"/>
      <c r="B20" s="157"/>
      <c r="C20" s="186" t="s">
        <v>129</v>
      </c>
      <c r="D20" s="161"/>
      <c r="E20" s="162">
        <v>1106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9"/>
      <c r="AA20" s="149"/>
      <c r="AB20" s="149"/>
      <c r="AC20" s="149"/>
      <c r="AD20" s="149"/>
      <c r="AE20" s="149"/>
      <c r="AF20" s="149"/>
      <c r="AG20" s="149" t="s">
        <v>114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2">
        <v>7</v>
      </c>
      <c r="B21" s="173" t="s">
        <v>130</v>
      </c>
      <c r="C21" s="185" t="s">
        <v>131</v>
      </c>
      <c r="D21" s="174" t="s">
        <v>108</v>
      </c>
      <c r="E21" s="175">
        <v>270</v>
      </c>
      <c r="F21" s="176"/>
      <c r="G21" s="177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9"/>
      <c r="S21" s="159" t="s">
        <v>109</v>
      </c>
      <c r="T21" s="159" t="s">
        <v>109</v>
      </c>
      <c r="U21" s="159">
        <v>1.2E-2</v>
      </c>
      <c r="V21" s="159">
        <f>ROUND(E21*U21,2)</f>
        <v>3.24</v>
      </c>
      <c r="W21" s="159"/>
      <c r="X21" s="159" t="s">
        <v>110</v>
      </c>
      <c r="Y21" s="159" t="s">
        <v>111</v>
      </c>
      <c r="Z21" s="149"/>
      <c r="AA21" s="149"/>
      <c r="AB21" s="149"/>
      <c r="AC21" s="149"/>
      <c r="AD21" s="149"/>
      <c r="AE21" s="149"/>
      <c r="AF21" s="149"/>
      <c r="AG21" s="149" t="s">
        <v>112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86" t="s">
        <v>132</v>
      </c>
      <c r="D22" s="161"/>
      <c r="E22" s="162">
        <v>270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114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2">
        <v>8</v>
      </c>
      <c r="B23" s="173" t="s">
        <v>133</v>
      </c>
      <c r="C23" s="185" t="s">
        <v>134</v>
      </c>
      <c r="D23" s="174" t="s">
        <v>128</v>
      </c>
      <c r="E23" s="175">
        <v>1106</v>
      </c>
      <c r="F23" s="176"/>
      <c r="G23" s="177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9"/>
      <c r="S23" s="159" t="s">
        <v>109</v>
      </c>
      <c r="T23" s="159" t="s">
        <v>109</v>
      </c>
      <c r="U23" s="159">
        <v>3.1E-2</v>
      </c>
      <c r="V23" s="159">
        <f>ROUND(E23*U23,2)</f>
        <v>34.29</v>
      </c>
      <c r="W23" s="159"/>
      <c r="X23" s="159" t="s">
        <v>110</v>
      </c>
      <c r="Y23" s="159" t="s">
        <v>111</v>
      </c>
      <c r="Z23" s="149"/>
      <c r="AA23" s="149"/>
      <c r="AB23" s="149"/>
      <c r="AC23" s="149"/>
      <c r="AD23" s="149"/>
      <c r="AE23" s="149"/>
      <c r="AF23" s="149"/>
      <c r="AG23" s="149" t="s">
        <v>112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6"/>
      <c r="B24" s="157"/>
      <c r="C24" s="186" t="s">
        <v>129</v>
      </c>
      <c r="D24" s="161"/>
      <c r="E24" s="162">
        <v>1106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9"/>
      <c r="AA24" s="149"/>
      <c r="AB24" s="149"/>
      <c r="AC24" s="149"/>
      <c r="AD24" s="149"/>
      <c r="AE24" s="149"/>
      <c r="AF24" s="149"/>
      <c r="AG24" s="149" t="s">
        <v>114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2">
        <v>9</v>
      </c>
      <c r="B25" s="173" t="s">
        <v>135</v>
      </c>
      <c r="C25" s="185" t="s">
        <v>136</v>
      </c>
      <c r="D25" s="174" t="s">
        <v>128</v>
      </c>
      <c r="E25" s="175">
        <v>1106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9"/>
      <c r="S25" s="159" t="s">
        <v>109</v>
      </c>
      <c r="T25" s="159" t="s">
        <v>109</v>
      </c>
      <c r="U25" s="159">
        <v>8.9999999999999993E-3</v>
      </c>
      <c r="V25" s="159">
        <f>ROUND(E25*U25,2)</f>
        <v>9.9499999999999993</v>
      </c>
      <c r="W25" s="159"/>
      <c r="X25" s="159" t="s">
        <v>110</v>
      </c>
      <c r="Y25" s="159" t="s">
        <v>111</v>
      </c>
      <c r="Z25" s="149"/>
      <c r="AA25" s="149"/>
      <c r="AB25" s="149"/>
      <c r="AC25" s="149"/>
      <c r="AD25" s="149"/>
      <c r="AE25" s="149"/>
      <c r="AF25" s="149"/>
      <c r="AG25" s="149" t="s">
        <v>112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2" x14ac:dyDescent="0.2">
      <c r="A26" s="156"/>
      <c r="B26" s="157"/>
      <c r="C26" s="186" t="s">
        <v>129</v>
      </c>
      <c r="D26" s="161"/>
      <c r="E26" s="162">
        <v>1106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9"/>
      <c r="AA26" s="149"/>
      <c r="AB26" s="149"/>
      <c r="AC26" s="149"/>
      <c r="AD26" s="149"/>
      <c r="AE26" s="149"/>
      <c r="AF26" s="149"/>
      <c r="AG26" s="149" t="s">
        <v>114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2">
        <v>10</v>
      </c>
      <c r="B27" s="173" t="s">
        <v>137</v>
      </c>
      <c r="C27" s="185" t="s">
        <v>138</v>
      </c>
      <c r="D27" s="174" t="s">
        <v>108</v>
      </c>
      <c r="E27" s="175">
        <v>2765</v>
      </c>
      <c r="F27" s="176"/>
      <c r="G27" s="177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21</v>
      </c>
      <c r="M27" s="159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9"/>
      <c r="S27" s="159" t="s">
        <v>109</v>
      </c>
      <c r="T27" s="159" t="s">
        <v>109</v>
      </c>
      <c r="U27" s="159">
        <v>9.6000000000000002E-2</v>
      </c>
      <c r="V27" s="159">
        <f>ROUND(E27*U27,2)</f>
        <v>265.44</v>
      </c>
      <c r="W27" s="159"/>
      <c r="X27" s="159" t="s">
        <v>110</v>
      </c>
      <c r="Y27" s="159" t="s">
        <v>111</v>
      </c>
      <c r="Z27" s="149"/>
      <c r="AA27" s="149"/>
      <c r="AB27" s="149"/>
      <c r="AC27" s="149"/>
      <c r="AD27" s="149"/>
      <c r="AE27" s="149"/>
      <c r="AF27" s="149"/>
      <c r="AG27" s="149" t="s">
        <v>112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6"/>
      <c r="B28" s="157"/>
      <c r="C28" s="186" t="s">
        <v>139</v>
      </c>
      <c r="D28" s="161"/>
      <c r="E28" s="162">
        <v>2765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114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 x14ac:dyDescent="0.2">
      <c r="A29" s="178">
        <v>11</v>
      </c>
      <c r="B29" s="179" t="s">
        <v>140</v>
      </c>
      <c r="C29" s="187" t="s">
        <v>141</v>
      </c>
      <c r="D29" s="180" t="s">
        <v>108</v>
      </c>
      <c r="E29" s="181">
        <v>515</v>
      </c>
      <c r="F29" s="182"/>
      <c r="G29" s="183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8">
        <v>2.0000000000000001E-4</v>
      </c>
      <c r="O29" s="158">
        <f>ROUND(E29*N29,2)</f>
        <v>0.1</v>
      </c>
      <c r="P29" s="158">
        <v>0</v>
      </c>
      <c r="Q29" s="158">
        <f>ROUND(E29*P29,2)</f>
        <v>0</v>
      </c>
      <c r="R29" s="159"/>
      <c r="S29" s="159" t="s">
        <v>109</v>
      </c>
      <c r="T29" s="159" t="s">
        <v>142</v>
      </c>
      <c r="U29" s="159">
        <v>0</v>
      </c>
      <c r="V29" s="159">
        <f>ROUND(E29*U29,2)</f>
        <v>0</v>
      </c>
      <c r="W29" s="159"/>
      <c r="X29" s="159" t="s">
        <v>143</v>
      </c>
      <c r="Y29" s="159" t="s">
        <v>111</v>
      </c>
      <c r="Z29" s="149"/>
      <c r="AA29" s="149"/>
      <c r="AB29" s="149"/>
      <c r="AC29" s="149"/>
      <c r="AD29" s="149"/>
      <c r="AE29" s="149"/>
      <c r="AF29" s="149"/>
      <c r="AG29" s="149" t="s">
        <v>144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2">
        <v>12</v>
      </c>
      <c r="B30" s="173" t="s">
        <v>145</v>
      </c>
      <c r="C30" s="185" t="s">
        <v>146</v>
      </c>
      <c r="D30" s="174" t="s">
        <v>120</v>
      </c>
      <c r="E30" s="175">
        <v>30</v>
      </c>
      <c r="F30" s="176"/>
      <c r="G30" s="177">
        <f>ROUND(E30*F30,2)</f>
        <v>0</v>
      </c>
      <c r="H30" s="160"/>
      <c r="I30" s="159">
        <f>ROUND(E30*H30,2)</f>
        <v>0</v>
      </c>
      <c r="J30" s="160"/>
      <c r="K30" s="159">
        <f>ROUND(E30*J30,2)</f>
        <v>0</v>
      </c>
      <c r="L30" s="159">
        <v>21</v>
      </c>
      <c r="M30" s="159">
        <f>G30*(1+L30/100)</f>
        <v>0</v>
      </c>
      <c r="N30" s="158">
        <v>0</v>
      </c>
      <c r="O30" s="158">
        <f>ROUND(E30*N30,2)</f>
        <v>0</v>
      </c>
      <c r="P30" s="158">
        <v>0</v>
      </c>
      <c r="Q30" s="158">
        <f>ROUND(E30*P30,2)</f>
        <v>0</v>
      </c>
      <c r="R30" s="159"/>
      <c r="S30" s="159" t="s">
        <v>109</v>
      </c>
      <c r="T30" s="159" t="s">
        <v>142</v>
      </c>
      <c r="U30" s="159">
        <v>0</v>
      </c>
      <c r="V30" s="159">
        <f>ROUND(E30*U30,2)</f>
        <v>0</v>
      </c>
      <c r="W30" s="159"/>
      <c r="X30" s="159" t="s">
        <v>143</v>
      </c>
      <c r="Y30" s="159" t="s">
        <v>111</v>
      </c>
      <c r="Z30" s="149"/>
      <c r="AA30" s="149"/>
      <c r="AB30" s="149"/>
      <c r="AC30" s="149"/>
      <c r="AD30" s="149"/>
      <c r="AE30" s="149"/>
      <c r="AF30" s="149"/>
      <c r="AG30" s="149" t="s">
        <v>144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2" x14ac:dyDescent="0.2">
      <c r="A31" s="156"/>
      <c r="B31" s="157"/>
      <c r="C31" s="186" t="s">
        <v>147</v>
      </c>
      <c r="D31" s="161"/>
      <c r="E31" s="162">
        <v>30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9"/>
      <c r="AA31" s="149"/>
      <c r="AB31" s="149"/>
      <c r="AC31" s="149"/>
      <c r="AD31" s="149"/>
      <c r="AE31" s="149"/>
      <c r="AF31" s="149"/>
      <c r="AG31" s="149" t="s">
        <v>114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2">
        <v>13</v>
      </c>
      <c r="B32" s="173" t="s">
        <v>148</v>
      </c>
      <c r="C32" s="185" t="s">
        <v>149</v>
      </c>
      <c r="D32" s="174" t="s">
        <v>120</v>
      </c>
      <c r="E32" s="175">
        <v>35</v>
      </c>
      <c r="F32" s="176"/>
      <c r="G32" s="177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21</v>
      </c>
      <c r="M32" s="159">
        <f>G32*(1+L32/100)</f>
        <v>0</v>
      </c>
      <c r="N32" s="158">
        <v>9.1699999999999993E-3</v>
      </c>
      <c r="O32" s="158">
        <f>ROUND(E32*N32,2)</f>
        <v>0.32</v>
      </c>
      <c r="P32" s="158">
        <v>0</v>
      </c>
      <c r="Q32" s="158">
        <f>ROUND(E32*P32,2)</f>
        <v>0</v>
      </c>
      <c r="R32" s="159"/>
      <c r="S32" s="159" t="s">
        <v>109</v>
      </c>
      <c r="T32" s="159" t="s">
        <v>142</v>
      </c>
      <c r="U32" s="159">
        <v>0</v>
      </c>
      <c r="V32" s="159">
        <f>ROUND(E32*U32,2)</f>
        <v>0</v>
      </c>
      <c r="W32" s="159"/>
      <c r="X32" s="159" t="s">
        <v>143</v>
      </c>
      <c r="Y32" s="159" t="s">
        <v>111</v>
      </c>
      <c r="Z32" s="149"/>
      <c r="AA32" s="149"/>
      <c r="AB32" s="149"/>
      <c r="AC32" s="149"/>
      <c r="AD32" s="149"/>
      <c r="AE32" s="149"/>
      <c r="AF32" s="149"/>
      <c r="AG32" s="149" t="s">
        <v>144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6"/>
      <c r="B33" s="157"/>
      <c r="C33" s="186" t="s">
        <v>150</v>
      </c>
      <c r="D33" s="161"/>
      <c r="E33" s="162">
        <v>35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9"/>
      <c r="AA33" s="149"/>
      <c r="AB33" s="149"/>
      <c r="AC33" s="149"/>
      <c r="AD33" s="149"/>
      <c r="AE33" s="149"/>
      <c r="AF33" s="149"/>
      <c r="AG33" s="149" t="s">
        <v>114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22.5" outlineLevel="1" x14ac:dyDescent="0.2">
      <c r="A34" s="172">
        <v>14</v>
      </c>
      <c r="B34" s="173" t="s">
        <v>151</v>
      </c>
      <c r="C34" s="185" t="s">
        <v>152</v>
      </c>
      <c r="D34" s="174" t="s">
        <v>120</v>
      </c>
      <c r="E34" s="175">
        <v>40</v>
      </c>
      <c r="F34" s="176"/>
      <c r="G34" s="177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8">
        <v>2.597E-2</v>
      </c>
      <c r="O34" s="158">
        <f>ROUND(E34*N34,2)</f>
        <v>1.04</v>
      </c>
      <c r="P34" s="158">
        <v>0</v>
      </c>
      <c r="Q34" s="158">
        <f>ROUND(E34*P34,2)</f>
        <v>0</v>
      </c>
      <c r="R34" s="159"/>
      <c r="S34" s="159" t="s">
        <v>109</v>
      </c>
      <c r="T34" s="159" t="s">
        <v>142</v>
      </c>
      <c r="U34" s="159">
        <v>0</v>
      </c>
      <c r="V34" s="159">
        <f>ROUND(E34*U34,2)</f>
        <v>0</v>
      </c>
      <c r="W34" s="159"/>
      <c r="X34" s="159" t="s">
        <v>143</v>
      </c>
      <c r="Y34" s="159" t="s">
        <v>111</v>
      </c>
      <c r="Z34" s="149"/>
      <c r="AA34" s="149"/>
      <c r="AB34" s="149"/>
      <c r="AC34" s="149"/>
      <c r="AD34" s="149"/>
      <c r="AE34" s="149"/>
      <c r="AF34" s="149"/>
      <c r="AG34" s="149" t="s">
        <v>144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2" x14ac:dyDescent="0.2">
      <c r="A35" s="156"/>
      <c r="B35" s="157"/>
      <c r="C35" s="186" t="s">
        <v>153</v>
      </c>
      <c r="D35" s="161"/>
      <c r="E35" s="162">
        <v>40</v>
      </c>
      <c r="F35" s="159"/>
      <c r="G35" s="159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9"/>
      <c r="AA35" s="149"/>
      <c r="AB35" s="149"/>
      <c r="AC35" s="149"/>
      <c r="AD35" s="149"/>
      <c r="AE35" s="149"/>
      <c r="AF35" s="149"/>
      <c r="AG35" s="149" t="s">
        <v>114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8">
        <v>15</v>
      </c>
      <c r="B36" s="179" t="s">
        <v>154</v>
      </c>
      <c r="C36" s="187" t="s">
        <v>155</v>
      </c>
      <c r="D36" s="180" t="s">
        <v>120</v>
      </c>
      <c r="E36" s="181">
        <v>15</v>
      </c>
      <c r="F36" s="182"/>
      <c r="G36" s="183">
        <f>ROUND(E36*F36,2)</f>
        <v>0</v>
      </c>
      <c r="H36" s="160"/>
      <c r="I36" s="159">
        <f>ROUND(E36*H36,2)</f>
        <v>0</v>
      </c>
      <c r="J36" s="160"/>
      <c r="K36" s="159">
        <f>ROUND(E36*J36,2)</f>
        <v>0</v>
      </c>
      <c r="L36" s="159">
        <v>21</v>
      </c>
      <c r="M36" s="159">
        <f>G36*(1+L36/100)</f>
        <v>0</v>
      </c>
      <c r="N36" s="158">
        <v>2E-3</v>
      </c>
      <c r="O36" s="158">
        <f>ROUND(E36*N36,2)</f>
        <v>0.03</v>
      </c>
      <c r="P36" s="158">
        <v>0</v>
      </c>
      <c r="Q36" s="158">
        <f>ROUND(E36*P36,2)</f>
        <v>0</v>
      </c>
      <c r="R36" s="159" t="s">
        <v>156</v>
      </c>
      <c r="S36" s="159" t="s">
        <v>109</v>
      </c>
      <c r="T36" s="159" t="s">
        <v>109</v>
      </c>
      <c r="U36" s="159">
        <v>0</v>
      </c>
      <c r="V36" s="159">
        <f>ROUND(E36*U36,2)</f>
        <v>0</v>
      </c>
      <c r="W36" s="159"/>
      <c r="X36" s="159" t="s">
        <v>157</v>
      </c>
      <c r="Y36" s="159" t="s">
        <v>111</v>
      </c>
      <c r="Z36" s="149"/>
      <c r="AA36" s="149"/>
      <c r="AB36" s="149"/>
      <c r="AC36" s="149"/>
      <c r="AD36" s="149"/>
      <c r="AE36" s="149"/>
      <c r="AF36" s="149"/>
      <c r="AG36" s="149" t="s">
        <v>158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8">
        <v>16</v>
      </c>
      <c r="B37" s="179" t="s">
        <v>159</v>
      </c>
      <c r="C37" s="187" t="s">
        <v>160</v>
      </c>
      <c r="D37" s="180" t="s">
        <v>120</v>
      </c>
      <c r="E37" s="181">
        <v>15</v>
      </c>
      <c r="F37" s="182"/>
      <c r="G37" s="183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8">
        <v>3.0000000000000001E-3</v>
      </c>
      <c r="O37" s="158">
        <f>ROUND(E37*N37,2)</f>
        <v>0.05</v>
      </c>
      <c r="P37" s="158">
        <v>0</v>
      </c>
      <c r="Q37" s="158">
        <f>ROUND(E37*P37,2)</f>
        <v>0</v>
      </c>
      <c r="R37" s="159" t="s">
        <v>156</v>
      </c>
      <c r="S37" s="159" t="s">
        <v>109</v>
      </c>
      <c r="T37" s="159" t="s">
        <v>109</v>
      </c>
      <c r="U37" s="159">
        <v>0</v>
      </c>
      <c r="V37" s="159">
        <f>ROUND(E37*U37,2)</f>
        <v>0</v>
      </c>
      <c r="W37" s="159"/>
      <c r="X37" s="159" t="s">
        <v>157</v>
      </c>
      <c r="Y37" s="159" t="s">
        <v>111</v>
      </c>
      <c r="Z37" s="149"/>
      <c r="AA37" s="149"/>
      <c r="AB37" s="149"/>
      <c r="AC37" s="149"/>
      <c r="AD37" s="149"/>
      <c r="AE37" s="149"/>
      <c r="AF37" s="149"/>
      <c r="AG37" s="149" t="s">
        <v>158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x14ac:dyDescent="0.2">
      <c r="A38" s="165" t="s">
        <v>104</v>
      </c>
      <c r="B38" s="166" t="s">
        <v>70</v>
      </c>
      <c r="C38" s="184" t="s">
        <v>71</v>
      </c>
      <c r="D38" s="167"/>
      <c r="E38" s="168"/>
      <c r="F38" s="169"/>
      <c r="G38" s="170">
        <f>SUMIF(AG39:AG42,"&lt;&gt;NOR",G39:G42)</f>
        <v>0</v>
      </c>
      <c r="H38" s="164"/>
      <c r="I38" s="164">
        <f>SUM(I39:I42)</f>
        <v>0</v>
      </c>
      <c r="J38" s="164"/>
      <c r="K38" s="164">
        <f>SUM(K39:K42)</f>
        <v>0</v>
      </c>
      <c r="L38" s="164"/>
      <c r="M38" s="164">
        <f>SUM(M39:M42)</f>
        <v>0</v>
      </c>
      <c r="N38" s="163"/>
      <c r="O38" s="163">
        <f>SUM(O39:O42)</f>
        <v>1589.88</v>
      </c>
      <c r="P38" s="163"/>
      <c r="Q38" s="163">
        <f>SUM(Q39:Q42)</f>
        <v>0</v>
      </c>
      <c r="R38" s="164"/>
      <c r="S38" s="164"/>
      <c r="T38" s="164"/>
      <c r="U38" s="164"/>
      <c r="V38" s="164">
        <f>SUM(V39:V42)</f>
        <v>135.49</v>
      </c>
      <c r="W38" s="164"/>
      <c r="X38" s="164"/>
      <c r="Y38" s="164"/>
      <c r="AG38" t="s">
        <v>105</v>
      </c>
    </row>
    <row r="39" spans="1:60" outlineLevel="1" x14ac:dyDescent="0.2">
      <c r="A39" s="172">
        <v>17</v>
      </c>
      <c r="B39" s="173" t="s">
        <v>161</v>
      </c>
      <c r="C39" s="185" t="s">
        <v>162</v>
      </c>
      <c r="D39" s="174" t="s">
        <v>108</v>
      </c>
      <c r="E39" s="175">
        <v>2765</v>
      </c>
      <c r="F39" s="176"/>
      <c r="G39" s="177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8">
        <v>0.23</v>
      </c>
      <c r="O39" s="158">
        <f>ROUND(E39*N39,2)</f>
        <v>635.95000000000005</v>
      </c>
      <c r="P39" s="158">
        <v>0</v>
      </c>
      <c r="Q39" s="158">
        <f>ROUND(E39*P39,2)</f>
        <v>0</v>
      </c>
      <c r="R39" s="159"/>
      <c r="S39" s="159" t="s">
        <v>109</v>
      </c>
      <c r="T39" s="159" t="s">
        <v>109</v>
      </c>
      <c r="U39" s="159">
        <v>2.3E-2</v>
      </c>
      <c r="V39" s="159">
        <f>ROUND(E39*U39,2)</f>
        <v>63.6</v>
      </c>
      <c r="W39" s="159"/>
      <c r="X39" s="159" t="s">
        <v>110</v>
      </c>
      <c r="Y39" s="159" t="s">
        <v>111</v>
      </c>
      <c r="Z39" s="149"/>
      <c r="AA39" s="149"/>
      <c r="AB39" s="149"/>
      <c r="AC39" s="149"/>
      <c r="AD39" s="149"/>
      <c r="AE39" s="149"/>
      <c r="AF39" s="149"/>
      <c r="AG39" s="149" t="s">
        <v>112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2" x14ac:dyDescent="0.2">
      <c r="A40" s="156"/>
      <c r="B40" s="157"/>
      <c r="C40" s="186" t="s">
        <v>139</v>
      </c>
      <c r="D40" s="161"/>
      <c r="E40" s="162">
        <v>2765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9"/>
      <c r="AA40" s="149"/>
      <c r="AB40" s="149"/>
      <c r="AC40" s="149"/>
      <c r="AD40" s="149"/>
      <c r="AE40" s="149"/>
      <c r="AF40" s="149"/>
      <c r="AG40" s="149" t="s">
        <v>114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2">
        <v>18</v>
      </c>
      <c r="B41" s="173" t="s">
        <v>163</v>
      </c>
      <c r="C41" s="185" t="s">
        <v>164</v>
      </c>
      <c r="D41" s="174" t="s">
        <v>108</v>
      </c>
      <c r="E41" s="175">
        <v>2765</v>
      </c>
      <c r="F41" s="176"/>
      <c r="G41" s="177">
        <f>ROUND(E41*F41,2)</f>
        <v>0</v>
      </c>
      <c r="H41" s="160"/>
      <c r="I41" s="159">
        <f>ROUND(E41*H41,2)</f>
        <v>0</v>
      </c>
      <c r="J41" s="160"/>
      <c r="K41" s="159">
        <f>ROUND(E41*J41,2)</f>
        <v>0</v>
      </c>
      <c r="L41" s="159">
        <v>21</v>
      </c>
      <c r="M41" s="159">
        <f>G41*(1+L41/100)</f>
        <v>0</v>
      </c>
      <c r="N41" s="158">
        <v>0.34499999999999997</v>
      </c>
      <c r="O41" s="158">
        <f>ROUND(E41*N41,2)</f>
        <v>953.93</v>
      </c>
      <c r="P41" s="158">
        <v>0</v>
      </c>
      <c r="Q41" s="158">
        <f>ROUND(E41*P41,2)</f>
        <v>0</v>
      </c>
      <c r="R41" s="159"/>
      <c r="S41" s="159" t="s">
        <v>109</v>
      </c>
      <c r="T41" s="159" t="s">
        <v>109</v>
      </c>
      <c r="U41" s="159">
        <v>2.5999999999999999E-2</v>
      </c>
      <c r="V41" s="159">
        <f>ROUND(E41*U41,2)</f>
        <v>71.89</v>
      </c>
      <c r="W41" s="159"/>
      <c r="X41" s="159" t="s">
        <v>110</v>
      </c>
      <c r="Y41" s="159" t="s">
        <v>111</v>
      </c>
      <c r="Z41" s="149"/>
      <c r="AA41" s="149"/>
      <c r="AB41" s="149"/>
      <c r="AC41" s="149"/>
      <c r="AD41" s="149"/>
      <c r="AE41" s="149"/>
      <c r="AF41" s="149"/>
      <c r="AG41" s="149" t="s">
        <v>112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 x14ac:dyDescent="0.2">
      <c r="A42" s="156"/>
      <c r="B42" s="157"/>
      <c r="C42" s="186" t="s">
        <v>139</v>
      </c>
      <c r="D42" s="161"/>
      <c r="E42" s="162">
        <v>2765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9"/>
      <c r="AA42" s="149"/>
      <c r="AB42" s="149"/>
      <c r="AC42" s="149"/>
      <c r="AD42" s="149"/>
      <c r="AE42" s="149"/>
      <c r="AF42" s="149"/>
      <c r="AG42" s="149" t="s">
        <v>114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x14ac:dyDescent="0.2">
      <c r="A43" s="165" t="s">
        <v>104</v>
      </c>
      <c r="B43" s="166" t="s">
        <v>72</v>
      </c>
      <c r="C43" s="184" t="s">
        <v>73</v>
      </c>
      <c r="D43" s="167"/>
      <c r="E43" s="168"/>
      <c r="F43" s="169"/>
      <c r="G43" s="170">
        <f>SUMIF(AG44:AG44,"&lt;&gt;NOR",G44:G44)</f>
        <v>0</v>
      </c>
      <c r="H43" s="164"/>
      <c r="I43" s="164">
        <f>SUM(I44:I44)</f>
        <v>0</v>
      </c>
      <c r="J43" s="164"/>
      <c r="K43" s="164">
        <f>SUM(K44:K44)</f>
        <v>0</v>
      </c>
      <c r="L43" s="164"/>
      <c r="M43" s="164">
        <f>SUM(M44:M44)</f>
        <v>0</v>
      </c>
      <c r="N43" s="163"/>
      <c r="O43" s="163">
        <f>SUM(O44:O44)</f>
        <v>0</v>
      </c>
      <c r="P43" s="163"/>
      <c r="Q43" s="163">
        <f>SUM(Q44:Q44)</f>
        <v>0</v>
      </c>
      <c r="R43" s="164"/>
      <c r="S43" s="164"/>
      <c r="T43" s="164"/>
      <c r="U43" s="164"/>
      <c r="V43" s="164">
        <f>SUM(V44:V44)</f>
        <v>119.25</v>
      </c>
      <c r="W43" s="164"/>
      <c r="X43" s="164"/>
      <c r="Y43" s="164"/>
      <c r="AG43" t="s">
        <v>105</v>
      </c>
    </row>
    <row r="44" spans="1:60" outlineLevel="1" x14ac:dyDescent="0.2">
      <c r="A44" s="178">
        <v>19</v>
      </c>
      <c r="B44" s="179" t="s">
        <v>165</v>
      </c>
      <c r="C44" s="187" t="s">
        <v>166</v>
      </c>
      <c r="D44" s="180" t="s">
        <v>167</v>
      </c>
      <c r="E44" s="181">
        <v>1589.9903999999999</v>
      </c>
      <c r="F44" s="182"/>
      <c r="G44" s="183">
        <f>ROUND(E44*F44,2)</f>
        <v>0</v>
      </c>
      <c r="H44" s="160"/>
      <c r="I44" s="159">
        <f>ROUND(E44*H44,2)</f>
        <v>0</v>
      </c>
      <c r="J44" s="160"/>
      <c r="K44" s="159">
        <f>ROUND(E44*J44,2)</f>
        <v>0</v>
      </c>
      <c r="L44" s="159">
        <v>21</v>
      </c>
      <c r="M44" s="159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9"/>
      <c r="S44" s="159" t="s">
        <v>109</v>
      </c>
      <c r="T44" s="159" t="s">
        <v>109</v>
      </c>
      <c r="U44" s="159">
        <v>7.4999999999999997E-2</v>
      </c>
      <c r="V44" s="159">
        <f>ROUND(E44*U44,2)</f>
        <v>119.25</v>
      </c>
      <c r="W44" s="159"/>
      <c r="X44" s="159" t="s">
        <v>168</v>
      </c>
      <c r="Y44" s="159" t="s">
        <v>111</v>
      </c>
      <c r="Z44" s="149"/>
      <c r="AA44" s="149"/>
      <c r="AB44" s="149"/>
      <c r="AC44" s="149"/>
      <c r="AD44" s="149"/>
      <c r="AE44" s="149"/>
      <c r="AF44" s="149"/>
      <c r="AG44" s="149" t="s">
        <v>169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5" t="s">
        <v>104</v>
      </c>
      <c r="B45" s="166" t="s">
        <v>74</v>
      </c>
      <c r="C45" s="184" t="s">
        <v>75</v>
      </c>
      <c r="D45" s="167"/>
      <c r="E45" s="168"/>
      <c r="F45" s="169"/>
      <c r="G45" s="170">
        <f>SUMIF(AG46:AG46,"&lt;&gt;NOR",G46:G46)</f>
        <v>0</v>
      </c>
      <c r="H45" s="164"/>
      <c r="I45" s="164">
        <f>SUM(I46:I46)</f>
        <v>0</v>
      </c>
      <c r="J45" s="164"/>
      <c r="K45" s="164">
        <f>SUM(K46:K46)</f>
        <v>0</v>
      </c>
      <c r="L45" s="164"/>
      <c r="M45" s="164">
        <f>SUM(M46:M46)</f>
        <v>0</v>
      </c>
      <c r="N45" s="163"/>
      <c r="O45" s="163">
        <f>SUM(O46:O46)</f>
        <v>7.03</v>
      </c>
      <c r="P45" s="163"/>
      <c r="Q45" s="163">
        <f>SUM(Q46:Q46)</f>
        <v>0</v>
      </c>
      <c r="R45" s="164"/>
      <c r="S45" s="164"/>
      <c r="T45" s="164"/>
      <c r="U45" s="164"/>
      <c r="V45" s="164">
        <f>SUM(V46:V46)</f>
        <v>0</v>
      </c>
      <c r="W45" s="164"/>
      <c r="X45" s="164"/>
      <c r="Y45" s="164"/>
      <c r="AG45" t="s">
        <v>105</v>
      </c>
    </row>
    <row r="46" spans="1:60" ht="22.5" outlineLevel="1" x14ac:dyDescent="0.2">
      <c r="A46" s="178">
        <v>20</v>
      </c>
      <c r="B46" s="179" t="s">
        <v>170</v>
      </c>
      <c r="C46" s="187" t="s">
        <v>171</v>
      </c>
      <c r="D46" s="180" t="s">
        <v>120</v>
      </c>
      <c r="E46" s="181">
        <v>1</v>
      </c>
      <c r="F46" s="182"/>
      <c r="G46" s="183">
        <f>ROUND(E46*F46,2)</f>
        <v>0</v>
      </c>
      <c r="H46" s="160"/>
      <c r="I46" s="159">
        <f>ROUND(E46*H46,2)</f>
        <v>0</v>
      </c>
      <c r="J46" s="160"/>
      <c r="K46" s="159">
        <f>ROUND(E46*J46,2)</f>
        <v>0</v>
      </c>
      <c r="L46" s="159">
        <v>21</v>
      </c>
      <c r="M46" s="159">
        <f>G46*(1+L46/100)</f>
        <v>0</v>
      </c>
      <c r="N46" s="158">
        <v>7.0323900000000004</v>
      </c>
      <c r="O46" s="158">
        <f>ROUND(E46*N46,2)</f>
        <v>7.03</v>
      </c>
      <c r="P46" s="158">
        <v>0</v>
      </c>
      <c r="Q46" s="158">
        <f>ROUND(E46*P46,2)</f>
        <v>0</v>
      </c>
      <c r="R46" s="159"/>
      <c r="S46" s="159" t="s">
        <v>172</v>
      </c>
      <c r="T46" s="159" t="s">
        <v>173</v>
      </c>
      <c r="U46" s="159">
        <v>0</v>
      </c>
      <c r="V46" s="159">
        <f>ROUND(E46*U46,2)</f>
        <v>0</v>
      </c>
      <c r="W46" s="159"/>
      <c r="X46" s="159" t="s">
        <v>143</v>
      </c>
      <c r="Y46" s="159" t="s">
        <v>111</v>
      </c>
      <c r="Z46" s="149"/>
      <c r="AA46" s="149"/>
      <c r="AB46" s="149"/>
      <c r="AC46" s="149"/>
      <c r="AD46" s="149"/>
      <c r="AE46" s="149"/>
      <c r="AF46" s="149"/>
      <c r="AG46" s="149" t="s">
        <v>144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x14ac:dyDescent="0.2">
      <c r="A47" s="165" t="s">
        <v>104</v>
      </c>
      <c r="B47" s="166" t="s">
        <v>76</v>
      </c>
      <c r="C47" s="184" t="s">
        <v>29</v>
      </c>
      <c r="D47" s="167"/>
      <c r="E47" s="168"/>
      <c r="F47" s="169"/>
      <c r="G47" s="170">
        <f>SUMIF(AG48:AG48,"&lt;&gt;NOR",G48:G48)</f>
        <v>0</v>
      </c>
      <c r="H47" s="164"/>
      <c r="I47" s="164">
        <f>SUM(I48:I48)</f>
        <v>0</v>
      </c>
      <c r="J47" s="164"/>
      <c r="K47" s="164">
        <f>SUM(K48:K48)</f>
        <v>0</v>
      </c>
      <c r="L47" s="164"/>
      <c r="M47" s="164">
        <f>SUM(M48:M48)</f>
        <v>0</v>
      </c>
      <c r="N47" s="163"/>
      <c r="O47" s="163">
        <f>SUM(O48:O48)</f>
        <v>0</v>
      </c>
      <c r="P47" s="163"/>
      <c r="Q47" s="163">
        <f>SUM(Q48:Q48)</f>
        <v>0</v>
      </c>
      <c r="R47" s="164"/>
      <c r="S47" s="164"/>
      <c r="T47" s="164"/>
      <c r="U47" s="164"/>
      <c r="V47" s="164">
        <f>SUM(V48:V48)</f>
        <v>0</v>
      </c>
      <c r="W47" s="164"/>
      <c r="X47" s="164"/>
      <c r="Y47" s="164"/>
      <c r="AG47" t="s">
        <v>105</v>
      </c>
    </row>
    <row r="48" spans="1:60" outlineLevel="1" x14ac:dyDescent="0.2">
      <c r="A48" s="178">
        <v>21</v>
      </c>
      <c r="B48" s="179" t="s">
        <v>174</v>
      </c>
      <c r="C48" s="187" t="s">
        <v>175</v>
      </c>
      <c r="D48" s="180" t="s">
        <v>176</v>
      </c>
      <c r="E48" s="181">
        <v>1</v>
      </c>
      <c r="F48" s="182"/>
      <c r="G48" s="183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21</v>
      </c>
      <c r="M48" s="159">
        <f>G48*(1+L48/100)</f>
        <v>0</v>
      </c>
      <c r="N48" s="158">
        <v>0</v>
      </c>
      <c r="O48" s="158">
        <f>ROUND(E48*N48,2)</f>
        <v>0</v>
      </c>
      <c r="P48" s="158">
        <v>0</v>
      </c>
      <c r="Q48" s="158">
        <f>ROUND(E48*P48,2)</f>
        <v>0</v>
      </c>
      <c r="R48" s="159"/>
      <c r="S48" s="159" t="s">
        <v>109</v>
      </c>
      <c r="T48" s="159" t="s">
        <v>173</v>
      </c>
      <c r="U48" s="159">
        <v>0</v>
      </c>
      <c r="V48" s="159">
        <f>ROUND(E48*U48,2)</f>
        <v>0</v>
      </c>
      <c r="W48" s="159"/>
      <c r="X48" s="159" t="s">
        <v>177</v>
      </c>
      <c r="Y48" s="159" t="s">
        <v>111</v>
      </c>
      <c r="Z48" s="149"/>
      <c r="AA48" s="149"/>
      <c r="AB48" s="149"/>
      <c r="AC48" s="149"/>
      <c r="AD48" s="149"/>
      <c r="AE48" s="149"/>
      <c r="AF48" s="149"/>
      <c r="AG48" s="149" t="s">
        <v>178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x14ac:dyDescent="0.2">
      <c r="A49" s="165" t="s">
        <v>104</v>
      </c>
      <c r="B49" s="166" t="s">
        <v>77</v>
      </c>
      <c r="C49" s="184" t="s">
        <v>30</v>
      </c>
      <c r="D49" s="167"/>
      <c r="E49" s="168"/>
      <c r="F49" s="169"/>
      <c r="G49" s="170">
        <f>SUMIF(AG50:AG50,"&lt;&gt;NOR",G50:G50)</f>
        <v>0</v>
      </c>
      <c r="H49" s="164"/>
      <c r="I49" s="164">
        <f>SUM(I50:I50)</f>
        <v>0</v>
      </c>
      <c r="J49" s="164"/>
      <c r="K49" s="164">
        <f>SUM(K50:K50)</f>
        <v>0</v>
      </c>
      <c r="L49" s="164"/>
      <c r="M49" s="164">
        <f>SUM(M50:M50)</f>
        <v>0</v>
      </c>
      <c r="N49" s="163"/>
      <c r="O49" s="163">
        <f>SUM(O50:O50)</f>
        <v>0</v>
      </c>
      <c r="P49" s="163"/>
      <c r="Q49" s="163">
        <f>SUM(Q50:Q50)</f>
        <v>0</v>
      </c>
      <c r="R49" s="164"/>
      <c r="S49" s="164"/>
      <c r="T49" s="164"/>
      <c r="U49" s="164"/>
      <c r="V49" s="164">
        <f>SUM(V50:V50)</f>
        <v>0</v>
      </c>
      <c r="W49" s="164"/>
      <c r="X49" s="164"/>
      <c r="Y49" s="164"/>
      <c r="AG49" t="s">
        <v>105</v>
      </c>
    </row>
    <row r="50" spans="1:60" outlineLevel="1" x14ac:dyDescent="0.2">
      <c r="A50" s="172">
        <v>22</v>
      </c>
      <c r="B50" s="173" t="s">
        <v>179</v>
      </c>
      <c r="C50" s="185" t="s">
        <v>180</v>
      </c>
      <c r="D50" s="174" t="s">
        <v>176</v>
      </c>
      <c r="E50" s="175">
        <v>1</v>
      </c>
      <c r="F50" s="176"/>
      <c r="G50" s="177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21</v>
      </c>
      <c r="M50" s="159">
        <f>G50*(1+L50/100)</f>
        <v>0</v>
      </c>
      <c r="N50" s="158">
        <v>0</v>
      </c>
      <c r="O50" s="158">
        <f>ROUND(E50*N50,2)</f>
        <v>0</v>
      </c>
      <c r="P50" s="158">
        <v>0</v>
      </c>
      <c r="Q50" s="158">
        <f>ROUND(E50*P50,2)</f>
        <v>0</v>
      </c>
      <c r="R50" s="159"/>
      <c r="S50" s="159" t="s">
        <v>109</v>
      </c>
      <c r="T50" s="159" t="s">
        <v>173</v>
      </c>
      <c r="U50" s="159">
        <v>0</v>
      </c>
      <c r="V50" s="159">
        <f>ROUND(E50*U50,2)</f>
        <v>0</v>
      </c>
      <c r="W50" s="159"/>
      <c r="X50" s="159" t="s">
        <v>177</v>
      </c>
      <c r="Y50" s="159" t="s">
        <v>111</v>
      </c>
      <c r="Z50" s="149"/>
      <c r="AA50" s="149"/>
      <c r="AB50" s="149"/>
      <c r="AC50" s="149"/>
      <c r="AD50" s="149"/>
      <c r="AE50" s="149"/>
      <c r="AF50" s="149"/>
      <c r="AG50" s="149" t="s">
        <v>178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3"/>
      <c r="B51" s="4"/>
      <c r="C51" s="188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12</v>
      </c>
      <c r="AF51">
        <v>21</v>
      </c>
      <c r="AG51" t="s">
        <v>90</v>
      </c>
    </row>
    <row r="52" spans="1:60" x14ac:dyDescent="0.2">
      <c r="A52" s="152"/>
      <c r="B52" s="153" t="s">
        <v>31</v>
      </c>
      <c r="C52" s="189"/>
      <c r="D52" s="154"/>
      <c r="E52" s="155"/>
      <c r="F52" s="155"/>
      <c r="G52" s="171">
        <f>G8+G38+G43+G45+G47+G49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181</v>
      </c>
    </row>
    <row r="53" spans="1:60" x14ac:dyDescent="0.2">
      <c r="A53" s="3"/>
      <c r="B53" s="4"/>
      <c r="C53" s="188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60" x14ac:dyDescent="0.2">
      <c r="A54" s="3"/>
      <c r="B54" s="4"/>
      <c r="C54" s="188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">
      <c r="A55" s="255" t="s">
        <v>182</v>
      </c>
      <c r="B55" s="255"/>
      <c r="C55" s="256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">
      <c r="A56" s="257"/>
      <c r="B56" s="258"/>
      <c r="C56" s="259"/>
      <c r="D56" s="258"/>
      <c r="E56" s="258"/>
      <c r="F56" s="258"/>
      <c r="G56" s="26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G56" t="s">
        <v>183</v>
      </c>
    </row>
    <row r="57" spans="1:60" x14ac:dyDescent="0.2">
      <c r="A57" s="261"/>
      <c r="B57" s="262"/>
      <c r="C57" s="263"/>
      <c r="D57" s="262"/>
      <c r="E57" s="262"/>
      <c r="F57" s="262"/>
      <c r="G57" s="26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">
      <c r="A58" s="261"/>
      <c r="B58" s="262"/>
      <c r="C58" s="263"/>
      <c r="D58" s="262"/>
      <c r="E58" s="262"/>
      <c r="F58" s="262"/>
      <c r="G58" s="26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">
      <c r="A59" s="261"/>
      <c r="B59" s="262"/>
      <c r="C59" s="263"/>
      <c r="D59" s="262"/>
      <c r="E59" s="262"/>
      <c r="F59" s="262"/>
      <c r="G59" s="26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">
      <c r="A60" s="265"/>
      <c r="B60" s="266"/>
      <c r="C60" s="267"/>
      <c r="D60" s="266"/>
      <c r="E60" s="266"/>
      <c r="F60" s="266"/>
      <c r="G60" s="268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">
      <c r="A61" s="3"/>
      <c r="B61" s="4"/>
      <c r="C61" s="188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">
      <c r="C62" s="190"/>
      <c r="D62" s="10"/>
      <c r="AG62" t="s">
        <v>184</v>
      </c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56:G60"/>
    <mergeCell ref="A1:G1"/>
    <mergeCell ref="C2:G2"/>
    <mergeCell ref="C3:G3"/>
    <mergeCell ref="C4:G4"/>
    <mergeCell ref="A55:C55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2424_01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2424_01 Pol'!Názvy_tisku</vt:lpstr>
      <vt:lpstr>oadresa</vt:lpstr>
      <vt:lpstr>Stavba!Objednatel</vt:lpstr>
      <vt:lpstr>Stavba!Objekt</vt:lpstr>
      <vt:lpstr>'01 2424_01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Malina</dc:creator>
  <cp:lastModifiedBy>Jiřina Bílková</cp:lastModifiedBy>
  <cp:lastPrinted>2019-03-19T12:27:02Z</cp:lastPrinted>
  <dcterms:created xsi:type="dcterms:W3CDTF">2009-04-08T07:15:50Z</dcterms:created>
  <dcterms:modified xsi:type="dcterms:W3CDTF">2024-07-16T10:41:48Z</dcterms:modified>
</cp:coreProperties>
</file>