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127_ISŠ_Slavkov\Strechy\01_Jidelna_kuchyn\02_ZD\"/>
    </mc:Choice>
  </mc:AlternateContent>
  <xr:revisionPtr revIDLastSave="0" documentId="13_ncr:1_{7FAB9B03-AEA1-4AE9-9E8A-284838B9066E}" xr6:coauthVersionLast="47" xr6:coauthVersionMax="47" xr10:uidLastSave="{00000000-0000-0000-0000-000000000000}"/>
  <bookViews>
    <workbookView xWindow="3252" yWindow="1836" windowWidth="23040" windowHeight="12204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00057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2400057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2400057 Pol'!$A$1:$Y$314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19" i="12"/>
  <c r="I19" i="12"/>
  <c r="K19" i="12"/>
  <c r="M19" i="12"/>
  <c r="O19" i="12"/>
  <c r="Q19" i="12"/>
  <c r="V19" i="12"/>
  <c r="G23" i="12"/>
  <c r="M23" i="12" s="1"/>
  <c r="I23" i="12"/>
  <c r="K23" i="12"/>
  <c r="O23" i="12"/>
  <c r="Q23" i="12"/>
  <c r="V23" i="12"/>
  <c r="G28" i="12"/>
  <c r="I28" i="12"/>
  <c r="K28" i="12"/>
  <c r="M28" i="12"/>
  <c r="O28" i="12"/>
  <c r="Q28" i="12"/>
  <c r="V28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3" i="12"/>
  <c r="I83" i="12"/>
  <c r="K83" i="12"/>
  <c r="M83" i="12"/>
  <c r="O83" i="12"/>
  <c r="Q83" i="12"/>
  <c r="V83" i="12"/>
  <c r="G86" i="12"/>
  <c r="M86" i="12" s="1"/>
  <c r="I86" i="12"/>
  <c r="K86" i="12"/>
  <c r="O86" i="12"/>
  <c r="Q86" i="12"/>
  <c r="V86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30" i="12"/>
  <c r="M130" i="12" s="1"/>
  <c r="I130" i="12"/>
  <c r="K130" i="12"/>
  <c r="O130" i="12"/>
  <c r="Q130" i="12"/>
  <c r="V130" i="12"/>
  <c r="G134" i="12"/>
  <c r="M134" i="12" s="1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42" i="12"/>
  <c r="M142" i="12" s="1"/>
  <c r="I142" i="12"/>
  <c r="K142" i="12"/>
  <c r="O142" i="12"/>
  <c r="Q142" i="12"/>
  <c r="V142" i="12"/>
  <c r="G147" i="12"/>
  <c r="M147" i="12" s="1"/>
  <c r="I147" i="12"/>
  <c r="K147" i="12"/>
  <c r="O147" i="12"/>
  <c r="Q147" i="12"/>
  <c r="V147" i="12"/>
  <c r="G151" i="12"/>
  <c r="I151" i="12"/>
  <c r="K151" i="12"/>
  <c r="M151" i="12"/>
  <c r="O151" i="12"/>
  <c r="Q151" i="12"/>
  <c r="V151" i="12"/>
  <c r="G154" i="12"/>
  <c r="G153" i="12" s="1"/>
  <c r="I56" i="1" s="1"/>
  <c r="I154" i="12"/>
  <c r="K154" i="12"/>
  <c r="O154" i="12"/>
  <c r="Q154" i="12"/>
  <c r="V154" i="12"/>
  <c r="G159" i="12"/>
  <c r="M159" i="12" s="1"/>
  <c r="I159" i="12"/>
  <c r="K159" i="12"/>
  <c r="O159" i="12"/>
  <c r="Q159" i="12"/>
  <c r="V159" i="12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81" i="12"/>
  <c r="M181" i="12" s="1"/>
  <c r="I181" i="12"/>
  <c r="K181" i="12"/>
  <c r="O181" i="12"/>
  <c r="Q181" i="12"/>
  <c r="V181" i="12"/>
  <c r="G194" i="12"/>
  <c r="M194" i="12" s="1"/>
  <c r="I194" i="12"/>
  <c r="K194" i="12"/>
  <c r="O194" i="12"/>
  <c r="Q194" i="12"/>
  <c r="V194" i="12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3" i="12"/>
  <c r="M213" i="12" s="1"/>
  <c r="I213" i="12"/>
  <c r="K213" i="12"/>
  <c r="O213" i="12"/>
  <c r="Q213" i="12"/>
  <c r="V213" i="12"/>
  <c r="G217" i="12"/>
  <c r="M217" i="12" s="1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5" i="12"/>
  <c r="M225" i="12" s="1"/>
  <c r="I225" i="12"/>
  <c r="K225" i="12"/>
  <c r="O225" i="12"/>
  <c r="Q225" i="12"/>
  <c r="V225" i="12"/>
  <c r="G235" i="12"/>
  <c r="M235" i="12" s="1"/>
  <c r="I235" i="12"/>
  <c r="K235" i="12"/>
  <c r="O235" i="12"/>
  <c r="Q235" i="12"/>
  <c r="V235" i="12"/>
  <c r="G242" i="12"/>
  <c r="M242" i="12" s="1"/>
  <c r="I242" i="12"/>
  <c r="K242" i="12"/>
  <c r="O242" i="12"/>
  <c r="Q242" i="12"/>
  <c r="V242" i="12"/>
  <c r="G249" i="12"/>
  <c r="M249" i="12" s="1"/>
  <c r="I249" i="12"/>
  <c r="K249" i="12"/>
  <c r="O249" i="12"/>
  <c r="Q249" i="12"/>
  <c r="V249" i="12"/>
  <c r="G252" i="12"/>
  <c r="M252" i="12" s="1"/>
  <c r="I252" i="12"/>
  <c r="K252" i="12"/>
  <c r="O252" i="12"/>
  <c r="Q252" i="12"/>
  <c r="V252" i="12"/>
  <c r="G255" i="12"/>
  <c r="M255" i="12" s="1"/>
  <c r="I255" i="12"/>
  <c r="K255" i="12"/>
  <c r="K254" i="12" s="1"/>
  <c r="O255" i="12"/>
  <c r="Q255" i="12"/>
  <c r="V255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61" i="12"/>
  <c r="G260" i="12" s="1"/>
  <c r="I58" i="1" s="1"/>
  <c r="I261" i="12"/>
  <c r="I260" i="12" s="1"/>
  <c r="K261" i="12"/>
  <c r="K260" i="12" s="1"/>
  <c r="O261" i="12"/>
  <c r="O260" i="12" s="1"/>
  <c r="Q261" i="12"/>
  <c r="Q260" i="12" s="1"/>
  <c r="V261" i="12"/>
  <c r="V260" i="12" s="1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8" i="12"/>
  <c r="I268" i="12"/>
  <c r="K268" i="12"/>
  <c r="M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80" i="12"/>
  <c r="M280" i="12" s="1"/>
  <c r="I280" i="12"/>
  <c r="I279" i="12" s="1"/>
  <c r="K280" i="12"/>
  <c r="O280" i="12"/>
  <c r="Q280" i="12"/>
  <c r="V280" i="12"/>
  <c r="G281" i="12"/>
  <c r="G279" i="12" s="1"/>
  <c r="I60" i="1" s="1"/>
  <c r="I281" i="12"/>
  <c r="K281" i="12"/>
  <c r="O281" i="12"/>
  <c r="Q281" i="12"/>
  <c r="Q279" i="12" s="1"/>
  <c r="V281" i="12"/>
  <c r="G282" i="12"/>
  <c r="M282" i="12" s="1"/>
  <c r="I282" i="12"/>
  <c r="K282" i="12"/>
  <c r="O282" i="12"/>
  <c r="Q282" i="12"/>
  <c r="V282" i="12"/>
  <c r="G285" i="12"/>
  <c r="M285" i="12" s="1"/>
  <c r="I285" i="12"/>
  <c r="I284" i="12" s="1"/>
  <c r="K285" i="12"/>
  <c r="O285" i="12"/>
  <c r="Q285" i="12"/>
  <c r="V285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4" i="12"/>
  <c r="M294" i="12" s="1"/>
  <c r="M293" i="12" s="1"/>
  <c r="I294" i="12"/>
  <c r="I293" i="12" s="1"/>
  <c r="K294" i="12"/>
  <c r="K293" i="12" s="1"/>
  <c r="O294" i="12"/>
  <c r="O293" i="12" s="1"/>
  <c r="Q294" i="12"/>
  <c r="Q293" i="12" s="1"/>
  <c r="V294" i="12"/>
  <c r="V293" i="12" s="1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1" i="12"/>
  <c r="I311" i="12"/>
  <c r="K311" i="12"/>
  <c r="O311" i="12"/>
  <c r="Q311" i="12"/>
  <c r="V311" i="12"/>
  <c r="AE313" i="12"/>
  <c r="F42" i="1" s="1"/>
  <c r="H40" i="1"/>
  <c r="J28" i="1"/>
  <c r="J26" i="1"/>
  <c r="G38" i="1"/>
  <c r="F38" i="1"/>
  <c r="J23" i="1"/>
  <c r="J24" i="1"/>
  <c r="J25" i="1"/>
  <c r="J27" i="1"/>
  <c r="E24" i="1"/>
  <c r="E26" i="1"/>
  <c r="Q305" i="12" l="1"/>
  <c r="Q284" i="12"/>
  <c r="K117" i="12"/>
  <c r="G309" i="12"/>
  <c r="I65" i="1" s="1"/>
  <c r="I20" i="1" s="1"/>
  <c r="K279" i="12"/>
  <c r="V309" i="12"/>
  <c r="I54" i="12"/>
  <c r="G284" i="12"/>
  <c r="I61" i="1" s="1"/>
  <c r="O309" i="12"/>
  <c r="M154" i="12"/>
  <c r="M153" i="12" s="1"/>
  <c r="G305" i="12"/>
  <c r="I64" i="1" s="1"/>
  <c r="I19" i="1" s="1"/>
  <c r="Q309" i="12"/>
  <c r="I309" i="12"/>
  <c r="O279" i="12"/>
  <c r="O305" i="12"/>
  <c r="K153" i="12"/>
  <c r="V295" i="12"/>
  <c r="K284" i="12"/>
  <c r="I254" i="12"/>
  <c r="I153" i="12"/>
  <c r="I117" i="12"/>
  <c r="Q295" i="12"/>
  <c r="O295" i="12"/>
  <c r="K295" i="12"/>
  <c r="O262" i="12"/>
  <c r="M254" i="12"/>
  <c r="G117" i="12"/>
  <c r="I55" i="1" s="1"/>
  <c r="O284" i="12"/>
  <c r="M311" i="12"/>
  <c r="M309" i="12" s="1"/>
  <c r="I295" i="12"/>
  <c r="K262" i="12"/>
  <c r="V254" i="12"/>
  <c r="Q117" i="12"/>
  <c r="M284" i="12"/>
  <c r="K309" i="12"/>
  <c r="M281" i="12"/>
  <c r="M279" i="12" s="1"/>
  <c r="I262" i="12"/>
  <c r="Q254" i="12"/>
  <c r="Q262" i="12"/>
  <c r="V262" i="12"/>
  <c r="O254" i="12"/>
  <c r="O54" i="12"/>
  <c r="K54" i="12"/>
  <c r="K8" i="12"/>
  <c r="F39" i="1"/>
  <c r="K305" i="12"/>
  <c r="V279" i="12"/>
  <c r="V153" i="12"/>
  <c r="V117" i="12"/>
  <c r="Q54" i="12"/>
  <c r="V54" i="12"/>
  <c r="F41" i="1"/>
  <c r="I305" i="12"/>
  <c r="V284" i="12"/>
  <c r="M261" i="12"/>
  <c r="M260" i="12" s="1"/>
  <c r="O153" i="12"/>
  <c r="Q153" i="12"/>
  <c r="I8" i="12"/>
  <c r="V8" i="12"/>
  <c r="V305" i="12"/>
  <c r="M295" i="12"/>
  <c r="O117" i="12"/>
  <c r="Q8" i="12"/>
  <c r="O8" i="12"/>
  <c r="M54" i="12"/>
  <c r="M117" i="12"/>
  <c r="M8" i="12"/>
  <c r="M262" i="12"/>
  <c r="G8" i="12"/>
  <c r="G295" i="12"/>
  <c r="I63" i="1" s="1"/>
  <c r="I16" i="1" s="1"/>
  <c r="AF313" i="12"/>
  <c r="M308" i="12"/>
  <c r="M305" i="12" s="1"/>
  <c r="G262" i="12"/>
  <c r="I59" i="1" s="1"/>
  <c r="G54" i="12"/>
  <c r="I54" i="1" s="1"/>
  <c r="G254" i="12"/>
  <c r="I57" i="1" s="1"/>
  <c r="G293" i="12"/>
  <c r="I62" i="1" s="1"/>
  <c r="I18" i="1" s="1"/>
  <c r="F43" i="1" l="1"/>
  <c r="G313" i="12"/>
  <c r="I53" i="1"/>
  <c r="G42" i="1"/>
  <c r="H42" i="1" s="1"/>
  <c r="I42" i="1" s="1"/>
  <c r="G41" i="1"/>
  <c r="H41" i="1" s="1"/>
  <c r="I41" i="1" s="1"/>
  <c r="G39" i="1"/>
  <c r="G43" i="1" l="1"/>
  <c r="G25" i="1" s="1"/>
  <c r="A25" i="1" s="1"/>
  <c r="I17" i="1"/>
  <c r="I21" i="1" s="1"/>
  <c r="I66" i="1"/>
  <c r="H39" i="1"/>
  <c r="H43" i="1" s="1"/>
  <c r="G23" i="1"/>
  <c r="A23" i="1" s="1"/>
  <c r="G28" i="1" l="1"/>
  <c r="G24" i="1"/>
  <c r="A24" i="1"/>
  <c r="J56" i="1"/>
  <c r="J60" i="1"/>
  <c r="J59" i="1"/>
  <c r="J64" i="1"/>
  <c r="J57" i="1"/>
  <c r="J58" i="1"/>
  <c r="J63" i="1"/>
  <c r="J62" i="1"/>
  <c r="J54" i="1"/>
  <c r="J61" i="1"/>
  <c r="J65" i="1"/>
  <c r="J55" i="1"/>
  <c r="J53" i="1"/>
  <c r="I39" i="1"/>
  <c r="I43" i="1" s="1"/>
  <c r="G26" i="1"/>
  <c r="A26" i="1"/>
  <c r="J66" i="1" l="1"/>
  <c r="A27" i="1"/>
  <c r="G29" i="1" s="1"/>
  <c r="G27" i="1" s="1"/>
  <c r="J39" i="1"/>
  <c r="J43" i="1" s="1"/>
  <c r="J42" i="1"/>
  <c r="J41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Kašpar</author>
  </authors>
  <commentList>
    <comment ref="S6" authorId="0" shapeId="0" xr:uid="{1170EF89-70AD-4D27-96A7-07DC87DD81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419867-A673-4867-A5F1-E974CE851B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<sst xmlns="http://schemas.openxmlformats.org/spreadsheetml/2006/main" count="1457" uniqueCount="497">
  <si>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</si>
  <si>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</si>
  <si>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</si>
  <si>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</si>
  <si>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</si>
  <si>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</si>
  <si>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</si>
  <si>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</si>
  <si>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</si>
  <si>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</si>
  <si>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</si>
  <si>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</si>
  <si>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</si>
  <si>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</si>
  <si>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</si>
  <si>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</si>
  <si>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</si>
  <si>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</si>
  <si>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</si>
  <si>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</si>
  <si>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</si>
  <si>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</si>
  <si>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</si>
  <si>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</si>
  <si>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</si>
  <si>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</si>
  <si>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</si>
  <si>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</si>
  <si>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</si>
  <si>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</si>
  <si>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</si>
  <si>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</si>
  <si>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</si>
  <si>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</si>
  <si>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</si>
  <si>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</si>
  <si>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</si>
  <si>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</si>
  <si>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</si>
  <si>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</si>
  <si>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</si>
  <si>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</si>
  <si>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</si>
  <si>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2400057</t>
  </si>
  <si>
    <t>Plochá střecha</t>
  </si>
  <si>
    <t>01</t>
  </si>
  <si>
    <t>Jídelna</t>
  </si>
  <si>
    <t>Objekt:</t>
  </si>
  <si>
    <t>Rozpočet:</t>
  </si>
  <si>
    <t>P24006</t>
  </si>
  <si>
    <t>ISŠ Slavkov, jídelna_ISŠ Slavkov u Brna</t>
  </si>
  <si>
    <t>Integrovaná střední škola Slavkov u Brna, příspěvková organizace</t>
  </si>
  <si>
    <t>Tyršova 479</t>
  </si>
  <si>
    <t>Slavkov u Brna</t>
  </si>
  <si>
    <t>68401</t>
  </si>
  <si>
    <t>49408381</t>
  </si>
  <si>
    <t>CZ49408381</t>
  </si>
  <si>
    <t>Stavba</t>
  </si>
  <si>
    <t>Stavební objekt</t>
  </si>
  <si>
    <t>Celkem za stavbu</t>
  </si>
  <si>
    <t>CZK</t>
  </si>
  <si>
    <t>#POPS</t>
  </si>
  <si>
    <t>Popis stavby: P24006 - ISŠ Slavkov, jídelna_ISŠ Slavkov u Brna</t>
  </si>
  <si>
    <t>#POPO</t>
  </si>
  <si>
    <t>Popis objektu: 01 - Jídelna</t>
  </si>
  <si>
    <t>#POPR</t>
  </si>
  <si>
    <t>Popis rozpočtu: 2400057 - Plochá střecha</t>
  </si>
  <si>
    <t>Rekapitulace dílů</t>
  </si>
  <si>
    <t>Typ dílu</t>
  </si>
  <si>
    <t>712</t>
  </si>
  <si>
    <t>Povlakové krytiny</t>
  </si>
  <si>
    <t>712-1</t>
  </si>
  <si>
    <t>Krytiny z PVC/TPO folie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</si>
  <si>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</si>
  <si>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</si>
  <si>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</si>
  <si>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</si>
  <si>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</si>
  <si>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</si>
  <si>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</si>
  <si>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</si>
  <si>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766-1</t>
  </si>
  <si>
    <t>Konstrukce truhlářské - střešní okna</t>
  </si>
  <si>
    <t>767</t>
  </si>
  <si>
    <t>Konstrukce zámečnické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</si>
  <si>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</si>
  <si>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</si>
  <si>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</si>
  <si>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</si>
  <si>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</si>
  <si>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</si>
  <si>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</si>
  <si>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</si>
  <si>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</si>
  <si>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</si>
  <si>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</si>
  <si>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</si>
  <si>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</si>
  <si>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</si>
  <si>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</si>
  <si>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</si>
  <si>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</si>
  <si>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</si>
  <si>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</si>
  <si>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</si>
  <si>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</si>
  <si>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</si>
  <si>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</si>
  <si>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</si>
  <si>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</si>
  <si>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</si>
  <si>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</si>
  <si>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</si>
  <si>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</si>
  <si>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</si>
  <si>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</si>
  <si>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</si>
  <si>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</si>
  <si>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</si>
  <si>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</si>
  <si>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</si>
  <si>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</si>
  <si>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</si>
  <si>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712311102T02</t>
  </si>
  <si>
    <t>m2</t>
  </si>
  <si>
    <t>Vlastní</t>
  </si>
  <si>
    <t>Kalkul</t>
  </si>
  <si>
    <t>Práce</t>
  </si>
  <si>
    <t>Běžná</t>
  </si>
  <si>
    <t>POL1_7</t>
  </si>
  <si>
    <t>POP</t>
  </si>
  <si>
    <t xml:space="preserve">parozábrana : </t>
  </si>
  <si>
    <t>VV</t>
  </si>
  <si>
    <t>plocha střechy : (8,5*18,55)*2</t>
  </si>
  <si>
    <t>-(S1 střešní okna) : -(1,75*2,45)*8</t>
  </si>
  <si>
    <t>vytažení na zdi : ((8,5*2)*2+18,55*2)*0,35</t>
  </si>
  <si>
    <t>712341562T00</t>
  </si>
  <si>
    <t>Vytažení asfalt. krytina na atiku.,NAIP přitavením</t>
  </si>
  <si>
    <t>vytažení na zdi, VZT : ((8,5*2)*2+18,55*2)*0,35</t>
  </si>
  <si>
    <t>((1,75*2+0,8*2)+(1,4*2+0,8*2))*0,35</t>
  </si>
  <si>
    <t>vytažení na okna : (1,75*(0,45*2+0,05)+1,75*(0,55+0,05)+2,45*(0,45+0,2+0,05)*2)*8</t>
  </si>
  <si>
    <t>712341563T00</t>
  </si>
  <si>
    <t>Nalepení samolepící pásu na střechu do 10 st.,</t>
  </si>
  <si>
    <t>712400831R00</t>
  </si>
  <si>
    <t xml:space="preserve">Odstranění povlakové krytiny a mechu na střechách šikmých přes 10 do 30° povlakové krytiny jednovrstvé,  </t>
  </si>
  <si>
    <t>800-711</t>
  </si>
  <si>
    <t>RTS 24/ I</t>
  </si>
  <si>
    <t>Červená</t>
  </si>
  <si>
    <t>POL1_</t>
  </si>
  <si>
    <t>-(světlíky) : -(3,75*1,3)*8</t>
  </si>
  <si>
    <t>vytažení na zdi : ((8,5*0,15)*2)*2+(18,55*0,15)*2</t>
  </si>
  <si>
    <t>712400832R00</t>
  </si>
  <si>
    <t xml:space="preserve">Odstranění povlakové krytiny a mechu na střechách šikmých přes 10 do 30° povlakové krytiny dvouvrstvé,  </t>
  </si>
  <si>
    <t xml:space="preserve">PVC folie, vč. geotex. : </t>
  </si>
  <si>
    <t>vytažení na zdi : ((8,5*0,3)*2)*2+(18,55*0,3)*2</t>
  </si>
  <si>
    <t>712341563RT99</t>
  </si>
  <si>
    <t>Nalepení samolepící pásu na střechu do 30 st.,, materiál ve specifikaci</t>
  </si>
  <si>
    <t>bm</t>
  </si>
  <si>
    <t>Modrá</t>
  </si>
  <si>
    <t>spoj PIR v hřebeni : 18,55</t>
  </si>
  <si>
    <t>712840123T01</t>
  </si>
  <si>
    <t>Soubor</t>
  </si>
  <si>
    <t xml:space="preserve">střešní vpusť : </t>
  </si>
  <si>
    <t>Odkaz na mn. položky pořadí 8 : 4,00000</t>
  </si>
  <si>
    <t xml:space="preserve">prostup parozábranou - odvětrání WC : </t>
  </si>
  <si>
    <t>Odkaz na mn. položky pořadí 9 : 1,00000</t>
  </si>
  <si>
    <t>283482053R</t>
  </si>
  <si>
    <t>vpust střešní plast; třída zatížení H 1,5; tepelně izolovaná; s elektrickým ohřevem; límec živičný; kalový koš; D odtok 125 mm; svislý</t>
  </si>
  <si>
    <t>kus</t>
  </si>
  <si>
    <t>SPCM</t>
  </si>
  <si>
    <t>Specifikace</t>
  </si>
  <si>
    <t>POL3_</t>
  </si>
  <si>
    <t>střešní vpusť : 4</t>
  </si>
  <si>
    <t>28348254R</t>
  </si>
  <si>
    <t>prostup parozábranou plast; průměr prostupu 125 mm; límec živičný; výška nad izolaci 100 mm; hloubka pod izolaci 180 mm</t>
  </si>
  <si>
    <t>odvětrání WC : 1</t>
  </si>
  <si>
    <t>62853185R</t>
  </si>
  <si>
    <t>Odkaz na mn. položky pořadí 2 : 77,35000</t>
  </si>
  <si>
    <t>Odkaz na mn. položky pořadí 3 : 281,05000</t>
  </si>
  <si>
    <t>Koeficient : 0,15</t>
  </si>
  <si>
    <t>67352491RT</t>
  </si>
  <si>
    <t>m</t>
  </si>
  <si>
    <t xml:space="preserve">spoj PIR v hřebeni : </t>
  </si>
  <si>
    <t>Odkaz na mn. položky pořadí 6 : 18,55000</t>
  </si>
  <si>
    <t>998712202T00</t>
  </si>
  <si>
    <t>Přesun hmot pro povlakové krytiny v objektech výšky přes 6 do 12 m</t>
  </si>
  <si>
    <t>Přesun hmot</t>
  </si>
  <si>
    <t>POL7_1002</t>
  </si>
  <si>
    <t>50 m vodorovně</t>
  </si>
  <si>
    <t>SPI</t>
  </si>
  <si>
    <t>712341600T00</t>
  </si>
  <si>
    <t>Kotvení střeš. pláště ploché střechy do bednění</t>
  </si>
  <si>
    <t>Odkaz na mn. položky pořadí 16 : 281,05000</t>
  </si>
  <si>
    <t>764903061T02bT00</t>
  </si>
  <si>
    <t>hřeben : 18,55</t>
  </si>
  <si>
    <t>střešní okna - parapet, ostění : 1,75*8+(2,5*2)*8</t>
  </si>
  <si>
    <t>712391171V05</t>
  </si>
  <si>
    <t>Povlaková krytina střech do 10°, podklad. textilie, materiál ve specifikaci</t>
  </si>
  <si>
    <t>vytažení na zeď - 150mm : ((8,5*2)*2+18,55*2)*0,15</t>
  </si>
  <si>
    <t>vytažení na okna : (1,75*(0,45*2)+1,75*0,55+2,45*(0,45+0,2)*2)*8</t>
  </si>
  <si>
    <t>711802005T22</t>
  </si>
  <si>
    <t>Hydroizolace ploché střechy folií , 100 - 500 m2</t>
  </si>
  <si>
    <t>711802019T22</t>
  </si>
  <si>
    <t>Vytažení folie na zeď, výšky do 500 mm, materiál a kotevní lišty ve specifikaci</t>
  </si>
  <si>
    <t>zdi do výšky 150mm : (8,5*2)*2+18,55*2</t>
  </si>
  <si>
    <t>střešní okna : (1,15*2+1,4*2)*8</t>
  </si>
  <si>
    <t>711802019T25</t>
  </si>
  <si>
    <t>Vytažení folie na atiku, výšky nad 500 mm, materiál a kotevní lišty ve specifikaci</t>
  </si>
  <si>
    <t>vytažení na okna : (1,75*2+2,45*2)*8</t>
  </si>
  <si>
    <t>711802081T22</t>
  </si>
  <si>
    <t>Utěsnění kolem prostupu, folie tvarovkou, materiál ve specifikaci</t>
  </si>
  <si>
    <t xml:space="preserve">svod ze střechy : </t>
  </si>
  <si>
    <t>Odkaz na mn. položky pořadí 31 : 1,00000</t>
  </si>
  <si>
    <t>711802085T2.2T00</t>
  </si>
  <si>
    <t xml:space="preserve">Rohové tvarovky , Tvarovka - univerzální roh </t>
  </si>
  <si>
    <t>Žlutá</t>
  </si>
  <si>
    <t>okna : 4*8</t>
  </si>
  <si>
    <t>711802085T21</t>
  </si>
  <si>
    <t>Rohové tvarovky , Tvarovka - vnitřní roh - 90 stupňů</t>
  </si>
  <si>
    <t>střecha : 4</t>
  </si>
  <si>
    <t>711802085T22</t>
  </si>
  <si>
    <t>Rohové tvarovky , Tvarovka - vnější roh - 270 stupňů</t>
  </si>
  <si>
    <t>okna : 4*4</t>
  </si>
  <si>
    <t>VZT : 4*2</t>
  </si>
  <si>
    <t>712341580T01.16</t>
  </si>
  <si>
    <t>Důležitá</t>
  </si>
  <si>
    <t>Enke</t>
  </si>
  <si>
    <t>VZT u zdi : 1,4</t>
  </si>
  <si>
    <t>712840123T02</t>
  </si>
  <si>
    <t xml:space="preserve">nástavec střešní vpusti : </t>
  </si>
  <si>
    <t>Odkaz na mn. položky pořadí 29 : 4,00000</t>
  </si>
  <si>
    <t xml:space="preserve">odvětrání WC : </t>
  </si>
  <si>
    <t>Odkaz na mn. položky pořadí 30 : 1,00000</t>
  </si>
  <si>
    <t>71284012RT2</t>
  </si>
  <si>
    <t>anténa : 1</t>
  </si>
  <si>
    <t>764903061T02aT00</t>
  </si>
  <si>
    <t>vytažení na zdi : (8,5*2)*2+18,55*2</t>
  </si>
  <si>
    <t>VZT : (1,75*2+0,8*2)+(1,4*2+0,8*2)</t>
  </si>
  <si>
    <t>střešní okna - parapet, ostění, hřeben : (1,75+1,15)*8+(2,5*2+1,4*2)*8+(1,15*8)</t>
  </si>
  <si>
    <t>764903064T02aT00</t>
  </si>
  <si>
    <t>28322241R19T</t>
  </si>
  <si>
    <t xml:space="preserve">plocha střechy : </t>
  </si>
  <si>
    <t>28322276.08TaT</t>
  </si>
  <si>
    <t/>
  </si>
  <si>
    <t>nástavec střešní vpusti : 4</t>
  </si>
  <si>
    <t>28322277.OP125T</t>
  </si>
  <si>
    <t>28322296.a3RT</t>
  </si>
  <si>
    <t>svod ze střechy : 1</t>
  </si>
  <si>
    <t>67390190T</t>
  </si>
  <si>
    <t>POL3_0</t>
  </si>
  <si>
    <t>Odkaz na mn. položky pořadí 15 : 337,49500</t>
  </si>
  <si>
    <t>Koeficient : 0,1</t>
  </si>
  <si>
    <t>998712202R00</t>
  </si>
  <si>
    <t>713111117T00</t>
  </si>
  <si>
    <t>Izolace tepelné stropů vrchem mech.kotvené</t>
  </si>
  <si>
    <t xml:space="preserve">nová tep. izolace - celkem 3 vrstvy (min. vata + 2x PIR) : </t>
  </si>
  <si>
    <t>plocha střechy : ((8,5*18,55)*2)*3</t>
  </si>
  <si>
    <t>-(S1 střešní okna 3vrstvy ) : -((1,75*2,45)*8)*3</t>
  </si>
  <si>
    <t>zateplení kce oken : (1,75*(0,45*2)+1,75*0,55+2,45*(0,45+0,2)*2)*8</t>
  </si>
  <si>
    <t>713131121R00</t>
  </si>
  <si>
    <t>Montáž tepelné izolace stěn přichycením úchytnými dráty a závlačkami</t>
  </si>
  <si>
    <t>800-713</t>
  </si>
  <si>
    <t>zateplení kce pod okny : (1,75*(0,45*2)+1,75*0,55+2,45*(0,45+0,2)*2)*8</t>
  </si>
  <si>
    <t>713300821R00</t>
  </si>
  <si>
    <t>Odstranění tepelné izolace těles pásy nebo foĺiemi  ploch rovných</t>
  </si>
  <si>
    <t>713300822R00</t>
  </si>
  <si>
    <t>Odstranění tepelné izolace těles pásy nebo foĺiemi  ploch tvarových</t>
  </si>
  <si>
    <t>28376504BTaTyR</t>
  </si>
  <si>
    <t>283768837R</t>
  </si>
  <si>
    <t>Výrobek izolační pro budovy z polyurethanové pěny - PIR; tvar: deska; tl = 60 mm; lambda = 0,022 W/(m.K); pevnost v tlaku = 120 kPa; povrchová úprava: oboustranně Al fólie</t>
  </si>
  <si>
    <t>plocha střechy - 2 vrstvy : ((8,5*2)*18,55)*2</t>
  </si>
  <si>
    <t>-(S1 střešní okna) : -((1,75*2,45)*8)*2</t>
  </si>
  <si>
    <t>631514801R</t>
  </si>
  <si>
    <t>Výrobek izolační pro budovy z minerální vlny (MW) tvar: deska; vlákna: podélná; tloušťka d = 60,0 mm; OH = 130 kg/m3; lambda = 0,036 W/(m.K); pevnost v tlaku CS 30 kPa</t>
  </si>
  <si>
    <t>Koeficient : 0,05</t>
  </si>
  <si>
    <t>63151531R</t>
  </si>
  <si>
    <t>Výrobek izolační pro budovy z minerální vlny (MW) tvar: deska; vlákna: podélná; tloušťka d = 100,0 mm; OH = 150 kg/m3; lambda = 0,038 W/(m.K); pevnost v tlaku CS 40 kPa</t>
  </si>
  <si>
    <t xml:space="preserve">zateplení kce pod okny : </t>
  </si>
  <si>
    <t>Odkaz na mn. položky pořadí 35 : 45,78000</t>
  </si>
  <si>
    <t>998713202R00</t>
  </si>
  <si>
    <t>Přesun hmot pro izolace tepelné v objektech výšky do 12 m</t>
  </si>
  <si>
    <t>762134125T01</t>
  </si>
  <si>
    <t>Montáž bednění stěn, deskami OSB na pero a drážku, materál ve specifikaci</t>
  </si>
  <si>
    <t xml:space="preserve">kce pro rám 8ks střešních oken : </t>
  </si>
  <si>
    <t>parapet : (1,75*(0,45+0,6))*8</t>
  </si>
  <si>
    <t>ostění : ((2,45*(0,15+0,55))*2)*8</t>
  </si>
  <si>
    <t>hřeben : (1,75*0,5)*8</t>
  </si>
  <si>
    <t>762341202T00</t>
  </si>
  <si>
    <t>Montáž bednění střech rovných - desky OSB</t>
  </si>
  <si>
    <t>vytvoření protispádu : (9,65/2+8,9/2)*1,0</t>
  </si>
  <si>
    <t>(5,1/2+5,15/2+8,3/2)*1,0</t>
  </si>
  <si>
    <t>762341921R00</t>
  </si>
  <si>
    <t>Bednění a laťování střech vyřezání jednotlivých otvorů bez rozebrání krytiny  v bednění z prken tloušťky do 32 mm, plocha otvoru do 1 m2</t>
  </si>
  <si>
    <t>800-762</t>
  </si>
  <si>
    <t>otvory pro nové světlovody : (0,45*0,45)*8</t>
  </si>
  <si>
    <t>762395000T00</t>
  </si>
  <si>
    <t>Spojovací a ochranné prostředky pro střechy</t>
  </si>
  <si>
    <t>m3</t>
  </si>
  <si>
    <t>Odkaz na mn. položky pořadí 62 : 0,84864</t>
  </si>
  <si>
    <t>762712110R00</t>
  </si>
  <si>
    <t>Prostorové vázané konstrukce z řeziva montáž hraněného , průřezové plochy do 120 cm2</t>
  </si>
  <si>
    <t>Nedokončená</t>
  </si>
  <si>
    <t>včetně vyvrtání děr, osazení svorníků a dotažení rektifikačních článků.</t>
  </si>
  <si>
    <t>parapet - trám 60x100mm : (1,75*3+0,3*3+0,4*3)*8</t>
  </si>
  <si>
    <t>- lať 40x60mm : 1,75*8</t>
  </si>
  <si>
    <t>- prkno 22x100mm : 1,75*8</t>
  </si>
  <si>
    <t xml:space="preserve">hřeben (nad oknem) : </t>
  </si>
  <si>
    <t>- trám 60x100mm : (1,75+0,45*3)*8</t>
  </si>
  <si>
    <t xml:space="preserve">ostění : </t>
  </si>
  <si>
    <t>- trám 60x100mm : (2,45*2)*8</t>
  </si>
  <si>
    <t>- trám 60x140mm : ((2,45+0,45*6)*2)*8</t>
  </si>
  <si>
    <t>- lať 40x60mm : (2,45*2)*8</t>
  </si>
  <si>
    <t>- prkno 22x100mm : (2,45*2)*8</t>
  </si>
  <si>
    <t>762795000R00</t>
  </si>
  <si>
    <t>Spojovací a ochranné prostředky hřebíky, svory, fiksační prkna, impregnace</t>
  </si>
  <si>
    <t>parapet - trám 60x100mm : ((1,75*3+0,3*3+0,4*3)*8)*0,06*0,1</t>
  </si>
  <si>
    <t>hřeben (nad oknem) - trám 60x100mm : ((1,75+0,45*3)*8)*0,06*0,1</t>
  </si>
  <si>
    <t>- trám 60x100mm : ((2,45*2)*8)*0,06*0,1</t>
  </si>
  <si>
    <t>- trám 60x140mm : (((2,45+0,45*6)*2)*8)*0,06*0,14</t>
  </si>
  <si>
    <t>Odkaz na mn. položky pořadí 61 : 122,24583*0,0024</t>
  </si>
  <si>
    <t xml:space="preserve">desky OSB : </t>
  </si>
  <si>
    <t>Odkaz na mn. položky pořadí 55 : 56,51091*0,022</t>
  </si>
  <si>
    <t>Odkaz na mn. položky pořadí 56 : 25,04273*0,022</t>
  </si>
  <si>
    <t>Odkaz na mn. položky pořadí 57 : 54,60000*0,025</t>
  </si>
  <si>
    <t>Odkaz na mn. položky pořadí 58 : 0,10560</t>
  </si>
  <si>
    <t>762822110R00</t>
  </si>
  <si>
    <t>Stropnice montáž  z hraněného a polohraněného řeziva s trámovými výměnami, průřezové plochy do 144 cm2</t>
  </si>
  <si>
    <t>hranoly 60x200mm na vlašsko mezi tepelnou izolaci : (18,55*14)*2</t>
  </si>
  <si>
    <t>hranol na stěnu - protispád : 18,55*2+1,0*2</t>
  </si>
  <si>
    <t>762311103R36</t>
  </si>
  <si>
    <t>Montáž kotvení pozednice do betonu, vč. dod. kotvení</t>
  </si>
  <si>
    <t>hranol na stěnu - protispád : (18,55*2+1,0*2)*0,75</t>
  </si>
  <si>
    <t>0,675</t>
  </si>
  <si>
    <t>762341202T01</t>
  </si>
  <si>
    <t>Montáž dočasného bednění střech rovných - desky OSB</t>
  </si>
  <si>
    <t>otvory po původních světlících : (3,75*1,3)*8</t>
  </si>
  <si>
    <t>762341811R01</t>
  </si>
  <si>
    <t>Demontáž dočasného bednění střech rovných z desek OSB</t>
  </si>
  <si>
    <t>762342204R01</t>
  </si>
  <si>
    <t>Montáž laťování střech, svislé, vzdálenost 100 cm</t>
  </si>
  <si>
    <t>ukotvení sítí proti hmyzu : (2,5*2)*8</t>
  </si>
  <si>
    <t>762812931R01</t>
  </si>
  <si>
    <t>Zabednění částí v záklopu pl.do 0,25 m2, pohledovou palubkou, vč. nátěru</t>
  </si>
  <si>
    <t>zabednění části otvorů po původních světlících : (2,55*1,3)*8</t>
  </si>
  <si>
    <t>59591000.LT</t>
  </si>
  <si>
    <t>Deska OSB 3   4 PD  -  tl. 22 mm</t>
  </si>
  <si>
    <t xml:space="preserve">parapet, ostění, hřeben : </t>
  </si>
  <si>
    <t>Odkaz na mn. položky pořadí 43 : 49,14000</t>
  </si>
  <si>
    <t xml:space="preserve">vytvoření protispádu : </t>
  </si>
  <si>
    <t>Odkaz na mn. položky pořadí 44 : 18,55000</t>
  </si>
  <si>
    <t>Koeficient : 0,35</t>
  </si>
  <si>
    <t>59591000.NT</t>
  </si>
  <si>
    <t>Deska OSB 3   4 PD  -  tl. 25 mm</t>
  </si>
  <si>
    <t xml:space="preserve">otvory po původních světlících : </t>
  </si>
  <si>
    <t>Odkaz na mn. položky pořadí 51 : 39,00000</t>
  </si>
  <si>
    <t>Koeficient : 0,4</t>
  </si>
  <si>
    <t>60515801R</t>
  </si>
  <si>
    <t>Dřevo konstrukční rostlé (KVH) dřevina: SM; tl = 40,0 mm; šířka = 60 mm; nepohledové (NSi); tř. pevnosti C24</t>
  </si>
  <si>
    <t xml:space="preserve">ukotvení sítí proti hmyzu : </t>
  </si>
  <si>
    <t>Odkaz na mn. položky pořadí 53 : 40,00000*0,0024</t>
  </si>
  <si>
    <t>60596003AaT</t>
  </si>
  <si>
    <t>Řezivo SM hranoly vč. impregnace</t>
  </si>
  <si>
    <t>hranoly 60x200mm na vlašsko mezi tepelnou izolaci : ((18,55*14)*2)*0,06*0,2</t>
  </si>
  <si>
    <t>parapet - trám 60x100mm : ((1,75*3+0,3*3+0,4*3)*0,06*0,1)*8</t>
  </si>
  <si>
    <t>hřeben (nad oknem) - - trám 60x100mm : ((1,75+0,45*3)*0,06*0,1)*8</t>
  </si>
  <si>
    <t>- trám 60x100mm : ((2,45*2)*0,06*0,1)*8</t>
  </si>
  <si>
    <t>- trám 60x140mm : (((2,45+0,45*6)*2)*0,06*0,14)*8</t>
  </si>
  <si>
    <t>60596004aT</t>
  </si>
  <si>
    <t>Řezivo na bednění desky 24 mm vč. impregnace</t>
  </si>
  <si>
    <t>parapet - prkno 22x100mm : (1,75*0,1*0,022)*8</t>
  </si>
  <si>
    <t>hřeben (nad oknem) - prkno 22x100mm : (1,75*0,1*0,022)*8</t>
  </si>
  <si>
    <t>ostění - prkno 22x100mm : ((2,45*2)*0,022*0,16)*8</t>
  </si>
  <si>
    <t>60596008aT</t>
  </si>
  <si>
    <t>Řezivo střešní lať 40/60 vč. impregnace</t>
  </si>
  <si>
    <t>parapet - lať 40x60mm : 1,75*8</t>
  </si>
  <si>
    <t>hřeben (nad oknem) - - lať 40x60mm : 1,75*8</t>
  </si>
  <si>
    <t>ostění - lať 40x60mm : (2,45*2)*8</t>
  </si>
  <si>
    <t>60596012.CT</t>
  </si>
  <si>
    <t>Prkno tl. 32 mm - hoblované 3 strany</t>
  </si>
  <si>
    <t xml:space="preserve">zabednění části otvorů po původních světlících - tl. 32mm : </t>
  </si>
  <si>
    <t>Odkaz na mn. položky pořadí 54 : 26,52000*0,032</t>
  </si>
  <si>
    <t>998762202R00</t>
  </si>
  <si>
    <t>Přesun hmot pro konstrukce tesařské v objektech výšky do 12 m</t>
  </si>
  <si>
    <t>764333300T01</t>
  </si>
  <si>
    <t>vytažení fólie na VZT : (1,75*2+0,8*2)+(1,4*2+0,8*2)</t>
  </si>
  <si>
    <t>7643978RT</t>
  </si>
  <si>
    <t>Demontáž a zpětná montáž antén</t>
  </si>
  <si>
    <t>kompl</t>
  </si>
  <si>
    <t>998764202R00</t>
  </si>
  <si>
    <t>Přesun hmot pro konstrukce klempířské v objektech výšky do 12 m</t>
  </si>
  <si>
    <t>800-764</t>
  </si>
  <si>
    <t>342265140.RT1</t>
  </si>
  <si>
    <t>Úprava ostění střeš.oken dřevěná palubka</t>
  </si>
  <si>
    <t>766624049T00yT00</t>
  </si>
  <si>
    <t>Montáž sítí proti hmyzu</t>
  </si>
  <si>
    <t>766624050T00</t>
  </si>
  <si>
    <t>Montáž předokenní rolety</t>
  </si>
  <si>
    <t>766624055T00</t>
  </si>
  <si>
    <t>Montáž izolačního límce</t>
  </si>
  <si>
    <t>766624045R01</t>
  </si>
  <si>
    <t>Montáž střešních oken rozměr SK, včetně montáže lemování</t>
  </si>
  <si>
    <t>766624056T00</t>
  </si>
  <si>
    <t>Montáž parotěsné folie BBX</t>
  </si>
  <si>
    <t>767311810R02</t>
  </si>
  <si>
    <t>Demontáž světlíků do 2,5 m2</t>
  </si>
  <si>
    <t xml:space="preserve">ks    </t>
  </si>
  <si>
    <t>979081111R0x</t>
  </si>
  <si>
    <t>Odvoz okna k likvidaci</t>
  </si>
  <si>
    <t>979990001R0x</t>
  </si>
  <si>
    <t>Poplatek za likvidaci 1 ks okna</t>
  </si>
  <si>
    <t>998766202R11</t>
  </si>
  <si>
    <t>Vynesení 1 ks okna, do 1. NP</t>
  </si>
  <si>
    <t>okna + rolety + sítě : 8+8+8</t>
  </si>
  <si>
    <t>28323413R</t>
  </si>
  <si>
    <t>fólie konstrukční napojení střešního okna; parotěsná; PE; š. okna 1 140 mm; h okna 1 400 mm</t>
  </si>
  <si>
    <t>6114020413R</t>
  </si>
  <si>
    <t>Okno kyvné; funkce: střešní; počet křídel: 1; křídlo: dřevěné; rám: dřevěný; šířka = 1 140 mm; výška = 1 400 mm; tvar: pravidelný; počet skel: trojsklo; ESG4 - 12 - TVG3 - 12 - VSG6,8; plocha prosklení = 1,16 m2; Uw = 1,00 W/(m2.K); Ug = 0,6 W/(m2.K); g = 0,44; Rw = 37 dB; ovládání: motorické; RtF: D; - s2, d2; povrchová úprava: lakovaný PU; barva: bílá</t>
  </si>
  <si>
    <t>61140250v290T</t>
  </si>
  <si>
    <t>611405912R</t>
  </si>
  <si>
    <t>sada zateplovací obsahuje izolační rám, hydroizolační fólie, drenážní žlábek; š. okna 1 140 mm; h okna 1 400 mm; materiál PE pěnový rám, PP fólie, ocelový žlábek</t>
  </si>
  <si>
    <t>61140604.MT</t>
  </si>
  <si>
    <t>61140609.FRT</t>
  </si>
  <si>
    <t>7123415521T01</t>
  </si>
  <si>
    <t>Montáž záchytného bodu, materiál ve specifikaci</t>
  </si>
  <si>
    <t>553140134R</t>
  </si>
  <si>
    <t>kotvicí bod pro betonové konstrukce; nerezová ocel 1.4301; zatížitelný ve svislém směru, ve vodorovném směru; kotvení pomocí speciální mechanické kotvy</t>
  </si>
  <si>
    <t>998767202R00</t>
  </si>
  <si>
    <t>Přesun hmot pro kovové stavební doplňk. konstrukce v objektech výšky do 12 m</t>
  </si>
  <si>
    <t>800-767</t>
  </si>
  <si>
    <t>POL7_</t>
  </si>
  <si>
    <t>9-02T00</t>
  </si>
  <si>
    <t>Zaplachtování střechy - ochrana proti povětrnostním vlivům</t>
  </si>
  <si>
    <t>ochrana podlahy jídelna : 18,55*17,0</t>
  </si>
  <si>
    <t>784011222RT1</t>
  </si>
  <si>
    <t>Ostatní práce zakrytí podlah,  , bez dodávky materiálu</t>
  </si>
  <si>
    <t>ochrana podlahy jídelna : 18,55*14,75</t>
  </si>
  <si>
    <t xml:space="preserve">ochrana podlahy jídelna : </t>
  </si>
  <si>
    <t>Odkaz na mn. položky pořadí 87 : 273,61250</t>
  </si>
  <si>
    <t>M21.0001</t>
  </si>
  <si>
    <t>Elektroinstalace - vyhřívání vpustí, ovládání střešních oken a rolet</t>
  </si>
  <si>
    <t>979990122R00</t>
  </si>
  <si>
    <t>Poplatek za skládku za uložení suti - PVC střešní krytina, skupina odpadu 170203</t>
  </si>
  <si>
    <t>t</t>
  </si>
  <si>
    <t>979990144R00</t>
  </si>
  <si>
    <t>Poplatek za skládku za uložení suti - minerální vata, skupina odpadu 170604</t>
  </si>
  <si>
    <t>979990161R00</t>
  </si>
  <si>
    <t>Poplatek za skládku za uložení, dřevo,  , skupina 17 02 01 z Katalogu odpadů</t>
  </si>
  <si>
    <t>979011111R00</t>
  </si>
  <si>
    <t>Svislá doprava suti a vybouraných hmot za prvé podlaží nad nebo pod základním podlažím</t>
  </si>
  <si>
    <t>801-3</t>
  </si>
  <si>
    <t>Přesun suti</t>
  </si>
  <si>
    <t>POL8_1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</si>
  <si>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</si>
  <si>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</si>
  <si>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</si>
  <si>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</si>
  <si>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</si>
  <si>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</si>
  <si>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</si>
  <si>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</si>
  <si>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</si>
  <si>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</si>
  <si>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VN.01</t>
  </si>
  <si>
    <t>WC pronájem</t>
  </si>
  <si>
    <t>den</t>
  </si>
  <si>
    <t>005121 R</t>
  </si>
  <si>
    <t>Zařízení staveniště</t>
  </si>
  <si>
    <t>VRN</t>
  </si>
  <si>
    <t>POL99_8</t>
  </si>
  <si>
    <t>005124010R</t>
  </si>
  <si>
    <t>Koordinační činnost</t>
  </si>
  <si>
    <t>005122 R</t>
  </si>
  <si>
    <t>Provozní vlivy</t>
  </si>
  <si>
    <t>005241010R</t>
  </si>
  <si>
    <t>Dokumentace skutečného provedení</t>
  </si>
  <si>
    <t>SUM</t>
  </si>
  <si>
    <t>END</t>
  </si>
  <si>
    <t>Penetrace podkladní plochy za studena, 1x nátěr - vč. dod. materiálu</t>
  </si>
  <si>
    <t>samolepící asfaltová pás k lepení místa řezu pro tepelně-izolační desky PIR</t>
  </si>
  <si>
    <t>Montáž střešního prvku vpustí, prostup parozábranou - asfalt</t>
  </si>
  <si>
    <t>Vnější koutová lišta z poplastovaného plechu TPO, rš 100 mm</t>
  </si>
  <si>
    <t>Vnitřní koutová lišta z poplastovaného plechu TPO, rš 100 mm</t>
  </si>
  <si>
    <t>Pásek z plechu poplastovaného TPO, rš 50 mm</t>
  </si>
  <si>
    <t>Sanace fóliové krytiny tekutou folií, hydroizolací</t>
  </si>
  <si>
    <t>Montáž střešního prvku nástavce střešní vpusti - folie</t>
  </si>
  <si>
    <t>Montáž smršťovací trubky pro utěsnění prostupů, 33/8</t>
  </si>
  <si>
    <t>Střešní pás na bázi FPO-PP, tl. 2mm  (1,5x20m), stříbř. šedá (podobná RAL7001), nosná vložka polyesterová tkanina</t>
  </si>
  <si>
    <t>odvětrání kanalizace, průměr 125 mm, s TPO manžetou</t>
  </si>
  <si>
    <t>otevřená kruhová tvarovka, z TPO, průměr 125 mm, výška 150 mm</t>
  </si>
  <si>
    <t>netkaná geotextilie  - plošná hmotnost 300 g/m2</t>
  </si>
  <si>
    <t xml:space="preserve">Výrobek izolační pro budovy z polyurethanové pěny - PIR; tvar: deska; tl = 60 mm; pevnost v tlaku 120 kPa; povrchová úprava: oboustrann+ kašírovaná minerální rohož </t>
  </si>
  <si>
    <t>Krycí lišta z Al  plechu, rš 125 mm</t>
  </si>
  <si>
    <t>Oplechování okna pro rám okna ve falcované střešní krytině bez použití lemování, š. 114 x v. 140 cm, hliník, obsahuje spodní a boční krycí díly rámu</t>
  </si>
  <si>
    <t>Síť proti hmyzu střešního okna - š. 1121-1285mm, d. 2001-2400mm</t>
  </si>
  <si>
    <t>Elektrická venkovní roleta střešního okna - 1140x1400mm</t>
  </si>
  <si>
    <t>nástavec pro tepelnou izolaci pro střešní vpust, pro výšku tepelné izolace 40-300 mm, s TPO manžetou, nástavec pro tepelnou izolaci pro střešní vpust, pro výšku tepelné izolace 40-300 mm, s TPO manžetou</t>
  </si>
  <si>
    <t>parozábrana asfaltová tl = 1,50 mm; funkce: parotěsná; asfalt: modifikovaný; nosná vložka: kombinace Al a PES se skelnou rohoží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</si>
</sst>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RJbTFOE6eeeBze1bayE/qhtd//4+oHMHhUniRpfSz3t9Efei5LkVCBOhtC5B8fUAfIlXDTiKY2S0+KybEOncrA==" saltValue="VfAYhZfV7tb6S2JC4zIed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G24" sqref="G24:I2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96" t="s">
        <v>41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5">
      <c r="A2" s="2"/>
      <c r="B2" s="78" t="s">
        <v>22</v>
      </c>
      <c r="C2" s="79"/>
      <c r="D2" s="80" t="s">
        <v>49</v>
      </c>
      <c r="E2" s="205" t="s">
        <v>50</v>
      </c>
      <c r="F2" s="206"/>
      <c r="G2" s="206"/>
      <c r="H2" s="206"/>
      <c r="I2" s="206"/>
      <c r="J2" s="207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08" t="s">
        <v>46</v>
      </c>
      <c r="F3" s="209"/>
      <c r="G3" s="209"/>
      <c r="H3" s="209"/>
      <c r="I3" s="209"/>
      <c r="J3" s="210"/>
    </row>
    <row r="4" spans="1:15" ht="23.25" customHeight="1" x14ac:dyDescent="0.25">
      <c r="A4" s="76">
        <v>355883</v>
      </c>
      <c r="B4" s="83" t="s">
        <v>48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42</v>
      </c>
      <c r="D5" s="223" t="s">
        <v>51</v>
      </c>
      <c r="E5" s="224"/>
      <c r="F5" s="224"/>
      <c r="G5" s="224"/>
      <c r="H5" s="18" t="s">
        <v>40</v>
      </c>
      <c r="I5" s="86" t="s">
        <v>55</v>
      </c>
      <c r="J5" s="8"/>
    </row>
    <row r="6" spans="1:15" ht="15.75" customHeight="1" x14ac:dyDescent="0.25">
      <c r="A6" s="2"/>
      <c r="B6" s="28"/>
      <c r="C6" s="55"/>
      <c r="D6" s="225" t="s">
        <v>52</v>
      </c>
      <c r="E6" s="226"/>
      <c r="F6" s="226"/>
      <c r="G6" s="226"/>
      <c r="H6" s="18" t="s">
        <v>34</v>
      </c>
      <c r="I6" s="86" t="s">
        <v>56</v>
      </c>
      <c r="J6" s="8"/>
    </row>
    <row r="7" spans="1:15" ht="15.75" customHeight="1" x14ac:dyDescent="0.25">
      <c r="A7" s="2"/>
      <c r="B7" s="29"/>
      <c r="C7" s="56"/>
      <c r="D7" s="77" t="s">
        <v>54</v>
      </c>
      <c r="E7" s="227" t="s">
        <v>53</v>
      </c>
      <c r="F7" s="228"/>
      <c r="G7" s="228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2"/>
      <c r="E11" s="212"/>
      <c r="F11" s="212"/>
      <c r="G11" s="212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1"/>
      <c r="F15" s="211"/>
      <c r="G15" s="213"/>
      <c r="H15" s="213"/>
      <c r="I15" s="213" t="s">
        <v>29</v>
      </c>
      <c r="J15" s="214"/>
    </row>
    <row r="16" spans="1:15" ht="23.25" customHeight="1" x14ac:dyDescent="0.25">
      <c r="A16" s="141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SUMIF(F53:F65,A16,I53:I65)+SUMIF(F53:F65,"PSU",I53:I65)</f>
        <v>0</v>
      </c>
      <c r="J16" s="204"/>
    </row>
    <row r="17" spans="1:10" ht="23.25" customHeight="1" x14ac:dyDescent="0.25">
      <c r="A17" s="141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SUMIF(F53:F65,A17,I53:I65)</f>
        <v>0</v>
      </c>
      <c r="J17" s="204"/>
    </row>
    <row r="18" spans="1:10" ht="23.25" customHeight="1" x14ac:dyDescent="0.25">
      <c r="A18" s="141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SUMIF(F53:F65,A18,I53:I65)</f>
        <v>0</v>
      </c>
      <c r="J18" s="204"/>
    </row>
    <row r="19" spans="1:10" ht="23.25" customHeight="1" x14ac:dyDescent="0.25">
      <c r="A19" s="141" t="s">
        <v>92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SUMIF(F53:F65,A19,I53:I65)</f>
        <v>0</v>
      </c>
      <c r="J19" s="204"/>
    </row>
    <row r="20" spans="1:10" ht="23.25" customHeight="1" x14ac:dyDescent="0.25">
      <c r="A20" s="141" t="s">
        <v>93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SUMIF(F53:F65,A20,I53:I65)</f>
        <v>0</v>
      </c>
      <c r="J20" s="204"/>
    </row>
    <row r="21" spans="1:10" ht="23.25" customHeight="1" x14ac:dyDescent="0.25">
      <c r="A21" s="2"/>
      <c r="B21" s="48" t="s">
        <v>29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23</v>
      </c>
      <c r="C28" s="115"/>
      <c r="D28" s="115"/>
      <c r="E28" s="116"/>
      <c r="F28" s="117"/>
      <c r="G28" s="235">
        <f>ZakladDPHSniVypocet+ZakladDPHZaklVypocet</f>
        <v>0</v>
      </c>
      <c r="H28" s="236"/>
      <c r="I28" s="236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5">
        <f>A27</f>
        <v>0</v>
      </c>
      <c r="H29" s="235"/>
      <c r="I29" s="235"/>
      <c r="J29" s="121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5">
      <c r="A35" s="2"/>
      <c r="B35" s="2"/>
      <c r="D35" s="229" t="s">
        <v>2</v>
      </c>
      <c r="E35" s="229"/>
      <c r="H35" s="10" t="s">
        <v>3</v>
      </c>
      <c r="J35" s="9"/>
    </row>
    <row r="36" spans="1:10" ht="13.6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57</v>
      </c>
      <c r="C39" s="241"/>
      <c r="D39" s="241"/>
      <c r="E39" s="241"/>
      <c r="F39" s="101">
        <f>'01 2400057 Pol'!AE313</f>
        <v>0</v>
      </c>
      <c r="G39" s="102">
        <f>'01 2400057 Pol'!AF313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5">
      <c r="A40" s="90">
        <v>2</v>
      </c>
      <c r="B40" s="105"/>
      <c r="C40" s="242" t="s">
        <v>58</v>
      </c>
      <c r="D40" s="242"/>
      <c r="E40" s="242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5">
      <c r="A41" s="90">
        <v>2</v>
      </c>
      <c r="B41" s="105" t="s">
        <v>45</v>
      </c>
      <c r="C41" s="242" t="s">
        <v>46</v>
      </c>
      <c r="D41" s="242"/>
      <c r="E41" s="242"/>
      <c r="F41" s="106">
        <f>'01 2400057 Pol'!AE313</f>
        <v>0</v>
      </c>
      <c r="G41" s="107">
        <f>'01 2400057 Pol'!AF313</f>
        <v>0</v>
      </c>
      <c r="H41" s="107">
        <f>(F41*SazbaDPH1/100)+(G41*SazbaDPH2/100)</f>
        <v>0</v>
      </c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hidden="1" customHeight="1" x14ac:dyDescent="0.25">
      <c r="A42" s="90">
        <v>3</v>
      </c>
      <c r="B42" s="109" t="s">
        <v>43</v>
      </c>
      <c r="C42" s="241" t="s">
        <v>44</v>
      </c>
      <c r="D42" s="241"/>
      <c r="E42" s="241"/>
      <c r="F42" s="110">
        <f>'01 2400057 Pol'!AE313</f>
        <v>0</v>
      </c>
      <c r="G42" s="103">
        <f>'01 2400057 Pol'!AF313</f>
        <v>0</v>
      </c>
      <c r="H42" s="103">
        <f>(F42*SazbaDPH1/100)+(G42*SazbaDPH2/100)</f>
        <v>0</v>
      </c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5">
      <c r="A43" s="90"/>
      <c r="B43" s="243" t="s">
        <v>59</v>
      </c>
      <c r="C43" s="244"/>
      <c r="D43" s="244"/>
      <c r="E43" s="245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5">
      <c r="A45" t="s">
        <v>61</v>
      </c>
      <c r="B45" t="s">
        <v>62</v>
      </c>
    </row>
    <row r="46" spans="1:10" x14ac:dyDescent="0.25">
      <c r="A46" t="s">
        <v>63</v>
      </c>
      <c r="B46" t="s">
        <v>64</v>
      </c>
    </row>
    <row r="47" spans="1:10" x14ac:dyDescent="0.25">
      <c r="A47" t="s">
        <v>65</v>
      </c>
      <c r="B47" t="s">
        <v>66</v>
      </c>
    </row>
    <row r="50" spans="1:10" ht="15.6" x14ac:dyDescent="0.3">
      <c r="B50" s="122" t="s">
        <v>67</v>
      </c>
    </row>
    <row r="52" spans="1:10" ht="25.5" customHeight="1" x14ac:dyDescent="0.25">
      <c r="A52" s="124"/>
      <c r="B52" s="127" t="s">
        <v>17</v>
      </c>
      <c r="C52" s="127" t="s">
        <v>5</v>
      </c>
      <c r="D52" s="128"/>
      <c r="E52" s="128"/>
      <c r="F52" s="129" t="s">
        <v>68</v>
      </c>
      <c r="G52" s="129"/>
      <c r="H52" s="129"/>
      <c r="I52" s="129" t="s">
        <v>29</v>
      </c>
      <c r="J52" s="129" t="s">
        <v>0</v>
      </c>
    </row>
    <row r="53" spans="1:10" ht="36.75" customHeight="1" x14ac:dyDescent="0.25">
      <c r="A53" s="125"/>
      <c r="B53" s="130" t="s">
        <v>69</v>
      </c>
      <c r="C53" s="246" t="s">
        <v>70</v>
      </c>
      <c r="D53" s="247"/>
      <c r="E53" s="247"/>
      <c r="F53" s="139" t="s">
        <v>25</v>
      </c>
      <c r="G53" s="131"/>
      <c r="H53" s="131"/>
      <c r="I53" s="131">
        <f>'01 2400057 Pol'!G8</f>
        <v>0</v>
      </c>
      <c r="J53" s="136" t="str">
        <f>IF(I66=0,"",I53/I66*100)</f>
        <v/>
      </c>
    </row>
    <row r="54" spans="1:10" ht="36.75" customHeight="1" x14ac:dyDescent="0.25">
      <c r="A54" s="125"/>
      <c r="B54" s="130" t="s">
        <v>71</v>
      </c>
      <c r="C54" s="246" t="s">
        <v>72</v>
      </c>
      <c r="D54" s="247"/>
      <c r="E54" s="247"/>
      <c r="F54" s="139" t="s">
        <v>25</v>
      </c>
      <c r="G54" s="131"/>
      <c r="H54" s="131"/>
      <c r="I54" s="131">
        <f>'01 2400057 Pol'!G54</f>
        <v>0</v>
      </c>
      <c r="J54" s="136" t="str">
        <f>IF(I66=0,"",I54/I66*100)</f>
        <v/>
      </c>
    </row>
    <row r="55" spans="1:10" ht="36.75" customHeight="1" x14ac:dyDescent="0.25">
      <c r="A55" s="125"/>
      <c r="B55" s="130" t="s">
        <v>73</v>
      </c>
      <c r="C55" s="246" t="s">
        <v>74</v>
      </c>
      <c r="D55" s="247"/>
      <c r="E55" s="247"/>
      <c r="F55" s="139" t="s">
        <v>25</v>
      </c>
      <c r="G55" s="131"/>
      <c r="H55" s="131"/>
      <c r="I55" s="131">
        <f>'01 2400057 Pol'!G117</f>
        <v>0</v>
      </c>
      <c r="J55" s="136" t="str">
        <f>IF(I66=0,"",I55/I66*100)</f>
        <v/>
      </c>
    </row>
    <row r="56" spans="1:10" ht="36.75" customHeight="1" x14ac:dyDescent="0.25">
      <c r="A56" s="125"/>
      <c r="B56" s="130" t="s">
        <v>75</v>
      </c>
      <c r="C56" s="246" t="s">
        <v>76</v>
      </c>
      <c r="D56" s="247"/>
      <c r="E56" s="247"/>
      <c r="F56" s="139" t="s">
        <v>25</v>
      </c>
      <c r="G56" s="131"/>
      <c r="H56" s="131"/>
      <c r="I56" s="131">
        <f>'01 2400057 Pol'!G153</f>
        <v>0</v>
      </c>
      <c r="J56" s="136" t="str">
        <f>IF(I66=0,"",I56/I66*100)</f>
        <v/>
      </c>
    </row>
    <row r="57" spans="1:10" ht="36.75" customHeight="1" x14ac:dyDescent="0.25">
      <c r="A57" s="125"/>
      <c r="B57" s="130" t="s">
        <v>77</v>
      </c>
      <c r="C57" s="246" t="s">
        <v>78</v>
      </c>
      <c r="D57" s="247"/>
      <c r="E57" s="247"/>
      <c r="F57" s="139" t="s">
        <v>25</v>
      </c>
      <c r="G57" s="131"/>
      <c r="H57" s="131"/>
      <c r="I57" s="131">
        <f>'01 2400057 Pol'!G254</f>
        <v>0</v>
      </c>
      <c r="J57" s="136" t="str">
        <f>IF(I66=0,"",I57/I66*100)</f>
        <v/>
      </c>
    </row>
    <row r="58" spans="1:10" ht="36.75" customHeight="1" x14ac:dyDescent="0.25">
      <c r="A58" s="125"/>
      <c r="B58" s="130" t="s">
        <v>79</v>
      </c>
      <c r="C58" s="246" t="s">
        <v>80</v>
      </c>
      <c r="D58" s="247"/>
      <c r="E58" s="247"/>
      <c r="F58" s="139" t="s">
        <v>25</v>
      </c>
      <c r="G58" s="131"/>
      <c r="H58" s="131"/>
      <c r="I58" s="131">
        <f>'01 2400057 Pol'!G260</f>
        <v>0</v>
      </c>
      <c r="J58" s="136" t="str">
        <f>IF(I66=0,"",I58/I66*100)</f>
        <v/>
      </c>
    </row>
    <row r="59" spans="1:10" ht="36.75" customHeight="1" x14ac:dyDescent="0.25">
      <c r="A59" s="125"/>
      <c r="B59" s="130" t="s">
        <v>81</v>
      </c>
      <c r="C59" s="246" t="s">
        <v>82</v>
      </c>
      <c r="D59" s="247"/>
      <c r="E59" s="247"/>
      <c r="F59" s="139" t="s">
        <v>25</v>
      </c>
      <c r="G59" s="131"/>
      <c r="H59" s="131"/>
      <c r="I59" s="131">
        <f>'01 2400057 Pol'!G262</f>
        <v>0</v>
      </c>
      <c r="J59" s="136" t="str">
        <f>IF(I66=0,"",I59/I66*100)</f>
        <v/>
      </c>
    </row>
    <row r="60" spans="1:10" ht="36.75" customHeight="1" x14ac:dyDescent="0.25">
      <c r="A60" s="125"/>
      <c r="B60" s="130" t="s">
        <v>83</v>
      </c>
      <c r="C60" s="246" t="s">
        <v>84</v>
      </c>
      <c r="D60" s="247"/>
      <c r="E60" s="247"/>
      <c r="F60" s="139" t="s">
        <v>25</v>
      </c>
      <c r="G60" s="131"/>
      <c r="H60" s="131"/>
      <c r="I60" s="131">
        <f>'01 2400057 Pol'!G279</f>
        <v>0</v>
      </c>
      <c r="J60" s="136" t="str">
        <f>IF(I66=0,"",I60/I66*100)</f>
        <v/>
      </c>
    </row>
    <row r="61" spans="1:10" ht="36.75" customHeight="1" x14ac:dyDescent="0.25">
      <c r="A61" s="125"/>
      <c r="B61" s="130" t="s">
        <v>85</v>
      </c>
      <c r="C61" s="246" t="s">
        <v>86</v>
      </c>
      <c r="D61" s="247"/>
      <c r="E61" s="247"/>
      <c r="F61" s="139" t="s">
        <v>25</v>
      </c>
      <c r="G61" s="131"/>
      <c r="H61" s="131"/>
      <c r="I61" s="131">
        <f>'01 2400057 Pol'!G284</f>
        <v>0</v>
      </c>
      <c r="J61" s="136" t="str">
        <f>IF(I66=0,"",I61/I66*100)</f>
        <v/>
      </c>
    </row>
    <row r="62" spans="1:10" ht="36.75" customHeight="1" x14ac:dyDescent="0.25">
      <c r="A62" s="125"/>
      <c r="B62" s="130" t="s">
        <v>87</v>
      </c>
      <c r="C62" s="246" t="s">
        <v>88</v>
      </c>
      <c r="D62" s="247"/>
      <c r="E62" s="247"/>
      <c r="F62" s="139" t="s">
        <v>26</v>
      </c>
      <c r="G62" s="131"/>
      <c r="H62" s="131"/>
      <c r="I62" s="131">
        <f>'01 2400057 Pol'!G293</f>
        <v>0</v>
      </c>
      <c r="J62" s="136" t="str">
        <f>IF(I66=0,"",I62/I66*100)</f>
        <v/>
      </c>
    </row>
    <row r="63" spans="1:10" ht="36.75" customHeight="1" x14ac:dyDescent="0.25">
      <c r="A63" s="125"/>
      <c r="B63" s="130" t="s">
        <v>89</v>
      </c>
      <c r="C63" s="246" t="s">
        <v>90</v>
      </c>
      <c r="D63" s="247"/>
      <c r="E63" s="247"/>
      <c r="F63" s="139" t="s">
        <v>91</v>
      </c>
      <c r="G63" s="131"/>
      <c r="H63" s="131"/>
      <c r="I63" s="131">
        <f>'01 2400057 Pol'!G295</f>
        <v>0</v>
      </c>
      <c r="J63" s="136" t="str">
        <f>IF(I66=0,"",I63/I66*100)</f>
        <v/>
      </c>
    </row>
    <row r="64" spans="1:10" ht="36.75" customHeight="1" x14ac:dyDescent="0.25">
      <c r="A64" s="125"/>
      <c r="B64" s="130" t="s">
        <v>92</v>
      </c>
      <c r="C64" s="246" t="s">
        <v>27</v>
      </c>
      <c r="D64" s="247"/>
      <c r="E64" s="247"/>
      <c r="F64" s="139" t="s">
        <v>92</v>
      </c>
      <c r="G64" s="131"/>
      <c r="H64" s="131"/>
      <c r="I64" s="131">
        <f>'01 2400057 Pol'!G305</f>
        <v>0</v>
      </c>
      <c r="J64" s="136" t="str">
        <f>IF(I66=0,"",I64/I66*100)</f>
        <v/>
      </c>
    </row>
    <row r="65" spans="1:10" ht="36.75" customHeight="1" x14ac:dyDescent="0.25">
      <c r="A65" s="125"/>
      <c r="B65" s="130" t="s">
        <v>93</v>
      </c>
      <c r="C65" s="246" t="s">
        <v>28</v>
      </c>
      <c r="D65" s="247"/>
      <c r="E65" s="247"/>
      <c r="F65" s="139" t="s">
        <v>93</v>
      </c>
      <c r="G65" s="131"/>
      <c r="H65" s="131"/>
      <c r="I65" s="131">
        <f>'01 2400057 Pol'!G309</f>
        <v>0</v>
      </c>
      <c r="J65" s="136" t="str">
        <f>IF(I66=0,"",I65/I66*100)</f>
        <v/>
      </c>
    </row>
    <row r="66" spans="1:10" ht="25.5" customHeight="1" x14ac:dyDescent="0.25">
      <c r="A66" s="126"/>
      <c r="B66" s="132" t="s">
        <v>1</v>
      </c>
      <c r="C66" s="133"/>
      <c r="D66" s="134"/>
      <c r="E66" s="134"/>
      <c r="F66" s="140"/>
      <c r="G66" s="135"/>
      <c r="H66" s="135"/>
      <c r="I66" s="135">
        <f>SUM(I53:I65)</f>
        <v>0</v>
      </c>
      <c r="J66" s="137">
        <f>SUM(J53:J65)</f>
        <v>0</v>
      </c>
    </row>
    <row r="67" spans="1:10" x14ac:dyDescent="0.25">
      <c r="F67" s="89"/>
      <c r="G67" s="89"/>
      <c r="H67" s="89"/>
      <c r="I67" s="89"/>
      <c r="J67" s="138"/>
    </row>
    <row r="68" spans="1:10" x14ac:dyDescent="0.25">
      <c r="F68" s="89"/>
      <c r="G68" s="89"/>
      <c r="H68" s="89"/>
      <c r="I68" s="89"/>
      <c r="J68" s="138"/>
    </row>
    <row r="69" spans="1:10" x14ac:dyDescent="0.25">
      <c r="F69" s="89"/>
      <c r="G69" s="89"/>
      <c r="H69" s="89"/>
      <c r="I69" s="89"/>
      <c r="J69" s="138"/>
    </row>
  </sheetData>
  <sheetProtection algorithmName="SHA-512" hashValue="uhf9E/vpyI0VSUPFuBf17tf3shnRQ9r4tNTLyJnmwqOx81QbZKrUQvko1paomZodHBm1b6cVXePeaSYayDxDBw==" saltValue="g4WPaaUWS2KXmZf1YDZ7H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8" t="s">
        <v>6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50" t="s">
        <v>7</v>
      </c>
      <c r="B2" s="49"/>
      <c r="C2" s="250"/>
      <c r="D2" s="250"/>
      <c r="E2" s="250"/>
      <c r="F2" s="250"/>
      <c r="G2" s="251"/>
    </row>
    <row r="3" spans="1:7" ht="24.9" customHeight="1" x14ac:dyDescent="0.25">
      <c r="A3" s="50" t="s">
        <v>8</v>
      </c>
      <c r="B3" s="49"/>
      <c r="C3" s="250"/>
      <c r="D3" s="250"/>
      <c r="E3" s="250"/>
      <c r="F3" s="250"/>
      <c r="G3" s="251"/>
    </row>
    <row r="4" spans="1:7" ht="24.9" customHeight="1" x14ac:dyDescent="0.25">
      <c r="A4" s="50" t="s">
        <v>9</v>
      </c>
      <c r="B4" s="49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sheetProtection algorithmName="SHA-512" hashValue="L+Zj9LgIkQ9pS6XyFIGdMYWG6bcgHM+MCeddpqFljsSVSoEmBVZkA7AEJVkuIfcz+xzXUevSdQ2y8UHTJtGAVA==" saltValue="nGUozsM5z4qNN1gvGJlAH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71A8-0C9A-4FF4-BFF2-BBBA336FE180}">
  <sheetPr>
    <outlinePr summaryBelow="0"/>
  </sheetPr>
  <dimension ref="A1:BH4966"/>
  <sheetViews>
    <sheetView tabSelected="1" workbookViewId="0">
      <pane ySplit="7" topLeftCell="A77" activePane="bottomLeft" state="frozen"/>
      <selection pane="bottomLeft" activeCell="F26" sqref="F26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77734375" customWidth="1"/>
    <col min="5" max="5" width="10.554687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0" width="8.44140625" customWidth="1"/>
    <col min="21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94</v>
      </c>
      <c r="B1" s="256"/>
      <c r="C1" s="256"/>
      <c r="D1" s="256"/>
      <c r="E1" s="256"/>
      <c r="F1" s="256"/>
      <c r="G1" s="256"/>
      <c r="AG1" t="s">
        <v>95</v>
      </c>
    </row>
    <row r="2" spans="1:60" ht="25.05" customHeight="1" x14ac:dyDescent="0.25">
      <c r="A2" s="142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96</v>
      </c>
    </row>
    <row r="3" spans="1:60" ht="25.05" customHeight="1" x14ac:dyDescent="0.25">
      <c r="A3" s="142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3" t="s">
        <v>96</v>
      </c>
      <c r="AG3" t="s">
        <v>97</v>
      </c>
    </row>
    <row r="4" spans="1:60" ht="25.05" customHeight="1" x14ac:dyDescent="0.25">
      <c r="A4" s="143" t="s">
        <v>9</v>
      </c>
      <c r="B4" s="144" t="s">
        <v>43</v>
      </c>
      <c r="C4" s="260" t="s">
        <v>44</v>
      </c>
      <c r="D4" s="261"/>
      <c r="E4" s="261"/>
      <c r="F4" s="261"/>
      <c r="G4" s="262"/>
      <c r="AG4" t="s">
        <v>98</v>
      </c>
    </row>
    <row r="5" spans="1:60" x14ac:dyDescent="0.25">
      <c r="D5" s="10"/>
    </row>
    <row r="6" spans="1:60" ht="39.6" x14ac:dyDescent="0.25">
      <c r="A6" s="146" t="s">
        <v>99</v>
      </c>
      <c r="B6" s="148" t="s">
        <v>100</v>
      </c>
      <c r="C6" s="148" t="s">
        <v>101</v>
      </c>
      <c r="D6" s="147" t="s">
        <v>102</v>
      </c>
      <c r="E6" s="146" t="s">
        <v>103</v>
      </c>
      <c r="F6" s="145" t="s">
        <v>104</v>
      </c>
      <c r="G6" s="146" t="s">
        <v>29</v>
      </c>
      <c r="H6" s="149" t="s">
        <v>30</v>
      </c>
      <c r="I6" s="149" t="s">
        <v>105</v>
      </c>
      <c r="J6" s="149" t="s">
        <v>31</v>
      </c>
      <c r="K6" s="149" t="s">
        <v>106</v>
      </c>
      <c r="L6" s="149" t="s">
        <v>107</v>
      </c>
      <c r="M6" s="149" t="s">
        <v>108</v>
      </c>
      <c r="N6" s="149" t="s">
        <v>109</v>
      </c>
      <c r="O6" s="149" t="s">
        <v>110</v>
      </c>
      <c r="P6" s="149" t="s">
        <v>111</v>
      </c>
      <c r="Q6" s="149" t="s">
        <v>112</v>
      </c>
      <c r="R6" s="149" t="s">
        <v>113</v>
      </c>
      <c r="S6" s="149" t="s">
        <v>114</v>
      </c>
      <c r="T6" s="149" t="s">
        <v>115</v>
      </c>
      <c r="U6" s="149" t="s">
        <v>116</v>
      </c>
      <c r="V6" s="149" t="s">
        <v>117</v>
      </c>
      <c r="W6" s="149" t="s">
        <v>118</v>
      </c>
      <c r="X6" s="149" t="s">
        <v>119</v>
      </c>
      <c r="Y6" s="149" t="s">
        <v>120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6" t="s">
        <v>121</v>
      </c>
      <c r="B8" s="167" t="s">
        <v>69</v>
      </c>
      <c r="C8" s="187" t="s">
        <v>70</v>
      </c>
      <c r="D8" s="168"/>
      <c r="E8" s="169"/>
      <c r="F8" s="170"/>
      <c r="G8" s="170">
        <f>SUMIF(AG9:AG53,"&lt;&gt;NOR",G9:G53)</f>
        <v>0</v>
      </c>
      <c r="H8" s="170"/>
      <c r="I8" s="170">
        <f>SUM(I9:I53)</f>
        <v>68369.45</v>
      </c>
      <c r="J8" s="170"/>
      <c r="K8" s="170">
        <f>SUM(K9:K53)</f>
        <v>214075.42</v>
      </c>
      <c r="L8" s="170"/>
      <c r="M8" s="170">
        <f>SUM(M9:M53)</f>
        <v>0</v>
      </c>
      <c r="N8" s="169"/>
      <c r="O8" s="169">
        <f>SUM(O9:O53)</f>
        <v>92.440000000000012</v>
      </c>
      <c r="P8" s="169"/>
      <c r="Q8" s="169">
        <f>SUM(Q9:Q53)</f>
        <v>4.7</v>
      </c>
      <c r="R8" s="170"/>
      <c r="S8" s="170"/>
      <c r="T8" s="171"/>
      <c r="U8" s="165"/>
      <c r="V8" s="165">
        <f>SUM(V9:V53)</f>
        <v>182.58</v>
      </c>
      <c r="W8" s="165"/>
      <c r="X8" s="165"/>
      <c r="Y8" s="165"/>
      <c r="AG8" t="s">
        <v>122</v>
      </c>
    </row>
    <row r="9" spans="1:60" outlineLevel="1" x14ac:dyDescent="0.25">
      <c r="A9" s="173">
        <v>1</v>
      </c>
      <c r="B9" s="174" t="s">
        <v>123</v>
      </c>
      <c r="C9" s="188" t="s">
        <v>477</v>
      </c>
      <c r="D9" s="175" t="s">
        <v>124</v>
      </c>
      <c r="E9" s="176">
        <v>305.935</v>
      </c>
      <c r="F9" s="177"/>
      <c r="G9" s="178">
        <f>ROUND(E9*F9,2)</f>
        <v>0</v>
      </c>
      <c r="H9" s="177">
        <v>23.64</v>
      </c>
      <c r="I9" s="178">
        <f>ROUND(E9*H9,2)</f>
        <v>7232.3</v>
      </c>
      <c r="J9" s="177">
        <v>78.52</v>
      </c>
      <c r="K9" s="178">
        <f>ROUND(E9*J9,2)</f>
        <v>24022.02</v>
      </c>
      <c r="L9" s="178">
        <v>21</v>
      </c>
      <c r="M9" s="178">
        <f>G9*(1+L9/100)</f>
        <v>0</v>
      </c>
      <c r="N9" s="176">
        <v>0.3</v>
      </c>
      <c r="O9" s="176">
        <f>ROUND(E9*N9,2)</f>
        <v>91.78</v>
      </c>
      <c r="P9" s="176">
        <v>0</v>
      </c>
      <c r="Q9" s="176">
        <f>ROUND(E9*P9,2)</f>
        <v>0</v>
      </c>
      <c r="R9" s="178"/>
      <c r="S9" s="178" t="s">
        <v>125</v>
      </c>
      <c r="T9" s="179" t="s">
        <v>126</v>
      </c>
      <c r="U9" s="160">
        <v>6.5000000000000002E-2</v>
      </c>
      <c r="V9" s="160">
        <f>ROUND(E9*U9,2)</f>
        <v>19.89</v>
      </c>
      <c r="W9" s="160"/>
      <c r="X9" s="160" t="s">
        <v>127</v>
      </c>
      <c r="Y9" s="160" t="s">
        <v>128</v>
      </c>
      <c r="Z9" s="150"/>
      <c r="AA9" s="150"/>
      <c r="AB9" s="150"/>
      <c r="AC9" s="150"/>
      <c r="AD9" s="150"/>
      <c r="AE9" s="150"/>
      <c r="AF9" s="150"/>
      <c r="AG9" s="150" t="s">
        <v>129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5">
      <c r="A10" s="157"/>
      <c r="B10" s="158"/>
      <c r="C10" s="189" t="s">
        <v>131</v>
      </c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132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5">
      <c r="A11" s="157"/>
      <c r="B11" s="158"/>
      <c r="C11" s="189" t="s">
        <v>133</v>
      </c>
      <c r="D11" s="161"/>
      <c r="E11" s="162">
        <v>315.35000000000002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132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5">
      <c r="A12" s="157"/>
      <c r="B12" s="158"/>
      <c r="C12" s="189" t="s">
        <v>134</v>
      </c>
      <c r="D12" s="161"/>
      <c r="E12" s="162">
        <v>-34.299999999999997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132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5">
      <c r="A13" s="157"/>
      <c r="B13" s="158"/>
      <c r="C13" s="189" t="s">
        <v>135</v>
      </c>
      <c r="D13" s="161"/>
      <c r="E13" s="162">
        <v>24.885000000000002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132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73">
        <v>2</v>
      </c>
      <c r="B14" s="174" t="s">
        <v>136</v>
      </c>
      <c r="C14" s="188" t="s">
        <v>137</v>
      </c>
      <c r="D14" s="175" t="s">
        <v>124</v>
      </c>
      <c r="E14" s="176">
        <v>77.349999999999994</v>
      </c>
      <c r="F14" s="177"/>
      <c r="G14" s="178">
        <f>ROUND(E14*F14,2)</f>
        <v>0</v>
      </c>
      <c r="H14" s="177">
        <v>6.2</v>
      </c>
      <c r="I14" s="178">
        <f>ROUND(E14*H14,2)</f>
        <v>479.57</v>
      </c>
      <c r="J14" s="177">
        <v>475.13</v>
      </c>
      <c r="K14" s="178">
        <f>ROUND(E14*J14,2)</f>
        <v>36751.31</v>
      </c>
      <c r="L14" s="178">
        <v>21</v>
      </c>
      <c r="M14" s="178">
        <f>G14*(1+L14/100)</f>
        <v>0</v>
      </c>
      <c r="N14" s="176">
        <v>3.8000000000000002E-4</v>
      </c>
      <c r="O14" s="176">
        <f>ROUND(E14*N14,2)</f>
        <v>0.03</v>
      </c>
      <c r="P14" s="176">
        <v>0</v>
      </c>
      <c r="Q14" s="176">
        <f>ROUND(E14*P14,2)</f>
        <v>0</v>
      </c>
      <c r="R14" s="178"/>
      <c r="S14" s="178" t="s">
        <v>125</v>
      </c>
      <c r="T14" s="179" t="s">
        <v>126</v>
      </c>
      <c r="U14" s="160">
        <v>0.40625</v>
      </c>
      <c r="V14" s="160">
        <f>ROUND(E14*U14,2)</f>
        <v>31.42</v>
      </c>
      <c r="W14" s="160"/>
      <c r="X14" s="160" t="s">
        <v>127</v>
      </c>
      <c r="Y14" s="160" t="s">
        <v>128</v>
      </c>
      <c r="Z14" s="150"/>
      <c r="AA14" s="150"/>
      <c r="AB14" s="150"/>
      <c r="AC14" s="150"/>
      <c r="AD14" s="150"/>
      <c r="AE14" s="150"/>
      <c r="AF14" s="150"/>
      <c r="AG14" s="150" t="s">
        <v>129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5">
      <c r="A15" s="157"/>
      <c r="B15" s="158"/>
      <c r="C15" s="189" t="s">
        <v>131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132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5">
      <c r="A16" s="157"/>
      <c r="B16" s="158"/>
      <c r="C16" s="189" t="s">
        <v>138</v>
      </c>
      <c r="D16" s="161"/>
      <c r="E16" s="162">
        <v>24.885000000000002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132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5">
      <c r="A17" s="157"/>
      <c r="B17" s="158"/>
      <c r="C17" s="189" t="s">
        <v>139</v>
      </c>
      <c r="D17" s="161"/>
      <c r="E17" s="162">
        <v>3.3250000000000002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132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5">
      <c r="A18" s="157"/>
      <c r="B18" s="158"/>
      <c r="C18" s="189" t="s">
        <v>140</v>
      </c>
      <c r="D18" s="161"/>
      <c r="E18" s="162">
        <v>49.14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132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3">
        <v>3</v>
      </c>
      <c r="B19" s="174" t="s">
        <v>141</v>
      </c>
      <c r="C19" s="188" t="s">
        <v>142</v>
      </c>
      <c r="D19" s="175" t="s">
        <v>124</v>
      </c>
      <c r="E19" s="176">
        <v>281.05</v>
      </c>
      <c r="F19" s="177"/>
      <c r="G19" s="178">
        <f>ROUND(E19*F19,2)</f>
        <v>0</v>
      </c>
      <c r="H19" s="177">
        <v>0</v>
      </c>
      <c r="I19" s="178">
        <f>ROUND(E19*H19,2)</f>
        <v>0</v>
      </c>
      <c r="J19" s="177">
        <v>218.25</v>
      </c>
      <c r="K19" s="178">
        <f>ROUND(E19*J19,2)</f>
        <v>61339.16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125</v>
      </c>
      <c r="T19" s="179" t="s">
        <v>126</v>
      </c>
      <c r="U19" s="160">
        <v>0.18687999999999999</v>
      </c>
      <c r="V19" s="160">
        <f>ROUND(E19*U19,2)</f>
        <v>52.52</v>
      </c>
      <c r="W19" s="160"/>
      <c r="X19" s="160" t="s">
        <v>127</v>
      </c>
      <c r="Y19" s="160" t="s">
        <v>128</v>
      </c>
      <c r="Z19" s="150"/>
      <c r="AA19" s="150"/>
      <c r="AB19" s="150"/>
      <c r="AC19" s="150"/>
      <c r="AD19" s="150"/>
      <c r="AE19" s="150"/>
      <c r="AF19" s="150"/>
      <c r="AG19" s="150" t="s">
        <v>129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5">
      <c r="A20" s="157"/>
      <c r="B20" s="158"/>
      <c r="C20" s="189" t="s">
        <v>131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132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5">
      <c r="A21" s="157"/>
      <c r="B21" s="158"/>
      <c r="C21" s="189" t="s">
        <v>133</v>
      </c>
      <c r="D21" s="161"/>
      <c r="E21" s="162">
        <v>315.35000000000002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132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5">
      <c r="A22" s="157"/>
      <c r="B22" s="158"/>
      <c r="C22" s="189" t="s">
        <v>134</v>
      </c>
      <c r="D22" s="161"/>
      <c r="E22" s="162">
        <v>-34.299999999999997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132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3">
        <v>4</v>
      </c>
      <c r="B23" s="174" t="s">
        <v>143</v>
      </c>
      <c r="C23" s="188" t="s">
        <v>144</v>
      </c>
      <c r="D23" s="175" t="s">
        <v>124</v>
      </c>
      <c r="E23" s="176">
        <v>287.01499999999999</v>
      </c>
      <c r="F23" s="177"/>
      <c r="G23" s="178">
        <f>ROUND(E23*F23,2)</f>
        <v>0</v>
      </c>
      <c r="H23" s="177">
        <v>0</v>
      </c>
      <c r="I23" s="178">
        <f>ROUND(E23*H23,2)</f>
        <v>0</v>
      </c>
      <c r="J23" s="177">
        <v>64.23</v>
      </c>
      <c r="K23" s="178">
        <f>ROUND(E23*J23,2)</f>
        <v>18434.97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6.0000000000000001E-3</v>
      </c>
      <c r="Q23" s="176">
        <f>ROUND(E23*P23,2)</f>
        <v>1.72</v>
      </c>
      <c r="R23" s="178" t="s">
        <v>145</v>
      </c>
      <c r="S23" s="178" t="s">
        <v>146</v>
      </c>
      <c r="T23" s="179" t="s">
        <v>126</v>
      </c>
      <c r="U23" s="160">
        <v>5.5E-2</v>
      </c>
      <c r="V23" s="160">
        <f>ROUND(E23*U23,2)</f>
        <v>15.79</v>
      </c>
      <c r="W23" s="160"/>
      <c r="X23" s="160" t="s">
        <v>127</v>
      </c>
      <c r="Y23" s="160" t="s">
        <v>147</v>
      </c>
      <c r="Z23" s="150"/>
      <c r="AA23" s="150"/>
      <c r="AB23" s="150"/>
      <c r="AC23" s="150"/>
      <c r="AD23" s="150"/>
      <c r="AE23" s="150"/>
      <c r="AF23" s="150"/>
      <c r="AG23" s="150" t="s">
        <v>148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5">
      <c r="A24" s="157"/>
      <c r="B24" s="158"/>
      <c r="C24" s="189" t="s">
        <v>131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132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5">
      <c r="A25" s="157"/>
      <c r="B25" s="158"/>
      <c r="C25" s="189" t="s">
        <v>133</v>
      </c>
      <c r="D25" s="161"/>
      <c r="E25" s="162">
        <v>315.35000000000002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132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5">
      <c r="A26" s="157"/>
      <c r="B26" s="158"/>
      <c r="C26" s="189" t="s">
        <v>149</v>
      </c>
      <c r="D26" s="161"/>
      <c r="E26" s="162">
        <v>-39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132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5">
      <c r="A27" s="157"/>
      <c r="B27" s="158"/>
      <c r="C27" s="189" t="s">
        <v>150</v>
      </c>
      <c r="D27" s="161"/>
      <c r="E27" s="162">
        <v>10.664999999999999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132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3">
        <v>5</v>
      </c>
      <c r="B28" s="174" t="s">
        <v>151</v>
      </c>
      <c r="C28" s="188" t="s">
        <v>152</v>
      </c>
      <c r="D28" s="175" t="s">
        <v>124</v>
      </c>
      <c r="E28" s="176">
        <v>297.68</v>
      </c>
      <c r="F28" s="177"/>
      <c r="G28" s="178">
        <f>ROUND(E28*F28,2)</f>
        <v>0</v>
      </c>
      <c r="H28" s="177">
        <v>0</v>
      </c>
      <c r="I28" s="178">
        <f>ROUND(E28*H28,2)</f>
        <v>0</v>
      </c>
      <c r="J28" s="177">
        <v>93.43</v>
      </c>
      <c r="K28" s="178">
        <f>ROUND(E28*J28,2)</f>
        <v>27812.240000000002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0.01</v>
      </c>
      <c r="Q28" s="176">
        <f>ROUND(E28*P28,2)</f>
        <v>2.98</v>
      </c>
      <c r="R28" s="178" t="s">
        <v>145</v>
      </c>
      <c r="S28" s="178" t="s">
        <v>146</v>
      </c>
      <c r="T28" s="179" t="s">
        <v>126</v>
      </c>
      <c r="U28" s="160">
        <v>0.08</v>
      </c>
      <c r="V28" s="160">
        <f>ROUND(E28*U28,2)</f>
        <v>23.81</v>
      </c>
      <c r="W28" s="160"/>
      <c r="X28" s="160" t="s">
        <v>127</v>
      </c>
      <c r="Y28" s="160" t="s">
        <v>147</v>
      </c>
      <c r="Z28" s="150"/>
      <c r="AA28" s="150"/>
      <c r="AB28" s="150"/>
      <c r="AC28" s="150"/>
      <c r="AD28" s="150"/>
      <c r="AE28" s="150"/>
      <c r="AF28" s="150"/>
      <c r="AG28" s="150" t="s">
        <v>148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5">
      <c r="A29" s="157"/>
      <c r="B29" s="158"/>
      <c r="C29" s="189" t="s">
        <v>153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132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5">
      <c r="A30" s="157"/>
      <c r="B30" s="158"/>
      <c r="C30" s="189" t="s">
        <v>133</v>
      </c>
      <c r="D30" s="161"/>
      <c r="E30" s="162">
        <v>315.35000000000002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132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5">
      <c r="A31" s="157"/>
      <c r="B31" s="158"/>
      <c r="C31" s="189" t="s">
        <v>149</v>
      </c>
      <c r="D31" s="161"/>
      <c r="E31" s="162">
        <v>-39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132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5">
      <c r="A32" s="157"/>
      <c r="B32" s="158"/>
      <c r="C32" s="189" t="s">
        <v>154</v>
      </c>
      <c r="D32" s="161"/>
      <c r="E32" s="162">
        <v>21.33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132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73">
        <v>6</v>
      </c>
      <c r="B33" s="174" t="s">
        <v>155</v>
      </c>
      <c r="C33" s="188" t="s">
        <v>156</v>
      </c>
      <c r="D33" s="175" t="s">
        <v>157</v>
      </c>
      <c r="E33" s="176">
        <v>18.55</v>
      </c>
      <c r="F33" s="177"/>
      <c r="G33" s="178">
        <f>ROUND(E33*F33,2)</f>
        <v>0</v>
      </c>
      <c r="H33" s="177">
        <v>0</v>
      </c>
      <c r="I33" s="178">
        <f>ROUND(E33*H33,2)</f>
        <v>0</v>
      </c>
      <c r="J33" s="177">
        <v>175.18</v>
      </c>
      <c r="K33" s="178">
        <f>ROUND(E33*J33,2)</f>
        <v>3249.59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125</v>
      </c>
      <c r="T33" s="179" t="s">
        <v>126</v>
      </c>
      <c r="U33" s="160">
        <v>0.15</v>
      </c>
      <c r="V33" s="160">
        <f>ROUND(E33*U33,2)</f>
        <v>2.78</v>
      </c>
      <c r="W33" s="160"/>
      <c r="X33" s="160" t="s">
        <v>127</v>
      </c>
      <c r="Y33" s="160" t="s">
        <v>158</v>
      </c>
      <c r="Z33" s="150"/>
      <c r="AA33" s="150"/>
      <c r="AB33" s="150"/>
      <c r="AC33" s="150"/>
      <c r="AD33" s="150"/>
      <c r="AE33" s="150"/>
      <c r="AF33" s="150"/>
      <c r="AG33" s="150" t="s">
        <v>129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5">
      <c r="A34" s="157"/>
      <c r="B34" s="158"/>
      <c r="C34" s="189" t="s">
        <v>159</v>
      </c>
      <c r="D34" s="161"/>
      <c r="E34" s="162">
        <v>18.55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132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3">
        <v>7</v>
      </c>
      <c r="B35" s="174" t="s">
        <v>160</v>
      </c>
      <c r="C35" s="188" t="s">
        <v>479</v>
      </c>
      <c r="D35" s="175" t="s">
        <v>161</v>
      </c>
      <c r="E35" s="176">
        <v>5</v>
      </c>
      <c r="F35" s="177"/>
      <c r="G35" s="178">
        <f>ROUND(E35*F35,2)</f>
        <v>0</v>
      </c>
      <c r="H35" s="177">
        <v>0</v>
      </c>
      <c r="I35" s="178">
        <f>ROUND(E35*H35,2)</f>
        <v>0</v>
      </c>
      <c r="J35" s="177">
        <v>1167.8499999999999</v>
      </c>
      <c r="K35" s="178">
        <f>ROUND(E35*J35,2)</f>
        <v>5839.25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125</v>
      </c>
      <c r="T35" s="179" t="s">
        <v>126</v>
      </c>
      <c r="U35" s="160">
        <v>1</v>
      </c>
      <c r="V35" s="160">
        <f>ROUND(E35*U35,2)</f>
        <v>5</v>
      </c>
      <c r="W35" s="160"/>
      <c r="X35" s="160" t="s">
        <v>127</v>
      </c>
      <c r="Y35" s="160" t="s">
        <v>128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5">
      <c r="A36" s="157"/>
      <c r="B36" s="158"/>
      <c r="C36" s="189" t="s">
        <v>162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132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5">
      <c r="A37" s="157"/>
      <c r="B37" s="158"/>
      <c r="C37" s="189" t="s">
        <v>163</v>
      </c>
      <c r="D37" s="161"/>
      <c r="E37" s="162">
        <v>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132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5">
      <c r="A38" s="157"/>
      <c r="B38" s="158"/>
      <c r="C38" s="189" t="s">
        <v>164</v>
      </c>
      <c r="D38" s="161"/>
      <c r="E38" s="162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132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5">
      <c r="A39" s="157"/>
      <c r="B39" s="158"/>
      <c r="C39" s="189" t="s">
        <v>165</v>
      </c>
      <c r="D39" s="161"/>
      <c r="E39" s="162">
        <v>1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132</v>
      </c>
      <c r="AH39" s="150">
        <v>5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399999999999999" outlineLevel="1" x14ac:dyDescent="0.25">
      <c r="A40" s="173">
        <v>8</v>
      </c>
      <c r="B40" s="174" t="s">
        <v>166</v>
      </c>
      <c r="C40" s="188" t="s">
        <v>167</v>
      </c>
      <c r="D40" s="175" t="s">
        <v>168</v>
      </c>
      <c r="E40" s="176">
        <v>4</v>
      </c>
      <c r="F40" s="177"/>
      <c r="G40" s="178">
        <f>ROUND(E40*F40,2)</f>
        <v>0</v>
      </c>
      <c r="H40" s="177">
        <v>2740.71</v>
      </c>
      <c r="I40" s="178">
        <f>ROUND(E40*H40,2)</f>
        <v>10962.84</v>
      </c>
      <c r="J40" s="177">
        <v>0</v>
      </c>
      <c r="K40" s="178">
        <f>ROUND(E40*J40,2)</f>
        <v>0</v>
      </c>
      <c r="L40" s="178">
        <v>21</v>
      </c>
      <c r="M40" s="178">
        <f>G40*(1+L40/100)</f>
        <v>0</v>
      </c>
      <c r="N40" s="176">
        <v>2.7200000000000002E-3</v>
      </c>
      <c r="O40" s="176">
        <f>ROUND(E40*N40,2)</f>
        <v>0.01</v>
      </c>
      <c r="P40" s="176">
        <v>0</v>
      </c>
      <c r="Q40" s="176">
        <f>ROUND(E40*P40,2)</f>
        <v>0</v>
      </c>
      <c r="R40" s="178" t="s">
        <v>169</v>
      </c>
      <c r="S40" s="178" t="s">
        <v>146</v>
      </c>
      <c r="T40" s="179" t="s">
        <v>126</v>
      </c>
      <c r="U40" s="160">
        <v>0</v>
      </c>
      <c r="V40" s="160">
        <f>ROUND(E40*U40,2)</f>
        <v>0</v>
      </c>
      <c r="W40" s="160"/>
      <c r="X40" s="160" t="s">
        <v>170</v>
      </c>
      <c r="Y40" s="160" t="s">
        <v>128</v>
      </c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5">
      <c r="A41" s="157"/>
      <c r="B41" s="158"/>
      <c r="C41" s="189" t="s">
        <v>172</v>
      </c>
      <c r="D41" s="161"/>
      <c r="E41" s="162">
        <v>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132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0.399999999999999" outlineLevel="1" x14ac:dyDescent="0.25">
      <c r="A42" s="173">
        <v>9</v>
      </c>
      <c r="B42" s="174" t="s">
        <v>173</v>
      </c>
      <c r="C42" s="188" t="s">
        <v>174</v>
      </c>
      <c r="D42" s="175" t="s">
        <v>168</v>
      </c>
      <c r="E42" s="176">
        <v>1</v>
      </c>
      <c r="F42" s="177"/>
      <c r="G42" s="178">
        <f>ROUND(E42*F42,2)</f>
        <v>0</v>
      </c>
      <c r="H42" s="177">
        <v>1224.8800000000001</v>
      </c>
      <c r="I42" s="178">
        <f>ROUND(E42*H42,2)</f>
        <v>1224.8800000000001</v>
      </c>
      <c r="J42" s="177">
        <v>0</v>
      </c>
      <c r="K42" s="178">
        <f>ROUND(E42*J42,2)</f>
        <v>0</v>
      </c>
      <c r="L42" s="178">
        <v>21</v>
      </c>
      <c r="M42" s="178">
        <f>G42*(1+L42/100)</f>
        <v>0</v>
      </c>
      <c r="N42" s="176">
        <v>1.6000000000000001E-3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169</v>
      </c>
      <c r="S42" s="178" t="s">
        <v>146</v>
      </c>
      <c r="T42" s="179" t="s">
        <v>126</v>
      </c>
      <c r="U42" s="160">
        <v>0</v>
      </c>
      <c r="V42" s="160">
        <f>ROUND(E42*U42,2)</f>
        <v>0</v>
      </c>
      <c r="W42" s="160"/>
      <c r="X42" s="160" t="s">
        <v>170</v>
      </c>
      <c r="Y42" s="160" t="s">
        <v>128</v>
      </c>
      <c r="Z42" s="150"/>
      <c r="AA42" s="150"/>
      <c r="AB42" s="150"/>
      <c r="AC42" s="150"/>
      <c r="AD42" s="150"/>
      <c r="AE42" s="150"/>
      <c r="AF42" s="150"/>
      <c r="AG42" s="150" t="s">
        <v>171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5">
      <c r="A43" s="157"/>
      <c r="B43" s="158"/>
      <c r="C43" s="189" t="s">
        <v>175</v>
      </c>
      <c r="D43" s="161"/>
      <c r="E43" s="162">
        <v>1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132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.399999999999999" outlineLevel="1" x14ac:dyDescent="0.25">
      <c r="A44" s="173">
        <v>10</v>
      </c>
      <c r="B44" s="174" t="s">
        <v>176</v>
      </c>
      <c r="C44" s="188" t="s">
        <v>496</v>
      </c>
      <c r="D44" s="175" t="s">
        <v>124</v>
      </c>
      <c r="E44" s="176">
        <v>412.16</v>
      </c>
      <c r="F44" s="177"/>
      <c r="G44" s="178">
        <f>ROUND(E44*F44,2)</f>
        <v>0</v>
      </c>
      <c r="H44" s="177">
        <v>116.6</v>
      </c>
      <c r="I44" s="178">
        <f>ROUND(E44*H44,2)</f>
        <v>48057.86</v>
      </c>
      <c r="J44" s="177">
        <v>0</v>
      </c>
      <c r="K44" s="178">
        <f>ROUND(E44*J44,2)</f>
        <v>0</v>
      </c>
      <c r="L44" s="178">
        <v>21</v>
      </c>
      <c r="M44" s="178">
        <f>G44*(1+L44/100)</f>
        <v>0</v>
      </c>
      <c r="N44" s="176">
        <v>1.5E-3</v>
      </c>
      <c r="O44" s="176">
        <f>ROUND(E44*N44,2)</f>
        <v>0.62</v>
      </c>
      <c r="P44" s="176">
        <v>0</v>
      </c>
      <c r="Q44" s="176">
        <f>ROUND(E44*P44,2)</f>
        <v>0</v>
      </c>
      <c r="R44" s="178" t="s">
        <v>169</v>
      </c>
      <c r="S44" s="178" t="s">
        <v>146</v>
      </c>
      <c r="T44" s="179" t="s">
        <v>126</v>
      </c>
      <c r="U44" s="160">
        <v>0</v>
      </c>
      <c r="V44" s="160">
        <f>ROUND(E44*U44,2)</f>
        <v>0</v>
      </c>
      <c r="W44" s="160"/>
      <c r="X44" s="160" t="s">
        <v>170</v>
      </c>
      <c r="Y44" s="160" t="s">
        <v>128</v>
      </c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5">
      <c r="A45" s="157"/>
      <c r="B45" s="158"/>
      <c r="C45" s="189" t="s">
        <v>131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132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5">
      <c r="A46" s="157"/>
      <c r="B46" s="158"/>
      <c r="C46" s="189" t="s">
        <v>177</v>
      </c>
      <c r="D46" s="161"/>
      <c r="E46" s="162">
        <v>77.349999999999994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132</v>
      </c>
      <c r="AH46" s="150">
        <v>5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5">
      <c r="A47" s="157"/>
      <c r="B47" s="158"/>
      <c r="C47" s="189" t="s">
        <v>178</v>
      </c>
      <c r="D47" s="161"/>
      <c r="E47" s="162">
        <v>281.05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132</v>
      </c>
      <c r="AH47" s="150">
        <v>5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5">
      <c r="A48" s="157"/>
      <c r="B48" s="158"/>
      <c r="C48" s="190" t="s">
        <v>179</v>
      </c>
      <c r="D48" s="163"/>
      <c r="E48" s="164">
        <v>53.76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132</v>
      </c>
      <c r="AH48" s="150">
        <v>4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73">
        <v>11</v>
      </c>
      <c r="B49" s="174" t="s">
        <v>180</v>
      </c>
      <c r="C49" s="188" t="s">
        <v>478</v>
      </c>
      <c r="D49" s="175" t="s">
        <v>181</v>
      </c>
      <c r="E49" s="176">
        <v>18.55</v>
      </c>
      <c r="F49" s="177"/>
      <c r="G49" s="178">
        <f>ROUND(E49*F49,2)</f>
        <v>0</v>
      </c>
      <c r="H49" s="177">
        <v>22.21</v>
      </c>
      <c r="I49" s="178">
        <f>ROUND(E49*H49,2)</f>
        <v>412</v>
      </c>
      <c r="J49" s="177">
        <v>0</v>
      </c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125</v>
      </c>
      <c r="T49" s="179" t="s">
        <v>126</v>
      </c>
      <c r="U49" s="160">
        <v>0</v>
      </c>
      <c r="V49" s="160">
        <f>ROUND(E49*U49,2)</f>
        <v>0</v>
      </c>
      <c r="W49" s="160"/>
      <c r="X49" s="160" t="s">
        <v>170</v>
      </c>
      <c r="Y49" s="160" t="s">
        <v>158</v>
      </c>
      <c r="Z49" s="150"/>
      <c r="AA49" s="150"/>
      <c r="AB49" s="150"/>
      <c r="AC49" s="150"/>
      <c r="AD49" s="150"/>
      <c r="AE49" s="150"/>
      <c r="AF49" s="150"/>
      <c r="AG49" s="150" t="s">
        <v>171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5">
      <c r="A50" s="157"/>
      <c r="B50" s="158"/>
      <c r="C50" s="189" t="s">
        <v>182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132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5">
      <c r="A51" s="157"/>
      <c r="B51" s="158"/>
      <c r="C51" s="189" t="s">
        <v>183</v>
      </c>
      <c r="D51" s="161"/>
      <c r="E51" s="162">
        <v>18.55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132</v>
      </c>
      <c r="AH51" s="150">
        <v>5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73">
        <v>12</v>
      </c>
      <c r="B52" s="174" t="s">
        <v>184</v>
      </c>
      <c r="C52" s="188" t="s">
        <v>185</v>
      </c>
      <c r="D52" s="175" t="s">
        <v>0</v>
      </c>
      <c r="E52" s="176">
        <v>2458.1799000000001</v>
      </c>
      <c r="F52" s="177"/>
      <c r="G52" s="178">
        <f>ROUND(E52*F52,2)</f>
        <v>0</v>
      </c>
      <c r="H52" s="177">
        <v>0</v>
      </c>
      <c r="I52" s="178">
        <f>ROUND(E52*H52,2)</f>
        <v>0</v>
      </c>
      <c r="J52" s="177">
        <v>14.9</v>
      </c>
      <c r="K52" s="178">
        <f>ROUND(E52*J52,2)</f>
        <v>36626.879999999997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 t="s">
        <v>145</v>
      </c>
      <c r="S52" s="178" t="s">
        <v>146</v>
      </c>
      <c r="T52" s="179" t="s">
        <v>126</v>
      </c>
      <c r="U52" s="160">
        <v>1.2760000000000001E-2</v>
      </c>
      <c r="V52" s="160">
        <f>ROUND(E52*U52,2)</f>
        <v>31.37</v>
      </c>
      <c r="W52" s="160"/>
      <c r="X52" s="160" t="s">
        <v>186</v>
      </c>
      <c r="Y52" s="160" t="s">
        <v>128</v>
      </c>
      <c r="Z52" s="150"/>
      <c r="AA52" s="150"/>
      <c r="AB52" s="150"/>
      <c r="AC52" s="150"/>
      <c r="AD52" s="150"/>
      <c r="AE52" s="150"/>
      <c r="AF52" s="150"/>
      <c r="AG52" s="150" t="s">
        <v>187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5">
      <c r="A53" s="157"/>
      <c r="B53" s="158"/>
      <c r="C53" s="252" t="s">
        <v>188</v>
      </c>
      <c r="D53" s="253"/>
      <c r="E53" s="253"/>
      <c r="F53" s="253"/>
      <c r="G53" s="253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189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5">
      <c r="A54" s="166" t="s">
        <v>121</v>
      </c>
      <c r="B54" s="167" t="s">
        <v>71</v>
      </c>
      <c r="C54" s="187" t="s">
        <v>72</v>
      </c>
      <c r="D54" s="168"/>
      <c r="E54" s="169"/>
      <c r="F54" s="170"/>
      <c r="G54" s="170">
        <f>SUMIF(AG55:AG116,"&lt;&gt;NOR",G55:G116)</f>
        <v>0</v>
      </c>
      <c r="H54" s="170"/>
      <c r="I54" s="170">
        <f>SUM(I55:I116)</f>
        <v>197545.52</v>
      </c>
      <c r="J54" s="170"/>
      <c r="K54" s="170">
        <f>SUM(K55:K116)</f>
        <v>316269.65999999992</v>
      </c>
      <c r="L54" s="170"/>
      <c r="M54" s="170">
        <f>SUM(M55:M116)</f>
        <v>0</v>
      </c>
      <c r="N54" s="169"/>
      <c r="O54" s="169">
        <f>SUM(O55:O116)</f>
        <v>1</v>
      </c>
      <c r="P54" s="169"/>
      <c r="Q54" s="169">
        <f>SUM(Q55:Q116)</f>
        <v>0</v>
      </c>
      <c r="R54" s="170"/>
      <c r="S54" s="170"/>
      <c r="T54" s="171"/>
      <c r="U54" s="165"/>
      <c r="V54" s="165">
        <f>SUM(V55:V116)</f>
        <v>260.25</v>
      </c>
      <c r="W54" s="165"/>
      <c r="X54" s="165"/>
      <c r="Y54" s="165"/>
      <c r="AG54" t="s">
        <v>122</v>
      </c>
    </row>
    <row r="55" spans="1:60" outlineLevel="1" x14ac:dyDescent="0.25">
      <c r="A55" s="173">
        <v>13</v>
      </c>
      <c r="B55" s="174" t="s">
        <v>190</v>
      </c>
      <c r="C55" s="188" t="s">
        <v>191</v>
      </c>
      <c r="D55" s="175" t="s">
        <v>124</v>
      </c>
      <c r="E55" s="176">
        <v>281.05</v>
      </c>
      <c r="F55" s="177"/>
      <c r="G55" s="178">
        <f>ROUND(E55*F55,2)</f>
        <v>0</v>
      </c>
      <c r="H55" s="177">
        <v>51.47</v>
      </c>
      <c r="I55" s="178">
        <f>ROUND(E55*H55,2)</f>
        <v>14465.64</v>
      </c>
      <c r="J55" s="177">
        <v>100.57</v>
      </c>
      <c r="K55" s="178">
        <f>ROUND(E55*J55,2)</f>
        <v>28265.200000000001</v>
      </c>
      <c r="L55" s="178">
        <v>21</v>
      </c>
      <c r="M55" s="178">
        <f>G55*(1+L55/100)</f>
        <v>0</v>
      </c>
      <c r="N55" s="176">
        <v>4.0000000000000002E-4</v>
      </c>
      <c r="O55" s="176">
        <f>ROUND(E55*N55,2)</f>
        <v>0.11</v>
      </c>
      <c r="P55" s="176">
        <v>0</v>
      </c>
      <c r="Q55" s="176">
        <f>ROUND(E55*P55,2)</f>
        <v>0</v>
      </c>
      <c r="R55" s="178"/>
      <c r="S55" s="178" t="s">
        <v>125</v>
      </c>
      <c r="T55" s="179" t="s">
        <v>126</v>
      </c>
      <c r="U55" s="160">
        <v>8.1250000000000003E-2</v>
      </c>
      <c r="V55" s="160">
        <f>ROUND(E55*U55,2)</f>
        <v>22.84</v>
      </c>
      <c r="W55" s="160"/>
      <c r="X55" s="160" t="s">
        <v>127</v>
      </c>
      <c r="Y55" s="160" t="s">
        <v>128</v>
      </c>
      <c r="Z55" s="150"/>
      <c r="AA55" s="150"/>
      <c r="AB55" s="150"/>
      <c r="AC55" s="150"/>
      <c r="AD55" s="150"/>
      <c r="AE55" s="150"/>
      <c r="AF55" s="150"/>
      <c r="AG55" s="150" t="s">
        <v>129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5">
      <c r="A56" s="157"/>
      <c r="B56" s="158"/>
      <c r="C56" s="189" t="s">
        <v>192</v>
      </c>
      <c r="D56" s="161"/>
      <c r="E56" s="162">
        <v>281.05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132</v>
      </c>
      <c r="AH56" s="150">
        <v>5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3">
        <v>14</v>
      </c>
      <c r="B57" s="174" t="s">
        <v>193</v>
      </c>
      <c r="C57" s="188" t="s">
        <v>480</v>
      </c>
      <c r="D57" s="175" t="s">
        <v>181</v>
      </c>
      <c r="E57" s="176">
        <v>72.55</v>
      </c>
      <c r="F57" s="177"/>
      <c r="G57" s="178">
        <f>ROUND(E57*F57,2)</f>
        <v>0</v>
      </c>
      <c r="H57" s="177">
        <v>121.34</v>
      </c>
      <c r="I57" s="178">
        <f>ROUND(E57*H57,2)</f>
        <v>8803.2199999999993</v>
      </c>
      <c r="J57" s="177">
        <v>239.56</v>
      </c>
      <c r="K57" s="178">
        <f>ROUND(E57*J57,2)</f>
        <v>17380.080000000002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125</v>
      </c>
      <c r="T57" s="179" t="s">
        <v>126</v>
      </c>
      <c r="U57" s="160">
        <v>0.17874999999999999</v>
      </c>
      <c r="V57" s="160">
        <f>ROUND(E57*U57,2)</f>
        <v>12.97</v>
      </c>
      <c r="W57" s="160"/>
      <c r="X57" s="160" t="s">
        <v>127</v>
      </c>
      <c r="Y57" s="160" t="s">
        <v>128</v>
      </c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5">
      <c r="A58" s="157"/>
      <c r="B58" s="158"/>
      <c r="C58" s="189" t="s">
        <v>194</v>
      </c>
      <c r="D58" s="161"/>
      <c r="E58" s="162">
        <v>18.55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132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5">
      <c r="A59" s="157"/>
      <c r="B59" s="158"/>
      <c r="C59" s="189" t="s">
        <v>195</v>
      </c>
      <c r="D59" s="161"/>
      <c r="E59" s="162">
        <v>54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132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73">
        <v>15</v>
      </c>
      <c r="B60" s="174" t="s">
        <v>196</v>
      </c>
      <c r="C60" s="188" t="s">
        <v>197</v>
      </c>
      <c r="D60" s="175" t="s">
        <v>124</v>
      </c>
      <c r="E60" s="176">
        <v>337.495</v>
      </c>
      <c r="F60" s="177"/>
      <c r="G60" s="178">
        <f>ROUND(E60*F60,2)</f>
        <v>0</v>
      </c>
      <c r="H60" s="177">
        <v>0</v>
      </c>
      <c r="I60" s="178">
        <f>ROUND(E60*H60,2)</f>
        <v>0</v>
      </c>
      <c r="J60" s="177">
        <v>47.45</v>
      </c>
      <c r="K60" s="178">
        <f>ROUND(E60*J60,2)</f>
        <v>16014.14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125</v>
      </c>
      <c r="T60" s="179" t="s">
        <v>126</v>
      </c>
      <c r="U60" s="160">
        <v>4.0629999999999999E-2</v>
      </c>
      <c r="V60" s="160">
        <f>ROUND(E60*U60,2)</f>
        <v>13.71</v>
      </c>
      <c r="W60" s="160"/>
      <c r="X60" s="160" t="s">
        <v>127</v>
      </c>
      <c r="Y60" s="160" t="s">
        <v>128</v>
      </c>
      <c r="Z60" s="150"/>
      <c r="AA60" s="150"/>
      <c r="AB60" s="150"/>
      <c r="AC60" s="150"/>
      <c r="AD60" s="150"/>
      <c r="AE60" s="150"/>
      <c r="AF60" s="150"/>
      <c r="AG60" s="150" t="s">
        <v>129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5">
      <c r="A61" s="157"/>
      <c r="B61" s="158"/>
      <c r="C61" s="189" t="s">
        <v>133</v>
      </c>
      <c r="D61" s="161"/>
      <c r="E61" s="162">
        <v>315.35000000000002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132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5">
      <c r="A62" s="157"/>
      <c r="B62" s="158"/>
      <c r="C62" s="189" t="s">
        <v>134</v>
      </c>
      <c r="D62" s="161"/>
      <c r="E62" s="162">
        <v>-34.299999999999997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132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5">
      <c r="A63" s="157"/>
      <c r="B63" s="158"/>
      <c r="C63" s="189" t="s">
        <v>198</v>
      </c>
      <c r="D63" s="161"/>
      <c r="E63" s="162">
        <v>10.664999999999999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132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5">
      <c r="A64" s="157"/>
      <c r="B64" s="158"/>
      <c r="C64" s="189" t="s">
        <v>199</v>
      </c>
      <c r="D64" s="161"/>
      <c r="E64" s="162">
        <v>45.78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132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73">
        <v>16</v>
      </c>
      <c r="B65" s="174" t="s">
        <v>200</v>
      </c>
      <c r="C65" s="188" t="s">
        <v>201</v>
      </c>
      <c r="D65" s="175" t="s">
        <v>124</v>
      </c>
      <c r="E65" s="176">
        <v>281.05</v>
      </c>
      <c r="F65" s="177"/>
      <c r="G65" s="178">
        <f>ROUND(E65*F65,2)</f>
        <v>0</v>
      </c>
      <c r="H65" s="177">
        <v>0</v>
      </c>
      <c r="I65" s="178">
        <f>ROUND(E65*H65,2)</f>
        <v>0</v>
      </c>
      <c r="J65" s="177">
        <v>94.89</v>
      </c>
      <c r="K65" s="178">
        <f>ROUND(E65*J65,2)</f>
        <v>26668.83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125</v>
      </c>
      <c r="T65" s="179" t="s">
        <v>126</v>
      </c>
      <c r="U65" s="160">
        <v>8.1250000000000003E-2</v>
      </c>
      <c r="V65" s="160">
        <f>ROUND(E65*U65,2)</f>
        <v>22.84</v>
      </c>
      <c r="W65" s="160"/>
      <c r="X65" s="160" t="s">
        <v>127</v>
      </c>
      <c r="Y65" s="160" t="s">
        <v>128</v>
      </c>
      <c r="Z65" s="150"/>
      <c r="AA65" s="150"/>
      <c r="AB65" s="150"/>
      <c r="AC65" s="150"/>
      <c r="AD65" s="150"/>
      <c r="AE65" s="150"/>
      <c r="AF65" s="150"/>
      <c r="AG65" s="150" t="s">
        <v>129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5">
      <c r="A66" s="157"/>
      <c r="B66" s="158"/>
      <c r="C66" s="189" t="s">
        <v>133</v>
      </c>
      <c r="D66" s="161"/>
      <c r="E66" s="162">
        <v>315.35000000000002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132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5">
      <c r="A67" s="157"/>
      <c r="B67" s="158"/>
      <c r="C67" s="189" t="s">
        <v>134</v>
      </c>
      <c r="D67" s="161"/>
      <c r="E67" s="162">
        <v>-34.299999999999997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132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73">
        <v>17</v>
      </c>
      <c r="B68" s="174" t="s">
        <v>202</v>
      </c>
      <c r="C68" s="188" t="s">
        <v>203</v>
      </c>
      <c r="D68" s="175" t="s">
        <v>181</v>
      </c>
      <c r="E68" s="176">
        <v>111.9</v>
      </c>
      <c r="F68" s="177"/>
      <c r="G68" s="178">
        <f>ROUND(E68*F68,2)</f>
        <v>0</v>
      </c>
      <c r="H68" s="177">
        <v>0</v>
      </c>
      <c r="I68" s="178">
        <f>ROUND(E68*H68,2)</f>
        <v>0</v>
      </c>
      <c r="J68" s="177">
        <v>379.55</v>
      </c>
      <c r="K68" s="178">
        <f>ROUND(E68*J68,2)</f>
        <v>42471.65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125</v>
      </c>
      <c r="T68" s="179" t="s">
        <v>126</v>
      </c>
      <c r="U68" s="160">
        <v>0.32500000000000001</v>
      </c>
      <c r="V68" s="160">
        <f>ROUND(E68*U68,2)</f>
        <v>36.369999999999997</v>
      </c>
      <c r="W68" s="160"/>
      <c r="X68" s="160" t="s">
        <v>127</v>
      </c>
      <c r="Y68" s="160" t="s">
        <v>128</v>
      </c>
      <c r="Z68" s="150"/>
      <c r="AA68" s="150"/>
      <c r="AB68" s="150"/>
      <c r="AC68" s="150"/>
      <c r="AD68" s="150"/>
      <c r="AE68" s="150"/>
      <c r="AF68" s="150"/>
      <c r="AG68" s="150" t="s">
        <v>129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5">
      <c r="A69" s="157"/>
      <c r="B69" s="158"/>
      <c r="C69" s="189" t="s">
        <v>204</v>
      </c>
      <c r="D69" s="161"/>
      <c r="E69" s="162">
        <v>71.099999999999994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132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5">
      <c r="A70" s="157"/>
      <c r="B70" s="158"/>
      <c r="C70" s="189" t="s">
        <v>205</v>
      </c>
      <c r="D70" s="161"/>
      <c r="E70" s="162">
        <v>40.799999999999997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132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3">
        <v>18</v>
      </c>
      <c r="B71" s="174" t="s">
        <v>206</v>
      </c>
      <c r="C71" s="188" t="s">
        <v>207</v>
      </c>
      <c r="D71" s="175" t="s">
        <v>181</v>
      </c>
      <c r="E71" s="176">
        <v>67.2</v>
      </c>
      <c r="F71" s="177"/>
      <c r="G71" s="178">
        <f>ROUND(E71*F71,2)</f>
        <v>0</v>
      </c>
      <c r="H71" s="177">
        <v>0</v>
      </c>
      <c r="I71" s="178">
        <f>ROUND(E71*H71,2)</f>
        <v>0</v>
      </c>
      <c r="J71" s="177">
        <v>759.11</v>
      </c>
      <c r="K71" s="178">
        <f>ROUND(E71*J71,2)</f>
        <v>51012.19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125</v>
      </c>
      <c r="T71" s="179" t="s">
        <v>126</v>
      </c>
      <c r="U71" s="160">
        <v>0.65</v>
      </c>
      <c r="V71" s="160">
        <f>ROUND(E71*U71,2)</f>
        <v>43.68</v>
      </c>
      <c r="W71" s="160"/>
      <c r="X71" s="160" t="s">
        <v>127</v>
      </c>
      <c r="Y71" s="160" t="s">
        <v>128</v>
      </c>
      <c r="Z71" s="150"/>
      <c r="AA71" s="150"/>
      <c r="AB71" s="150"/>
      <c r="AC71" s="150"/>
      <c r="AD71" s="150"/>
      <c r="AE71" s="150"/>
      <c r="AF71" s="150"/>
      <c r="AG71" s="150" t="s">
        <v>129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5">
      <c r="A72" s="157"/>
      <c r="B72" s="158"/>
      <c r="C72" s="189" t="s">
        <v>208</v>
      </c>
      <c r="D72" s="161"/>
      <c r="E72" s="162">
        <v>67.2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132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73">
        <v>19</v>
      </c>
      <c r="B73" s="174" t="s">
        <v>209</v>
      </c>
      <c r="C73" s="188" t="s">
        <v>210</v>
      </c>
      <c r="D73" s="175" t="s">
        <v>168</v>
      </c>
      <c r="E73" s="176">
        <v>1</v>
      </c>
      <c r="F73" s="177"/>
      <c r="G73" s="178">
        <f>ROUND(E73*F73,2)</f>
        <v>0</v>
      </c>
      <c r="H73" s="177">
        <v>36.61</v>
      </c>
      <c r="I73" s="178">
        <f>ROUND(E73*H73,2)</f>
        <v>36.61</v>
      </c>
      <c r="J73" s="177">
        <v>241.27</v>
      </c>
      <c r="K73" s="178">
        <f>ROUND(E73*J73,2)</f>
        <v>241.27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125</v>
      </c>
      <c r="T73" s="179" t="s">
        <v>126</v>
      </c>
      <c r="U73" s="160">
        <v>0.20313000000000001</v>
      </c>
      <c r="V73" s="160">
        <f>ROUND(E73*U73,2)</f>
        <v>0.2</v>
      </c>
      <c r="W73" s="160"/>
      <c r="X73" s="160" t="s">
        <v>127</v>
      </c>
      <c r="Y73" s="160" t="s">
        <v>128</v>
      </c>
      <c r="Z73" s="150"/>
      <c r="AA73" s="150"/>
      <c r="AB73" s="150"/>
      <c r="AC73" s="150"/>
      <c r="AD73" s="150"/>
      <c r="AE73" s="150"/>
      <c r="AF73" s="150"/>
      <c r="AG73" s="150" t="s">
        <v>129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5">
      <c r="A74" s="157"/>
      <c r="B74" s="158"/>
      <c r="C74" s="189" t="s">
        <v>211</v>
      </c>
      <c r="D74" s="161"/>
      <c r="E74" s="162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132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5">
      <c r="A75" s="157"/>
      <c r="B75" s="158"/>
      <c r="C75" s="189" t="s">
        <v>212</v>
      </c>
      <c r="D75" s="161"/>
      <c r="E75" s="162">
        <v>1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132</v>
      </c>
      <c r="AH75" s="150">
        <v>5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5">
      <c r="A76" s="173">
        <v>20</v>
      </c>
      <c r="B76" s="174" t="s">
        <v>213</v>
      </c>
      <c r="C76" s="188" t="s">
        <v>214</v>
      </c>
      <c r="D76" s="175" t="s">
        <v>168</v>
      </c>
      <c r="E76" s="176">
        <v>32</v>
      </c>
      <c r="F76" s="177"/>
      <c r="G76" s="178">
        <f>ROUND(E76*F76,2)</f>
        <v>0</v>
      </c>
      <c r="H76" s="177">
        <v>60</v>
      </c>
      <c r="I76" s="178">
        <f>ROUND(E76*H76,2)</f>
        <v>1920</v>
      </c>
      <c r="J76" s="177">
        <v>196.41</v>
      </c>
      <c r="K76" s="178">
        <f>ROUND(E76*J76,2)</f>
        <v>6285.12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125</v>
      </c>
      <c r="T76" s="179" t="s">
        <v>126</v>
      </c>
      <c r="U76" s="160">
        <v>0.15</v>
      </c>
      <c r="V76" s="160">
        <f>ROUND(E76*U76,2)</f>
        <v>4.8</v>
      </c>
      <c r="W76" s="160"/>
      <c r="X76" s="160" t="s">
        <v>127</v>
      </c>
      <c r="Y76" s="160" t="s">
        <v>215</v>
      </c>
      <c r="Z76" s="150"/>
      <c r="AA76" s="150"/>
      <c r="AB76" s="150"/>
      <c r="AC76" s="150"/>
      <c r="AD76" s="150"/>
      <c r="AE76" s="150"/>
      <c r="AF76" s="150"/>
      <c r="AG76" s="150" t="s">
        <v>148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5">
      <c r="A77" s="157"/>
      <c r="B77" s="158"/>
      <c r="C77" s="189" t="s">
        <v>216</v>
      </c>
      <c r="D77" s="161"/>
      <c r="E77" s="162">
        <v>32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132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73">
        <v>21</v>
      </c>
      <c r="B78" s="174" t="s">
        <v>217</v>
      </c>
      <c r="C78" s="188" t="s">
        <v>218</v>
      </c>
      <c r="D78" s="175" t="s">
        <v>168</v>
      </c>
      <c r="E78" s="176">
        <v>4</v>
      </c>
      <c r="F78" s="177"/>
      <c r="G78" s="178">
        <f>ROUND(E78*F78,2)</f>
        <v>0</v>
      </c>
      <c r="H78" s="177">
        <v>42</v>
      </c>
      <c r="I78" s="178">
        <f>ROUND(E78*H78,2)</f>
        <v>168</v>
      </c>
      <c r="J78" s="177">
        <v>194.42</v>
      </c>
      <c r="K78" s="178">
        <f>ROUND(E78*J78,2)</f>
        <v>777.68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125</v>
      </c>
      <c r="T78" s="179" t="s">
        <v>126</v>
      </c>
      <c r="U78" s="160">
        <v>0.15</v>
      </c>
      <c r="V78" s="160">
        <f>ROUND(E78*U78,2)</f>
        <v>0.6</v>
      </c>
      <c r="W78" s="160"/>
      <c r="X78" s="160" t="s">
        <v>127</v>
      </c>
      <c r="Y78" s="160" t="s">
        <v>215</v>
      </c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5">
      <c r="A79" s="157"/>
      <c r="B79" s="158"/>
      <c r="C79" s="189" t="s">
        <v>219</v>
      </c>
      <c r="D79" s="161"/>
      <c r="E79" s="162">
        <v>4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132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73">
        <v>22</v>
      </c>
      <c r="B80" s="174" t="s">
        <v>220</v>
      </c>
      <c r="C80" s="188" t="s">
        <v>221</v>
      </c>
      <c r="D80" s="175" t="s">
        <v>168</v>
      </c>
      <c r="E80" s="176">
        <v>24</v>
      </c>
      <c r="F80" s="177"/>
      <c r="G80" s="178">
        <f>ROUND(E80*F80,2)</f>
        <v>0</v>
      </c>
      <c r="H80" s="177">
        <v>42</v>
      </c>
      <c r="I80" s="178">
        <f>ROUND(E80*H80,2)</f>
        <v>1008</v>
      </c>
      <c r="J80" s="177">
        <v>194.42</v>
      </c>
      <c r="K80" s="178">
        <f>ROUND(E80*J80,2)</f>
        <v>4666.08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125</v>
      </c>
      <c r="T80" s="179" t="s">
        <v>126</v>
      </c>
      <c r="U80" s="160">
        <v>0.15</v>
      </c>
      <c r="V80" s="160">
        <f>ROUND(E80*U80,2)</f>
        <v>3.6</v>
      </c>
      <c r="W80" s="160"/>
      <c r="X80" s="160" t="s">
        <v>127</v>
      </c>
      <c r="Y80" s="160" t="s">
        <v>215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5">
      <c r="A81" s="157"/>
      <c r="B81" s="158"/>
      <c r="C81" s="189" t="s">
        <v>222</v>
      </c>
      <c r="D81" s="161"/>
      <c r="E81" s="162">
        <v>16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132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5">
      <c r="A82" s="157"/>
      <c r="B82" s="158"/>
      <c r="C82" s="189" t="s">
        <v>223</v>
      </c>
      <c r="D82" s="161"/>
      <c r="E82" s="162">
        <v>8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132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73">
        <v>23</v>
      </c>
      <c r="B83" s="174" t="s">
        <v>224</v>
      </c>
      <c r="C83" s="188" t="s">
        <v>483</v>
      </c>
      <c r="D83" s="175" t="s">
        <v>181</v>
      </c>
      <c r="E83" s="176">
        <v>1.4</v>
      </c>
      <c r="F83" s="177"/>
      <c r="G83" s="178">
        <f>ROUND(E83*F83,2)</f>
        <v>0</v>
      </c>
      <c r="H83" s="177">
        <v>516.73</v>
      </c>
      <c r="I83" s="178">
        <f>ROUND(E83*H83,2)</f>
        <v>723.42</v>
      </c>
      <c r="J83" s="177">
        <v>616.69000000000005</v>
      </c>
      <c r="K83" s="178">
        <f>ROUND(E83*J83,2)</f>
        <v>863.37</v>
      </c>
      <c r="L83" s="178">
        <v>21</v>
      </c>
      <c r="M83" s="178">
        <f>G83*(1+L83/100)</f>
        <v>0</v>
      </c>
      <c r="N83" s="176">
        <v>4.0000000000000002E-4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125</v>
      </c>
      <c r="T83" s="179" t="s">
        <v>126</v>
      </c>
      <c r="U83" s="160">
        <v>0.5</v>
      </c>
      <c r="V83" s="160">
        <f>ROUND(E83*U83,2)</f>
        <v>0.7</v>
      </c>
      <c r="W83" s="160"/>
      <c r="X83" s="160" t="s">
        <v>127</v>
      </c>
      <c r="Y83" s="160" t="s">
        <v>225</v>
      </c>
      <c r="Z83" s="150"/>
      <c r="AA83" s="150"/>
      <c r="AB83" s="150"/>
      <c r="AC83" s="150"/>
      <c r="AD83" s="150"/>
      <c r="AE83" s="150"/>
      <c r="AF83" s="150"/>
      <c r="AG83" s="150" t="s">
        <v>148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5">
      <c r="A84" s="157"/>
      <c r="B84" s="158"/>
      <c r="C84" s="254" t="s">
        <v>226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5">
      <c r="A85" s="157"/>
      <c r="B85" s="158"/>
      <c r="C85" s="189" t="s">
        <v>227</v>
      </c>
      <c r="D85" s="161"/>
      <c r="E85" s="162">
        <v>1.4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73">
        <v>24</v>
      </c>
      <c r="B86" s="174" t="s">
        <v>228</v>
      </c>
      <c r="C86" s="188" t="s">
        <v>484</v>
      </c>
      <c r="D86" s="175" t="s">
        <v>161</v>
      </c>
      <c r="E86" s="176">
        <v>5</v>
      </c>
      <c r="F86" s="177"/>
      <c r="G86" s="178">
        <f>ROUND(E86*F86,2)</f>
        <v>0</v>
      </c>
      <c r="H86" s="177">
        <v>0</v>
      </c>
      <c r="I86" s="178">
        <f>ROUND(E86*H86,2)</f>
        <v>0</v>
      </c>
      <c r="J86" s="177">
        <v>583.92999999999995</v>
      </c>
      <c r="K86" s="178">
        <f>ROUND(E86*J86,2)</f>
        <v>2919.65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125</v>
      </c>
      <c r="T86" s="179" t="s">
        <v>126</v>
      </c>
      <c r="U86" s="160">
        <v>0.5</v>
      </c>
      <c r="V86" s="160">
        <f>ROUND(E86*U86,2)</f>
        <v>2.5</v>
      </c>
      <c r="W86" s="160"/>
      <c r="X86" s="160" t="s">
        <v>127</v>
      </c>
      <c r="Y86" s="160" t="s">
        <v>128</v>
      </c>
      <c r="Z86" s="150"/>
      <c r="AA86" s="150"/>
      <c r="AB86" s="150"/>
      <c r="AC86" s="150"/>
      <c r="AD86" s="150"/>
      <c r="AE86" s="150"/>
      <c r="AF86" s="150"/>
      <c r="AG86" s="150" t="s">
        <v>148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5">
      <c r="A87" s="157"/>
      <c r="B87" s="158"/>
      <c r="C87" s="189" t="s">
        <v>229</v>
      </c>
      <c r="D87" s="161"/>
      <c r="E87" s="162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5">
      <c r="A88" s="157"/>
      <c r="B88" s="158"/>
      <c r="C88" s="189" t="s">
        <v>230</v>
      </c>
      <c r="D88" s="161"/>
      <c r="E88" s="162">
        <v>4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>
        <v>5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5">
      <c r="A89" s="157"/>
      <c r="B89" s="158"/>
      <c r="C89" s="189" t="s">
        <v>231</v>
      </c>
      <c r="D89" s="161"/>
      <c r="E89" s="162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5">
      <c r="A90" s="157"/>
      <c r="B90" s="158"/>
      <c r="C90" s="189" t="s">
        <v>232</v>
      </c>
      <c r="D90" s="161"/>
      <c r="E90" s="162">
        <v>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>
        <v>5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3">
        <v>25</v>
      </c>
      <c r="B91" s="174" t="s">
        <v>233</v>
      </c>
      <c r="C91" s="188" t="s">
        <v>485</v>
      </c>
      <c r="D91" s="175" t="s">
        <v>161</v>
      </c>
      <c r="E91" s="176">
        <v>1</v>
      </c>
      <c r="F91" s="177"/>
      <c r="G91" s="178">
        <f>ROUND(E91*F91,2)</f>
        <v>0</v>
      </c>
      <c r="H91" s="177">
        <v>26</v>
      </c>
      <c r="I91" s="178">
        <f>ROUND(E91*H91,2)</f>
        <v>26</v>
      </c>
      <c r="J91" s="177">
        <v>178.05</v>
      </c>
      <c r="K91" s="178">
        <f>ROUND(E91*J91,2)</f>
        <v>178.05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125</v>
      </c>
      <c r="T91" s="179" t="s">
        <v>126</v>
      </c>
      <c r="U91" s="160">
        <v>0.15</v>
      </c>
      <c r="V91" s="160">
        <f>ROUND(E91*U91,2)</f>
        <v>0.15</v>
      </c>
      <c r="W91" s="160"/>
      <c r="X91" s="160" t="s">
        <v>127</v>
      </c>
      <c r="Y91" s="160" t="s">
        <v>128</v>
      </c>
      <c r="Z91" s="150"/>
      <c r="AA91" s="150"/>
      <c r="AB91" s="150"/>
      <c r="AC91" s="150"/>
      <c r="AD91" s="150"/>
      <c r="AE91" s="150"/>
      <c r="AF91" s="150"/>
      <c r="AG91" s="150" t="s">
        <v>148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5">
      <c r="A92" s="157"/>
      <c r="B92" s="158"/>
      <c r="C92" s="189" t="s">
        <v>234</v>
      </c>
      <c r="D92" s="161"/>
      <c r="E92" s="162">
        <v>1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132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3">
        <v>26</v>
      </c>
      <c r="B93" s="174" t="s">
        <v>235</v>
      </c>
      <c r="C93" s="188" t="s">
        <v>481</v>
      </c>
      <c r="D93" s="175" t="s">
        <v>181</v>
      </c>
      <c r="E93" s="176">
        <v>175.4</v>
      </c>
      <c r="F93" s="177"/>
      <c r="G93" s="178">
        <f>ROUND(E93*F93,2)</f>
        <v>0</v>
      </c>
      <c r="H93" s="177">
        <v>110.62</v>
      </c>
      <c r="I93" s="178">
        <f>ROUND(E93*H93,2)</f>
        <v>19402.75</v>
      </c>
      <c r="J93" s="177">
        <v>238.37</v>
      </c>
      <c r="K93" s="178">
        <f>ROUND(E93*J93,2)</f>
        <v>41810.1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125</v>
      </c>
      <c r="T93" s="179" t="s">
        <v>126</v>
      </c>
      <c r="U93" s="160">
        <v>0.17874999999999999</v>
      </c>
      <c r="V93" s="160">
        <f>ROUND(E93*U93,2)</f>
        <v>31.35</v>
      </c>
      <c r="W93" s="160"/>
      <c r="X93" s="160" t="s">
        <v>127</v>
      </c>
      <c r="Y93" s="160" t="s">
        <v>128</v>
      </c>
      <c r="Z93" s="150"/>
      <c r="AA93" s="150"/>
      <c r="AB93" s="150"/>
      <c r="AC93" s="150"/>
      <c r="AD93" s="150"/>
      <c r="AE93" s="150"/>
      <c r="AF93" s="150"/>
      <c r="AG93" s="150" t="s">
        <v>148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5">
      <c r="A94" s="157"/>
      <c r="B94" s="158"/>
      <c r="C94" s="189" t="s">
        <v>236</v>
      </c>
      <c r="D94" s="161"/>
      <c r="E94" s="162">
        <v>71.099999999999994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132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5">
      <c r="A95" s="157"/>
      <c r="B95" s="158"/>
      <c r="C95" s="189" t="s">
        <v>237</v>
      </c>
      <c r="D95" s="161"/>
      <c r="E95" s="162">
        <v>9.5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132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5">
      <c r="A96" s="157"/>
      <c r="B96" s="158"/>
      <c r="C96" s="189" t="s">
        <v>238</v>
      </c>
      <c r="D96" s="161"/>
      <c r="E96" s="162">
        <v>94.8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132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3">
        <v>27</v>
      </c>
      <c r="B97" s="174" t="s">
        <v>239</v>
      </c>
      <c r="C97" s="188" t="s">
        <v>482</v>
      </c>
      <c r="D97" s="175" t="s">
        <v>181</v>
      </c>
      <c r="E97" s="176">
        <v>80.599999999999994</v>
      </c>
      <c r="F97" s="177"/>
      <c r="G97" s="178">
        <f>ROUND(E97*F97,2)</f>
        <v>0</v>
      </c>
      <c r="H97" s="177">
        <v>51.67</v>
      </c>
      <c r="I97" s="178">
        <f>ROUND(E97*H97,2)</f>
        <v>4164.6000000000004</v>
      </c>
      <c r="J97" s="177">
        <v>262.7</v>
      </c>
      <c r="K97" s="178">
        <f>ROUND(E97*J97,2)</f>
        <v>21173.62</v>
      </c>
      <c r="L97" s="178">
        <v>21</v>
      </c>
      <c r="M97" s="178">
        <f>G97*(1+L97/100)</f>
        <v>0</v>
      </c>
      <c r="N97" s="176">
        <v>2.0000000000000002E-5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125</v>
      </c>
      <c r="T97" s="179" t="s">
        <v>126</v>
      </c>
      <c r="U97" s="160">
        <v>0.20313000000000001</v>
      </c>
      <c r="V97" s="160">
        <f>ROUND(E97*U97,2)</f>
        <v>16.37</v>
      </c>
      <c r="W97" s="160"/>
      <c r="X97" s="160" t="s">
        <v>127</v>
      </c>
      <c r="Y97" s="160" t="s">
        <v>128</v>
      </c>
      <c r="Z97" s="150"/>
      <c r="AA97" s="150"/>
      <c r="AB97" s="150"/>
      <c r="AC97" s="150"/>
      <c r="AD97" s="150"/>
      <c r="AE97" s="150"/>
      <c r="AF97" s="150"/>
      <c r="AG97" s="150" t="s">
        <v>148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5">
      <c r="A98" s="157"/>
      <c r="B98" s="158"/>
      <c r="C98" s="189" t="s">
        <v>236</v>
      </c>
      <c r="D98" s="161"/>
      <c r="E98" s="162">
        <v>71.099999999999994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5">
      <c r="A99" s="157"/>
      <c r="B99" s="158"/>
      <c r="C99" s="189" t="s">
        <v>237</v>
      </c>
      <c r="D99" s="161"/>
      <c r="E99" s="162">
        <v>9.5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132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0.399999999999999" outlineLevel="1" x14ac:dyDescent="0.25">
      <c r="A100" s="173">
        <v>28</v>
      </c>
      <c r="B100" s="174" t="s">
        <v>240</v>
      </c>
      <c r="C100" s="188" t="s">
        <v>486</v>
      </c>
      <c r="D100" s="175" t="s">
        <v>124</v>
      </c>
      <c r="E100" s="176">
        <v>388.11925000000002</v>
      </c>
      <c r="F100" s="177"/>
      <c r="G100" s="178">
        <f>ROUND(E100*F100,2)</f>
        <v>0</v>
      </c>
      <c r="H100" s="177">
        <v>327.60000000000002</v>
      </c>
      <c r="I100" s="178">
        <f>ROUND(E100*H100,2)</f>
        <v>127147.87</v>
      </c>
      <c r="J100" s="177">
        <v>0</v>
      </c>
      <c r="K100" s="178">
        <f>ROUND(E100*J100,2)</f>
        <v>0</v>
      </c>
      <c r="L100" s="178">
        <v>21</v>
      </c>
      <c r="M100" s="178">
        <f>G100*(1+L100/100)</f>
        <v>0</v>
      </c>
      <c r="N100" s="176">
        <v>2.2000000000000001E-3</v>
      </c>
      <c r="O100" s="176">
        <f>ROUND(E100*N100,2)</f>
        <v>0.85</v>
      </c>
      <c r="P100" s="176">
        <v>0</v>
      </c>
      <c r="Q100" s="176">
        <f>ROUND(E100*P100,2)</f>
        <v>0</v>
      </c>
      <c r="R100" s="178"/>
      <c r="S100" s="178" t="s">
        <v>125</v>
      </c>
      <c r="T100" s="179" t="s">
        <v>126</v>
      </c>
      <c r="U100" s="160">
        <v>0</v>
      </c>
      <c r="V100" s="160">
        <f>ROUND(E100*U100,2)</f>
        <v>0</v>
      </c>
      <c r="W100" s="160"/>
      <c r="X100" s="160" t="s">
        <v>170</v>
      </c>
      <c r="Y100" s="160" t="s">
        <v>128</v>
      </c>
      <c r="Z100" s="150"/>
      <c r="AA100" s="150"/>
      <c r="AB100" s="150"/>
      <c r="AC100" s="150"/>
      <c r="AD100" s="150"/>
      <c r="AE100" s="150"/>
      <c r="AF100" s="150"/>
      <c r="AG100" s="150" t="s">
        <v>171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5">
      <c r="A101" s="157"/>
      <c r="B101" s="158"/>
      <c r="C101" s="189" t="s">
        <v>241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132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 x14ac:dyDescent="0.25">
      <c r="A102" s="157"/>
      <c r="B102" s="158"/>
      <c r="C102" s="189" t="s">
        <v>192</v>
      </c>
      <c r="D102" s="161"/>
      <c r="E102" s="162">
        <v>281.05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132</v>
      </c>
      <c r="AH102" s="150">
        <v>5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5">
      <c r="A103" s="157"/>
      <c r="B103" s="158"/>
      <c r="C103" s="189" t="s">
        <v>198</v>
      </c>
      <c r="D103" s="161"/>
      <c r="E103" s="162">
        <v>10.664999999999999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132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5">
      <c r="A104" s="157"/>
      <c r="B104" s="158"/>
      <c r="C104" s="189" t="s">
        <v>199</v>
      </c>
      <c r="D104" s="161"/>
      <c r="E104" s="162">
        <v>45.78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132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5">
      <c r="A105" s="157"/>
      <c r="B105" s="158"/>
      <c r="C105" s="190" t="s">
        <v>179</v>
      </c>
      <c r="D105" s="163"/>
      <c r="E105" s="164">
        <v>50.624250000000004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132</v>
      </c>
      <c r="AH105" s="150">
        <v>4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30.6" outlineLevel="1" x14ac:dyDescent="0.25">
      <c r="A106" s="173">
        <v>29</v>
      </c>
      <c r="B106" s="174" t="s">
        <v>242</v>
      </c>
      <c r="C106" s="188" t="s">
        <v>495</v>
      </c>
      <c r="D106" s="175" t="s">
        <v>168</v>
      </c>
      <c r="E106" s="176">
        <v>4</v>
      </c>
      <c r="F106" s="177"/>
      <c r="G106" s="178">
        <f>ROUND(E106*F106,2)</f>
        <v>0</v>
      </c>
      <c r="H106" s="177">
        <v>1974.47</v>
      </c>
      <c r="I106" s="178">
        <f>ROUND(E106*H106,2)</f>
        <v>7897.88</v>
      </c>
      <c r="J106" s="177">
        <v>0</v>
      </c>
      <c r="K106" s="178">
        <f>ROUND(E106*J106,2)</f>
        <v>0</v>
      </c>
      <c r="L106" s="178">
        <v>21</v>
      </c>
      <c r="M106" s="178">
        <f>G106*(1+L106/100)</f>
        <v>0</v>
      </c>
      <c r="N106" s="176">
        <v>1E-3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125</v>
      </c>
      <c r="T106" s="179" t="s">
        <v>126</v>
      </c>
      <c r="U106" s="160">
        <v>0</v>
      </c>
      <c r="V106" s="160">
        <f>ROUND(E106*U106,2)</f>
        <v>0</v>
      </c>
      <c r="W106" s="160"/>
      <c r="X106" s="160" t="s">
        <v>170</v>
      </c>
      <c r="Y106" s="160" t="s">
        <v>128</v>
      </c>
      <c r="Z106" s="150"/>
      <c r="AA106" s="150"/>
      <c r="AB106" s="150"/>
      <c r="AC106" s="150"/>
      <c r="AD106" s="150"/>
      <c r="AE106" s="150"/>
      <c r="AF106" s="150"/>
      <c r="AG106" s="150" t="s">
        <v>171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5">
      <c r="A107" s="157"/>
      <c r="B107" s="158"/>
      <c r="C107" s="189" t="s">
        <v>244</v>
      </c>
      <c r="D107" s="161"/>
      <c r="E107" s="162">
        <v>4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132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3">
        <v>30</v>
      </c>
      <c r="B108" s="174" t="s">
        <v>245</v>
      </c>
      <c r="C108" s="188" t="s">
        <v>487</v>
      </c>
      <c r="D108" s="175" t="s">
        <v>168</v>
      </c>
      <c r="E108" s="176">
        <v>1</v>
      </c>
      <c r="F108" s="177"/>
      <c r="G108" s="178">
        <f>ROUND(E108*F108,2)</f>
        <v>0</v>
      </c>
      <c r="H108" s="177">
        <v>1499.18</v>
      </c>
      <c r="I108" s="178">
        <f>ROUND(E108*H108,2)</f>
        <v>1499.18</v>
      </c>
      <c r="J108" s="177">
        <v>0</v>
      </c>
      <c r="K108" s="178">
        <f>ROUND(E108*J108,2)</f>
        <v>0</v>
      </c>
      <c r="L108" s="178">
        <v>21</v>
      </c>
      <c r="M108" s="178">
        <f>G108*(1+L108/100)</f>
        <v>0</v>
      </c>
      <c r="N108" s="176">
        <v>1E-3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125</v>
      </c>
      <c r="T108" s="179" t="s">
        <v>126</v>
      </c>
      <c r="U108" s="160">
        <v>0</v>
      </c>
      <c r="V108" s="160">
        <f>ROUND(E108*U108,2)</f>
        <v>0</v>
      </c>
      <c r="W108" s="160"/>
      <c r="X108" s="160" t="s">
        <v>170</v>
      </c>
      <c r="Y108" s="160" t="s">
        <v>128</v>
      </c>
      <c r="Z108" s="150"/>
      <c r="AA108" s="150"/>
      <c r="AB108" s="150"/>
      <c r="AC108" s="150"/>
      <c r="AD108" s="150"/>
      <c r="AE108" s="150"/>
      <c r="AF108" s="150"/>
      <c r="AG108" s="150" t="s">
        <v>171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5">
      <c r="A109" s="157"/>
      <c r="B109" s="158"/>
      <c r="C109" s="189" t="s">
        <v>175</v>
      </c>
      <c r="D109" s="161"/>
      <c r="E109" s="162">
        <v>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132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3">
        <v>31</v>
      </c>
      <c r="B110" s="174" t="s">
        <v>246</v>
      </c>
      <c r="C110" s="188" t="s">
        <v>488</v>
      </c>
      <c r="D110" s="175" t="s">
        <v>168</v>
      </c>
      <c r="E110" s="176">
        <v>1</v>
      </c>
      <c r="F110" s="177"/>
      <c r="G110" s="178">
        <f>ROUND(E110*F110,2)</f>
        <v>0</v>
      </c>
      <c r="H110" s="177">
        <v>388.68</v>
      </c>
      <c r="I110" s="178">
        <f>ROUND(E110*H110,2)</f>
        <v>388.68</v>
      </c>
      <c r="J110" s="177">
        <v>0</v>
      </c>
      <c r="K110" s="178">
        <f>ROUND(E110*J110,2)</f>
        <v>0</v>
      </c>
      <c r="L110" s="178">
        <v>21</v>
      </c>
      <c r="M110" s="178">
        <f>G110*(1+L110/100)</f>
        <v>0</v>
      </c>
      <c r="N110" s="176">
        <v>3.0999999999999999E-3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125</v>
      </c>
      <c r="T110" s="179" t="s">
        <v>126</v>
      </c>
      <c r="U110" s="160">
        <v>0</v>
      </c>
      <c r="V110" s="160">
        <f>ROUND(E110*U110,2)</f>
        <v>0</v>
      </c>
      <c r="W110" s="160"/>
      <c r="X110" s="160" t="s">
        <v>170</v>
      </c>
      <c r="Y110" s="160" t="s">
        <v>128</v>
      </c>
      <c r="Z110" s="150"/>
      <c r="AA110" s="150"/>
      <c r="AB110" s="150"/>
      <c r="AC110" s="150"/>
      <c r="AD110" s="150"/>
      <c r="AE110" s="150"/>
      <c r="AF110" s="150"/>
      <c r="AG110" s="150" t="s">
        <v>171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5">
      <c r="A111" s="157"/>
      <c r="B111" s="158"/>
      <c r="C111" s="189" t="s">
        <v>247</v>
      </c>
      <c r="D111" s="161"/>
      <c r="E111" s="162">
        <v>1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132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3">
        <v>32</v>
      </c>
      <c r="B112" s="174" t="s">
        <v>248</v>
      </c>
      <c r="C112" s="188" t="s">
        <v>489</v>
      </c>
      <c r="D112" s="175" t="s">
        <v>124</v>
      </c>
      <c r="E112" s="176">
        <v>371.24450000000002</v>
      </c>
      <c r="F112" s="177"/>
      <c r="G112" s="178">
        <f>ROUND(E112*F112,2)</f>
        <v>0</v>
      </c>
      <c r="H112" s="177">
        <v>26.65</v>
      </c>
      <c r="I112" s="178">
        <f>ROUND(E112*H112,2)</f>
        <v>9893.67</v>
      </c>
      <c r="J112" s="177">
        <v>0</v>
      </c>
      <c r="K112" s="178">
        <f>ROUND(E112*J112,2)</f>
        <v>0</v>
      </c>
      <c r="L112" s="178">
        <v>21</v>
      </c>
      <c r="M112" s="178">
        <f>G112*(1+L112/100)</f>
        <v>0</v>
      </c>
      <c r="N112" s="176">
        <v>1E-4</v>
      </c>
      <c r="O112" s="176">
        <f>ROUND(E112*N112,2)</f>
        <v>0.04</v>
      </c>
      <c r="P112" s="176">
        <v>0</v>
      </c>
      <c r="Q112" s="176">
        <f>ROUND(E112*P112,2)</f>
        <v>0</v>
      </c>
      <c r="R112" s="178"/>
      <c r="S112" s="178" t="s">
        <v>125</v>
      </c>
      <c r="T112" s="179" t="s">
        <v>126</v>
      </c>
      <c r="U112" s="160">
        <v>0</v>
      </c>
      <c r="V112" s="160">
        <f>ROUND(E112*U112,2)</f>
        <v>0</v>
      </c>
      <c r="W112" s="160"/>
      <c r="X112" s="160" t="s">
        <v>170</v>
      </c>
      <c r="Y112" s="160" t="s">
        <v>128</v>
      </c>
      <c r="Z112" s="150"/>
      <c r="AA112" s="150"/>
      <c r="AB112" s="150"/>
      <c r="AC112" s="150"/>
      <c r="AD112" s="150"/>
      <c r="AE112" s="150"/>
      <c r="AF112" s="150"/>
      <c r="AG112" s="150" t="s">
        <v>249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5">
      <c r="A113" s="157"/>
      <c r="B113" s="158"/>
      <c r="C113" s="189" t="s">
        <v>250</v>
      </c>
      <c r="D113" s="161"/>
      <c r="E113" s="162">
        <v>337.495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132</v>
      </c>
      <c r="AH113" s="150">
        <v>5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5">
      <c r="A114" s="157"/>
      <c r="B114" s="158"/>
      <c r="C114" s="190" t="s">
        <v>251</v>
      </c>
      <c r="D114" s="163"/>
      <c r="E114" s="164">
        <v>33.749499999999998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132</v>
      </c>
      <c r="AH114" s="150">
        <v>4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3">
        <v>33</v>
      </c>
      <c r="B115" s="174" t="s">
        <v>252</v>
      </c>
      <c r="C115" s="188" t="s">
        <v>185</v>
      </c>
      <c r="D115" s="175" t="s">
        <v>0</v>
      </c>
      <c r="E115" s="176">
        <v>4582.7254999999996</v>
      </c>
      <c r="F115" s="177"/>
      <c r="G115" s="178">
        <f>ROUND(E115*F115,2)</f>
        <v>0</v>
      </c>
      <c r="H115" s="177">
        <v>0</v>
      </c>
      <c r="I115" s="178">
        <f>ROUND(E115*H115,2)</f>
        <v>0</v>
      </c>
      <c r="J115" s="177">
        <v>12.12</v>
      </c>
      <c r="K115" s="178">
        <f>ROUND(E115*J115,2)</f>
        <v>55542.63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 t="s">
        <v>145</v>
      </c>
      <c r="S115" s="178" t="s">
        <v>146</v>
      </c>
      <c r="T115" s="179" t="s">
        <v>126</v>
      </c>
      <c r="U115" s="160">
        <v>1.038E-2</v>
      </c>
      <c r="V115" s="160">
        <f>ROUND(E115*U115,2)</f>
        <v>47.57</v>
      </c>
      <c r="W115" s="160"/>
      <c r="X115" s="160" t="s">
        <v>186</v>
      </c>
      <c r="Y115" s="160" t="s">
        <v>128</v>
      </c>
      <c r="Z115" s="150"/>
      <c r="AA115" s="150"/>
      <c r="AB115" s="150"/>
      <c r="AC115" s="150"/>
      <c r="AD115" s="150"/>
      <c r="AE115" s="150"/>
      <c r="AF115" s="150"/>
      <c r="AG115" s="150" t="s">
        <v>187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5">
      <c r="A116" s="157"/>
      <c r="B116" s="158"/>
      <c r="C116" s="252" t="s">
        <v>188</v>
      </c>
      <c r="D116" s="253"/>
      <c r="E116" s="253"/>
      <c r="F116" s="253"/>
      <c r="G116" s="253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189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5">
      <c r="A117" s="166" t="s">
        <v>121</v>
      </c>
      <c r="B117" s="167" t="s">
        <v>73</v>
      </c>
      <c r="C117" s="187" t="s">
        <v>74</v>
      </c>
      <c r="D117" s="168"/>
      <c r="E117" s="169"/>
      <c r="F117" s="170"/>
      <c r="G117" s="170">
        <f>SUMIF(AG118:AG152,"&lt;&gt;NOR",G118:G152)</f>
        <v>0</v>
      </c>
      <c r="H117" s="170"/>
      <c r="I117" s="170">
        <f>SUM(I118:I152)</f>
        <v>373010.6</v>
      </c>
      <c r="J117" s="170"/>
      <c r="K117" s="170">
        <f>SUM(K118:K152)</f>
        <v>331395.86</v>
      </c>
      <c r="L117" s="170"/>
      <c r="M117" s="170">
        <f>SUM(M118:M152)</f>
        <v>0</v>
      </c>
      <c r="N117" s="169"/>
      <c r="O117" s="169">
        <f>SUM(O118:O152)</f>
        <v>6.33</v>
      </c>
      <c r="P117" s="169"/>
      <c r="Q117" s="169">
        <f>SUM(Q118:Q152)</f>
        <v>1.27</v>
      </c>
      <c r="R117" s="170"/>
      <c r="S117" s="170"/>
      <c r="T117" s="171"/>
      <c r="U117" s="165"/>
      <c r="V117" s="165">
        <f>SUM(V118:V152)</f>
        <v>282.25</v>
      </c>
      <c r="W117" s="165"/>
      <c r="X117" s="165"/>
      <c r="Y117" s="165"/>
      <c r="AG117" t="s">
        <v>122</v>
      </c>
    </row>
    <row r="118" spans="1:60" outlineLevel="1" x14ac:dyDescent="0.25">
      <c r="A118" s="173">
        <v>34</v>
      </c>
      <c r="B118" s="174" t="s">
        <v>253</v>
      </c>
      <c r="C118" s="188" t="s">
        <v>254</v>
      </c>
      <c r="D118" s="175" t="s">
        <v>124</v>
      </c>
      <c r="E118" s="176">
        <v>888.93</v>
      </c>
      <c r="F118" s="177"/>
      <c r="G118" s="178">
        <f>ROUND(E118*F118,2)</f>
        <v>0</v>
      </c>
      <c r="H118" s="177">
        <v>16.5</v>
      </c>
      <c r="I118" s="178">
        <f>ROUND(E118*H118,2)</f>
        <v>14667.35</v>
      </c>
      <c r="J118" s="177">
        <v>191.6</v>
      </c>
      <c r="K118" s="178">
        <f>ROUND(E118*J118,2)</f>
        <v>170318.99</v>
      </c>
      <c r="L118" s="178">
        <v>21</v>
      </c>
      <c r="M118" s="178">
        <f>G118*(1+L118/100)</f>
        <v>0</v>
      </c>
      <c r="N118" s="176">
        <v>2.0400000000000001E-3</v>
      </c>
      <c r="O118" s="176">
        <f>ROUND(E118*N118,2)</f>
        <v>1.81</v>
      </c>
      <c r="P118" s="176">
        <v>0</v>
      </c>
      <c r="Q118" s="176">
        <f>ROUND(E118*P118,2)</f>
        <v>0</v>
      </c>
      <c r="R118" s="178"/>
      <c r="S118" s="178" t="s">
        <v>125</v>
      </c>
      <c r="T118" s="179" t="s">
        <v>126</v>
      </c>
      <c r="U118" s="160">
        <v>0.16250000000000001</v>
      </c>
      <c r="V118" s="160">
        <f>ROUND(E118*U118,2)</f>
        <v>144.44999999999999</v>
      </c>
      <c r="W118" s="160"/>
      <c r="X118" s="160" t="s">
        <v>127</v>
      </c>
      <c r="Y118" s="160" t="s">
        <v>128</v>
      </c>
      <c r="Z118" s="150"/>
      <c r="AA118" s="150"/>
      <c r="AB118" s="150"/>
      <c r="AC118" s="150"/>
      <c r="AD118" s="150"/>
      <c r="AE118" s="150"/>
      <c r="AF118" s="150"/>
      <c r="AG118" s="150" t="s">
        <v>129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5">
      <c r="A119" s="157"/>
      <c r="B119" s="158"/>
      <c r="C119" s="189" t="s">
        <v>255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132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5">
      <c r="A120" s="157"/>
      <c r="B120" s="158"/>
      <c r="C120" s="189" t="s">
        <v>256</v>
      </c>
      <c r="D120" s="161"/>
      <c r="E120" s="162">
        <v>946.05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132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5">
      <c r="A121" s="157"/>
      <c r="B121" s="158"/>
      <c r="C121" s="189" t="s">
        <v>257</v>
      </c>
      <c r="D121" s="161"/>
      <c r="E121" s="162">
        <v>-102.9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132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5">
      <c r="A122" s="157"/>
      <c r="B122" s="158"/>
      <c r="C122" s="189" t="s">
        <v>243</v>
      </c>
      <c r="D122" s="161"/>
      <c r="E122" s="162"/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132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5">
      <c r="A123" s="157"/>
      <c r="B123" s="158"/>
      <c r="C123" s="189" t="s">
        <v>258</v>
      </c>
      <c r="D123" s="161"/>
      <c r="E123" s="162">
        <v>45.78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132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73">
        <v>35</v>
      </c>
      <c r="B124" s="174" t="s">
        <v>259</v>
      </c>
      <c r="C124" s="188" t="s">
        <v>260</v>
      </c>
      <c r="D124" s="175" t="s">
        <v>124</v>
      </c>
      <c r="E124" s="176">
        <v>45.78</v>
      </c>
      <c r="F124" s="177"/>
      <c r="G124" s="178">
        <f>ROUND(E124*F124,2)</f>
        <v>0</v>
      </c>
      <c r="H124" s="177">
        <v>24.33</v>
      </c>
      <c r="I124" s="178">
        <f>ROUND(E124*H124,2)</f>
        <v>1113.83</v>
      </c>
      <c r="J124" s="177">
        <v>164.95</v>
      </c>
      <c r="K124" s="178">
        <f>ROUND(E124*J124,2)</f>
        <v>7551.41</v>
      </c>
      <c r="L124" s="178">
        <v>21</v>
      </c>
      <c r="M124" s="178">
        <f>G124*(1+L124/100)</f>
        <v>0</v>
      </c>
      <c r="N124" s="176">
        <v>5.2999999999999998E-4</v>
      </c>
      <c r="O124" s="176">
        <f>ROUND(E124*N124,2)</f>
        <v>0.02</v>
      </c>
      <c r="P124" s="176">
        <v>0</v>
      </c>
      <c r="Q124" s="176">
        <f>ROUND(E124*P124,2)</f>
        <v>0</v>
      </c>
      <c r="R124" s="178" t="s">
        <v>261</v>
      </c>
      <c r="S124" s="178" t="s">
        <v>146</v>
      </c>
      <c r="T124" s="179" t="s">
        <v>126</v>
      </c>
      <c r="U124" s="160">
        <v>0.13894000000000001</v>
      </c>
      <c r="V124" s="160">
        <f>ROUND(E124*U124,2)</f>
        <v>6.36</v>
      </c>
      <c r="W124" s="160"/>
      <c r="X124" s="160" t="s">
        <v>127</v>
      </c>
      <c r="Y124" s="160" t="s">
        <v>128</v>
      </c>
      <c r="Z124" s="150"/>
      <c r="AA124" s="150"/>
      <c r="AB124" s="150"/>
      <c r="AC124" s="150"/>
      <c r="AD124" s="150"/>
      <c r="AE124" s="150"/>
      <c r="AF124" s="150"/>
      <c r="AG124" s="150" t="s">
        <v>129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5">
      <c r="A125" s="157"/>
      <c r="B125" s="158"/>
      <c r="C125" s="189" t="s">
        <v>262</v>
      </c>
      <c r="D125" s="161"/>
      <c r="E125" s="162">
        <v>45.78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132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3">
        <v>36</v>
      </c>
      <c r="B126" s="174" t="s">
        <v>263</v>
      </c>
      <c r="C126" s="188" t="s">
        <v>264</v>
      </c>
      <c r="D126" s="175" t="s">
        <v>124</v>
      </c>
      <c r="E126" s="176">
        <v>276.35000000000002</v>
      </c>
      <c r="F126" s="177"/>
      <c r="G126" s="178">
        <f>ROUND(E126*F126,2)</f>
        <v>0</v>
      </c>
      <c r="H126" s="177">
        <v>0</v>
      </c>
      <c r="I126" s="178">
        <f>ROUND(E126*H126,2)</f>
        <v>0</v>
      </c>
      <c r="J126" s="177">
        <v>189.78</v>
      </c>
      <c r="K126" s="178">
        <f>ROUND(E126*J126,2)</f>
        <v>52445.7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2.2000000000000001E-3</v>
      </c>
      <c r="Q126" s="176">
        <f>ROUND(E126*P126,2)</f>
        <v>0.61</v>
      </c>
      <c r="R126" s="178" t="s">
        <v>261</v>
      </c>
      <c r="S126" s="178" t="s">
        <v>146</v>
      </c>
      <c r="T126" s="179" t="s">
        <v>126</v>
      </c>
      <c r="U126" s="160">
        <v>0.16250000000000001</v>
      </c>
      <c r="V126" s="160">
        <f>ROUND(E126*U126,2)</f>
        <v>44.91</v>
      </c>
      <c r="W126" s="160"/>
      <c r="X126" s="160" t="s">
        <v>127</v>
      </c>
      <c r="Y126" s="160" t="s">
        <v>147</v>
      </c>
      <c r="Z126" s="150"/>
      <c r="AA126" s="150"/>
      <c r="AB126" s="150"/>
      <c r="AC126" s="150"/>
      <c r="AD126" s="150"/>
      <c r="AE126" s="150"/>
      <c r="AF126" s="150"/>
      <c r="AG126" s="150" t="s">
        <v>129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5">
      <c r="A127" s="157"/>
      <c r="B127" s="158"/>
      <c r="C127" s="189" t="s">
        <v>153</v>
      </c>
      <c r="D127" s="161"/>
      <c r="E127" s="162"/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132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5">
      <c r="A128" s="157"/>
      <c r="B128" s="158"/>
      <c r="C128" s="189" t="s">
        <v>133</v>
      </c>
      <c r="D128" s="161"/>
      <c r="E128" s="162">
        <v>315.35000000000002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132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 x14ac:dyDescent="0.25">
      <c r="A129" s="157"/>
      <c r="B129" s="158"/>
      <c r="C129" s="189" t="s">
        <v>149</v>
      </c>
      <c r="D129" s="161"/>
      <c r="E129" s="162">
        <v>-39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132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73">
        <v>37</v>
      </c>
      <c r="B130" s="174" t="s">
        <v>265</v>
      </c>
      <c r="C130" s="188" t="s">
        <v>266</v>
      </c>
      <c r="D130" s="175" t="s">
        <v>124</v>
      </c>
      <c r="E130" s="176">
        <v>276.35000000000002</v>
      </c>
      <c r="F130" s="177"/>
      <c r="G130" s="178">
        <f>ROUND(E130*F130,2)</f>
        <v>0</v>
      </c>
      <c r="H130" s="177">
        <v>0</v>
      </c>
      <c r="I130" s="178">
        <f>ROUND(E130*H130,2)</f>
        <v>0</v>
      </c>
      <c r="J130" s="177">
        <v>233.57</v>
      </c>
      <c r="K130" s="178">
        <f>ROUND(E130*J130,2)</f>
        <v>64547.07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2.3999999999999998E-3</v>
      </c>
      <c r="Q130" s="176">
        <f>ROUND(E130*P130,2)</f>
        <v>0.66</v>
      </c>
      <c r="R130" s="178" t="s">
        <v>261</v>
      </c>
      <c r="S130" s="178" t="s">
        <v>146</v>
      </c>
      <c r="T130" s="179" t="s">
        <v>126</v>
      </c>
      <c r="U130" s="160">
        <v>0.2</v>
      </c>
      <c r="V130" s="160">
        <f>ROUND(E130*U130,2)</f>
        <v>55.27</v>
      </c>
      <c r="W130" s="160"/>
      <c r="X130" s="160" t="s">
        <v>127</v>
      </c>
      <c r="Y130" s="160" t="s">
        <v>147</v>
      </c>
      <c r="Z130" s="150"/>
      <c r="AA130" s="150"/>
      <c r="AB130" s="150"/>
      <c r="AC130" s="150"/>
      <c r="AD130" s="150"/>
      <c r="AE130" s="150"/>
      <c r="AF130" s="150"/>
      <c r="AG130" s="150" t="s">
        <v>148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5">
      <c r="A131" s="157"/>
      <c r="B131" s="158"/>
      <c r="C131" s="189" t="s">
        <v>153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132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5">
      <c r="A132" s="157"/>
      <c r="B132" s="158"/>
      <c r="C132" s="189" t="s">
        <v>133</v>
      </c>
      <c r="D132" s="161"/>
      <c r="E132" s="162">
        <v>315.35000000000002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132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5">
      <c r="A133" s="157"/>
      <c r="B133" s="158"/>
      <c r="C133" s="189" t="s">
        <v>149</v>
      </c>
      <c r="D133" s="161"/>
      <c r="E133" s="162">
        <v>-39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132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0.399999999999999" outlineLevel="1" x14ac:dyDescent="0.25">
      <c r="A134" s="173">
        <v>38</v>
      </c>
      <c r="B134" s="174" t="s">
        <v>267</v>
      </c>
      <c r="C134" s="188" t="s">
        <v>490</v>
      </c>
      <c r="D134" s="175" t="s">
        <v>124</v>
      </c>
      <c r="E134" s="176">
        <v>52.646999999999998</v>
      </c>
      <c r="F134" s="177"/>
      <c r="G134" s="178">
        <f>ROUND(E134*F134,2)</f>
        <v>0</v>
      </c>
      <c r="H134" s="177">
        <v>322.05</v>
      </c>
      <c r="I134" s="178">
        <f>ROUND(E134*H134,2)</f>
        <v>16954.97</v>
      </c>
      <c r="J134" s="177">
        <v>0</v>
      </c>
      <c r="K134" s="178">
        <f>ROUND(E134*J134,2)</f>
        <v>0</v>
      </c>
      <c r="L134" s="178">
        <v>21</v>
      </c>
      <c r="M134" s="178">
        <f>G134*(1+L134/100)</f>
        <v>0</v>
      </c>
      <c r="N134" s="176">
        <v>4.7999999999999996E-3</v>
      </c>
      <c r="O134" s="176">
        <f>ROUND(E134*N134,2)</f>
        <v>0.25</v>
      </c>
      <c r="P134" s="176">
        <v>0</v>
      </c>
      <c r="Q134" s="176">
        <f>ROUND(E134*P134,2)</f>
        <v>0</v>
      </c>
      <c r="R134" s="178"/>
      <c r="S134" s="178" t="s">
        <v>125</v>
      </c>
      <c r="T134" s="179" t="s">
        <v>126</v>
      </c>
      <c r="U134" s="160">
        <v>0</v>
      </c>
      <c r="V134" s="160">
        <f>ROUND(E134*U134,2)</f>
        <v>0</v>
      </c>
      <c r="W134" s="160"/>
      <c r="X134" s="160" t="s">
        <v>170</v>
      </c>
      <c r="Y134" s="160" t="s">
        <v>128</v>
      </c>
      <c r="Z134" s="150"/>
      <c r="AA134" s="150"/>
      <c r="AB134" s="150"/>
      <c r="AC134" s="150"/>
      <c r="AD134" s="150"/>
      <c r="AE134" s="150"/>
      <c r="AF134" s="150"/>
      <c r="AG134" s="150" t="s">
        <v>171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5">
      <c r="A135" s="157"/>
      <c r="B135" s="158"/>
      <c r="C135" s="189" t="s">
        <v>258</v>
      </c>
      <c r="D135" s="161"/>
      <c r="E135" s="162">
        <v>45.78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132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5">
      <c r="A136" s="157"/>
      <c r="B136" s="158"/>
      <c r="C136" s="190" t="s">
        <v>179</v>
      </c>
      <c r="D136" s="163"/>
      <c r="E136" s="164">
        <v>6.867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132</v>
      </c>
      <c r="AH136" s="150">
        <v>4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0.399999999999999" outlineLevel="1" x14ac:dyDescent="0.25">
      <c r="A137" s="173">
        <v>39</v>
      </c>
      <c r="B137" s="174" t="s">
        <v>268</v>
      </c>
      <c r="C137" s="188" t="s">
        <v>269</v>
      </c>
      <c r="D137" s="175" t="s">
        <v>124</v>
      </c>
      <c r="E137" s="176">
        <v>646.41499999999996</v>
      </c>
      <c r="F137" s="177"/>
      <c r="G137" s="178">
        <f>ROUND(E137*F137,2)</f>
        <v>0</v>
      </c>
      <c r="H137" s="177">
        <v>349.81</v>
      </c>
      <c r="I137" s="178">
        <f>ROUND(E137*H137,2)</f>
        <v>226122.43</v>
      </c>
      <c r="J137" s="177">
        <v>0</v>
      </c>
      <c r="K137" s="178">
        <f>ROUND(E137*J137,2)</f>
        <v>0</v>
      </c>
      <c r="L137" s="178">
        <v>21</v>
      </c>
      <c r="M137" s="178">
        <f>G137*(1+L137/100)</f>
        <v>0</v>
      </c>
      <c r="N137" s="176">
        <v>1.8E-3</v>
      </c>
      <c r="O137" s="176">
        <f>ROUND(E137*N137,2)</f>
        <v>1.1599999999999999</v>
      </c>
      <c r="P137" s="176">
        <v>0</v>
      </c>
      <c r="Q137" s="176">
        <f>ROUND(E137*P137,2)</f>
        <v>0</v>
      </c>
      <c r="R137" s="178" t="s">
        <v>169</v>
      </c>
      <c r="S137" s="178" t="s">
        <v>146</v>
      </c>
      <c r="T137" s="179" t="s">
        <v>126</v>
      </c>
      <c r="U137" s="160">
        <v>0</v>
      </c>
      <c r="V137" s="160">
        <f>ROUND(E137*U137,2)</f>
        <v>0</v>
      </c>
      <c r="W137" s="160"/>
      <c r="X137" s="160" t="s">
        <v>170</v>
      </c>
      <c r="Y137" s="160" t="s">
        <v>128</v>
      </c>
      <c r="Z137" s="150"/>
      <c r="AA137" s="150"/>
      <c r="AB137" s="150"/>
      <c r="AC137" s="150"/>
      <c r="AD137" s="150"/>
      <c r="AE137" s="150"/>
      <c r="AF137" s="150"/>
      <c r="AG137" s="150" t="s">
        <v>171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5">
      <c r="A138" s="157"/>
      <c r="B138" s="158"/>
      <c r="C138" s="189" t="s">
        <v>255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132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5">
      <c r="A139" s="157"/>
      <c r="B139" s="158"/>
      <c r="C139" s="189" t="s">
        <v>270</v>
      </c>
      <c r="D139" s="161"/>
      <c r="E139" s="162">
        <v>630.70000000000005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132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3" x14ac:dyDescent="0.25">
      <c r="A140" s="157"/>
      <c r="B140" s="158"/>
      <c r="C140" s="189" t="s">
        <v>271</v>
      </c>
      <c r="D140" s="161"/>
      <c r="E140" s="162">
        <v>-68.599999999999994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132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5">
      <c r="A141" s="157"/>
      <c r="B141" s="158"/>
      <c r="C141" s="190" t="s">
        <v>179</v>
      </c>
      <c r="D141" s="163"/>
      <c r="E141" s="164">
        <v>84.314999999999998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132</v>
      </c>
      <c r="AH141" s="150">
        <v>4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0.399999999999999" outlineLevel="1" x14ac:dyDescent="0.25">
      <c r="A142" s="173">
        <v>40</v>
      </c>
      <c r="B142" s="174" t="s">
        <v>272</v>
      </c>
      <c r="C142" s="188" t="s">
        <v>273</v>
      </c>
      <c r="D142" s="175" t="s">
        <v>124</v>
      </c>
      <c r="E142" s="176">
        <v>295.10250000000002</v>
      </c>
      <c r="F142" s="177"/>
      <c r="G142" s="178">
        <f>ROUND(E142*F142,2)</f>
        <v>0</v>
      </c>
      <c r="H142" s="177">
        <v>316.49</v>
      </c>
      <c r="I142" s="178">
        <f>ROUND(E142*H142,2)</f>
        <v>93396.99</v>
      </c>
      <c r="J142" s="177">
        <v>0</v>
      </c>
      <c r="K142" s="178">
        <f>ROUND(E142*J142,2)</f>
        <v>0</v>
      </c>
      <c r="L142" s="178">
        <v>21</v>
      </c>
      <c r="M142" s="178">
        <f>G142*(1+L142/100)</f>
        <v>0</v>
      </c>
      <c r="N142" s="176">
        <v>7.7999999999999996E-3</v>
      </c>
      <c r="O142" s="176">
        <f>ROUND(E142*N142,2)</f>
        <v>2.2999999999999998</v>
      </c>
      <c r="P142" s="176">
        <v>0</v>
      </c>
      <c r="Q142" s="176">
        <f>ROUND(E142*P142,2)</f>
        <v>0</v>
      </c>
      <c r="R142" s="178" t="s">
        <v>169</v>
      </c>
      <c r="S142" s="178" t="s">
        <v>146</v>
      </c>
      <c r="T142" s="179" t="s">
        <v>126</v>
      </c>
      <c r="U142" s="160">
        <v>0</v>
      </c>
      <c r="V142" s="160">
        <f>ROUND(E142*U142,2)</f>
        <v>0</v>
      </c>
      <c r="W142" s="160"/>
      <c r="X142" s="160" t="s">
        <v>170</v>
      </c>
      <c r="Y142" s="160" t="s">
        <v>128</v>
      </c>
      <c r="Z142" s="150"/>
      <c r="AA142" s="150"/>
      <c r="AB142" s="150"/>
      <c r="AC142" s="150"/>
      <c r="AD142" s="150"/>
      <c r="AE142" s="150"/>
      <c r="AF142" s="150"/>
      <c r="AG142" s="150" t="s">
        <v>171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5">
      <c r="A143" s="157"/>
      <c r="B143" s="158"/>
      <c r="C143" s="189" t="s">
        <v>255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132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3" x14ac:dyDescent="0.25">
      <c r="A144" s="157"/>
      <c r="B144" s="158"/>
      <c r="C144" s="189" t="s">
        <v>133</v>
      </c>
      <c r="D144" s="161"/>
      <c r="E144" s="162">
        <v>315.35000000000002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132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5">
      <c r="A145" s="157"/>
      <c r="B145" s="158"/>
      <c r="C145" s="189" t="s">
        <v>134</v>
      </c>
      <c r="D145" s="161"/>
      <c r="E145" s="162">
        <v>-34.299999999999997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132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5">
      <c r="A146" s="157"/>
      <c r="B146" s="158"/>
      <c r="C146" s="190" t="s">
        <v>274</v>
      </c>
      <c r="D146" s="163"/>
      <c r="E146" s="164">
        <v>14.0525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132</v>
      </c>
      <c r="AH146" s="150">
        <v>4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0.399999999999999" outlineLevel="1" x14ac:dyDescent="0.25">
      <c r="A147" s="173">
        <v>41</v>
      </c>
      <c r="B147" s="174" t="s">
        <v>275</v>
      </c>
      <c r="C147" s="188" t="s">
        <v>276</v>
      </c>
      <c r="D147" s="175" t="s">
        <v>124</v>
      </c>
      <c r="E147" s="176">
        <v>52.646999999999998</v>
      </c>
      <c r="F147" s="177"/>
      <c r="G147" s="178">
        <f>ROUND(E147*F147,2)</f>
        <v>0</v>
      </c>
      <c r="H147" s="177">
        <v>394.23</v>
      </c>
      <c r="I147" s="178">
        <f>ROUND(E147*H147,2)</f>
        <v>20755.03</v>
      </c>
      <c r="J147" s="177">
        <v>0</v>
      </c>
      <c r="K147" s="178">
        <f>ROUND(E147*J147,2)</f>
        <v>0</v>
      </c>
      <c r="L147" s="178">
        <v>21</v>
      </c>
      <c r="M147" s="178">
        <f>G147*(1+L147/100)</f>
        <v>0</v>
      </c>
      <c r="N147" s="176">
        <v>1.4999999999999999E-2</v>
      </c>
      <c r="O147" s="176">
        <f>ROUND(E147*N147,2)</f>
        <v>0.79</v>
      </c>
      <c r="P147" s="176">
        <v>0</v>
      </c>
      <c r="Q147" s="176">
        <f>ROUND(E147*P147,2)</f>
        <v>0</v>
      </c>
      <c r="R147" s="178" t="s">
        <v>169</v>
      </c>
      <c r="S147" s="178" t="s">
        <v>146</v>
      </c>
      <c r="T147" s="179" t="s">
        <v>126</v>
      </c>
      <c r="U147" s="160">
        <v>0</v>
      </c>
      <c r="V147" s="160">
        <f>ROUND(E147*U147,2)</f>
        <v>0</v>
      </c>
      <c r="W147" s="160"/>
      <c r="X147" s="160" t="s">
        <v>170</v>
      </c>
      <c r="Y147" s="160" t="s">
        <v>128</v>
      </c>
      <c r="Z147" s="150"/>
      <c r="AA147" s="150"/>
      <c r="AB147" s="150"/>
      <c r="AC147" s="150"/>
      <c r="AD147" s="150"/>
      <c r="AE147" s="150"/>
      <c r="AF147" s="150"/>
      <c r="AG147" s="150" t="s">
        <v>171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5">
      <c r="A148" s="157"/>
      <c r="B148" s="158"/>
      <c r="C148" s="189" t="s">
        <v>277</v>
      </c>
      <c r="D148" s="161"/>
      <c r="E148" s="162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132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5">
      <c r="A149" s="157"/>
      <c r="B149" s="158"/>
      <c r="C149" s="189" t="s">
        <v>278</v>
      </c>
      <c r="D149" s="161"/>
      <c r="E149" s="162">
        <v>45.78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132</v>
      </c>
      <c r="AH149" s="150">
        <v>5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5">
      <c r="A150" s="157"/>
      <c r="B150" s="158"/>
      <c r="C150" s="190" t="s">
        <v>179</v>
      </c>
      <c r="D150" s="163"/>
      <c r="E150" s="164">
        <v>6.867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132</v>
      </c>
      <c r="AH150" s="150">
        <v>4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5">
      <c r="A151" s="173">
        <v>42</v>
      </c>
      <c r="B151" s="174" t="s">
        <v>279</v>
      </c>
      <c r="C151" s="188" t="s">
        <v>280</v>
      </c>
      <c r="D151" s="175" t="s">
        <v>0</v>
      </c>
      <c r="E151" s="176">
        <v>6678.7376000000004</v>
      </c>
      <c r="F151" s="177"/>
      <c r="G151" s="178">
        <f>ROUND(E151*F151,2)</f>
        <v>0</v>
      </c>
      <c r="H151" s="177">
        <v>0</v>
      </c>
      <c r="I151" s="178">
        <f>ROUND(E151*H151,2)</f>
        <v>0</v>
      </c>
      <c r="J151" s="177">
        <v>5.47</v>
      </c>
      <c r="K151" s="178">
        <f>ROUND(E151*J151,2)</f>
        <v>36532.69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 t="s">
        <v>261</v>
      </c>
      <c r="S151" s="178" t="s">
        <v>146</v>
      </c>
      <c r="T151" s="179" t="s">
        <v>126</v>
      </c>
      <c r="U151" s="160">
        <v>4.6800000000000001E-3</v>
      </c>
      <c r="V151" s="160">
        <f>ROUND(E151*U151,2)</f>
        <v>31.26</v>
      </c>
      <c r="W151" s="160"/>
      <c r="X151" s="160" t="s">
        <v>186</v>
      </c>
      <c r="Y151" s="160" t="s">
        <v>128</v>
      </c>
      <c r="Z151" s="150"/>
      <c r="AA151" s="150"/>
      <c r="AB151" s="150"/>
      <c r="AC151" s="150"/>
      <c r="AD151" s="150"/>
      <c r="AE151" s="150"/>
      <c r="AF151" s="150"/>
      <c r="AG151" s="150" t="s">
        <v>187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5">
      <c r="A152" s="157"/>
      <c r="B152" s="158"/>
      <c r="C152" s="252" t="s">
        <v>188</v>
      </c>
      <c r="D152" s="253"/>
      <c r="E152" s="253"/>
      <c r="F152" s="253"/>
      <c r="G152" s="253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189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x14ac:dyDescent="0.25">
      <c r="A153" s="166" t="s">
        <v>121</v>
      </c>
      <c r="B153" s="167" t="s">
        <v>75</v>
      </c>
      <c r="C153" s="187" t="s">
        <v>76</v>
      </c>
      <c r="D153" s="168"/>
      <c r="E153" s="169"/>
      <c r="F153" s="170"/>
      <c r="G153" s="170">
        <f>SUMIF(AG154:AG253,"&lt;&gt;NOR",G154:G253)</f>
        <v>0</v>
      </c>
      <c r="H153" s="170"/>
      <c r="I153" s="170">
        <f>SUM(I154:I253)</f>
        <v>151164.95000000001</v>
      </c>
      <c r="J153" s="170"/>
      <c r="K153" s="170">
        <f>SUM(K154:K253)</f>
        <v>480579</v>
      </c>
      <c r="L153" s="170"/>
      <c r="M153" s="170">
        <f>SUM(M154:M253)</f>
        <v>0</v>
      </c>
      <c r="N153" s="169"/>
      <c r="O153" s="169">
        <f>SUM(O154:O253)</f>
        <v>78.150000000000006</v>
      </c>
      <c r="P153" s="169"/>
      <c r="Q153" s="169">
        <f>SUM(Q154:Q253)</f>
        <v>0.59</v>
      </c>
      <c r="R153" s="170"/>
      <c r="S153" s="170"/>
      <c r="T153" s="171"/>
      <c r="U153" s="165"/>
      <c r="V153" s="165">
        <f>SUM(V154:V253)</f>
        <v>409.79</v>
      </c>
      <c r="W153" s="165"/>
      <c r="X153" s="165"/>
      <c r="Y153" s="165"/>
      <c r="AG153" t="s">
        <v>122</v>
      </c>
    </row>
    <row r="154" spans="1:60" outlineLevel="1" x14ac:dyDescent="0.25">
      <c r="A154" s="173">
        <v>43</v>
      </c>
      <c r="B154" s="174" t="s">
        <v>281</v>
      </c>
      <c r="C154" s="188" t="s">
        <v>282</v>
      </c>
      <c r="D154" s="175" t="s">
        <v>124</v>
      </c>
      <c r="E154" s="176">
        <v>49.14</v>
      </c>
      <c r="F154" s="177"/>
      <c r="G154" s="178">
        <f>ROUND(E154*F154,2)</f>
        <v>0</v>
      </c>
      <c r="H154" s="177">
        <v>0</v>
      </c>
      <c r="I154" s="178">
        <f>ROUND(E154*H154,2)</f>
        <v>0</v>
      </c>
      <c r="J154" s="177">
        <v>379.55</v>
      </c>
      <c r="K154" s="178">
        <f>ROUND(E154*J154,2)</f>
        <v>18651.09</v>
      </c>
      <c r="L154" s="178">
        <v>21</v>
      </c>
      <c r="M154" s="178">
        <f>G154*(1+L154/100)</f>
        <v>0</v>
      </c>
      <c r="N154" s="176">
        <v>3.041E-2</v>
      </c>
      <c r="O154" s="176">
        <f>ROUND(E154*N154,2)</f>
        <v>1.49</v>
      </c>
      <c r="P154" s="176">
        <v>0</v>
      </c>
      <c r="Q154" s="176">
        <f>ROUND(E154*P154,2)</f>
        <v>0</v>
      </c>
      <c r="R154" s="178"/>
      <c r="S154" s="178" t="s">
        <v>125</v>
      </c>
      <c r="T154" s="179" t="s">
        <v>126</v>
      </c>
      <c r="U154" s="160">
        <v>0.32500000000000001</v>
      </c>
      <c r="V154" s="160">
        <f>ROUND(E154*U154,2)</f>
        <v>15.97</v>
      </c>
      <c r="W154" s="160"/>
      <c r="X154" s="160" t="s">
        <v>127</v>
      </c>
      <c r="Y154" s="160" t="s">
        <v>128</v>
      </c>
      <c r="Z154" s="150"/>
      <c r="AA154" s="150"/>
      <c r="AB154" s="150"/>
      <c r="AC154" s="150"/>
      <c r="AD154" s="150"/>
      <c r="AE154" s="150"/>
      <c r="AF154" s="150"/>
      <c r="AG154" s="150" t="s">
        <v>129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2" x14ac:dyDescent="0.25">
      <c r="A155" s="157"/>
      <c r="B155" s="158"/>
      <c r="C155" s="189" t="s">
        <v>283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132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5">
      <c r="A156" s="157"/>
      <c r="B156" s="158"/>
      <c r="C156" s="189" t="s">
        <v>284</v>
      </c>
      <c r="D156" s="161"/>
      <c r="E156" s="162">
        <v>14.7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132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5">
      <c r="A157" s="157"/>
      <c r="B157" s="158"/>
      <c r="C157" s="189" t="s">
        <v>285</v>
      </c>
      <c r="D157" s="161"/>
      <c r="E157" s="162">
        <v>27.44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132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5">
      <c r="A158" s="157"/>
      <c r="B158" s="158"/>
      <c r="C158" s="189" t="s">
        <v>286</v>
      </c>
      <c r="D158" s="161"/>
      <c r="E158" s="162">
        <v>7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132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5">
      <c r="A159" s="173">
        <v>44</v>
      </c>
      <c r="B159" s="174" t="s">
        <v>287</v>
      </c>
      <c r="C159" s="188" t="s">
        <v>288</v>
      </c>
      <c r="D159" s="175" t="s">
        <v>124</v>
      </c>
      <c r="E159" s="176">
        <v>18.55</v>
      </c>
      <c r="F159" s="177"/>
      <c r="G159" s="178">
        <f>ROUND(E159*F159,2)</f>
        <v>0</v>
      </c>
      <c r="H159" s="177">
        <v>0</v>
      </c>
      <c r="I159" s="178">
        <f>ROUND(E159*H159,2)</f>
        <v>0</v>
      </c>
      <c r="J159" s="177">
        <v>265.69</v>
      </c>
      <c r="K159" s="178">
        <f>ROUND(E159*J159,2)</f>
        <v>4928.55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125</v>
      </c>
      <c r="T159" s="179" t="s">
        <v>126</v>
      </c>
      <c r="U159" s="160">
        <v>0.22750000000000001</v>
      </c>
      <c r="V159" s="160">
        <f>ROUND(E159*U159,2)</f>
        <v>4.22</v>
      </c>
      <c r="W159" s="160"/>
      <c r="X159" s="160" t="s">
        <v>127</v>
      </c>
      <c r="Y159" s="160" t="s">
        <v>128</v>
      </c>
      <c r="Z159" s="150"/>
      <c r="AA159" s="150"/>
      <c r="AB159" s="150"/>
      <c r="AC159" s="150"/>
      <c r="AD159" s="150"/>
      <c r="AE159" s="150"/>
      <c r="AF159" s="150"/>
      <c r="AG159" s="150" t="s">
        <v>129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2" x14ac:dyDescent="0.25">
      <c r="A160" s="157"/>
      <c r="B160" s="158"/>
      <c r="C160" s="189" t="s">
        <v>289</v>
      </c>
      <c r="D160" s="161"/>
      <c r="E160" s="162">
        <v>9.2750000000000004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132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5">
      <c r="A161" s="157"/>
      <c r="B161" s="158"/>
      <c r="C161" s="189" t="s">
        <v>290</v>
      </c>
      <c r="D161" s="161"/>
      <c r="E161" s="162">
        <v>9.2750000000000004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132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0.399999999999999" outlineLevel="1" x14ac:dyDescent="0.25">
      <c r="A162" s="173">
        <v>45</v>
      </c>
      <c r="B162" s="174" t="s">
        <v>291</v>
      </c>
      <c r="C162" s="188" t="s">
        <v>292</v>
      </c>
      <c r="D162" s="175" t="s">
        <v>124</v>
      </c>
      <c r="E162" s="176">
        <v>1.62</v>
      </c>
      <c r="F162" s="177"/>
      <c r="G162" s="178">
        <f>ROUND(E162*F162,2)</f>
        <v>0</v>
      </c>
      <c r="H162" s="177">
        <v>4.59</v>
      </c>
      <c r="I162" s="178">
        <f>ROUND(E162*H162,2)</f>
        <v>7.44</v>
      </c>
      <c r="J162" s="177">
        <v>4325.91</v>
      </c>
      <c r="K162" s="178">
        <f>ROUND(E162*J162,2)</f>
        <v>7007.97</v>
      </c>
      <c r="L162" s="178">
        <v>21</v>
      </c>
      <c r="M162" s="178">
        <f>G162*(1+L162/100)</f>
        <v>0</v>
      </c>
      <c r="N162" s="176">
        <v>1.7000000000000001E-4</v>
      </c>
      <c r="O162" s="176">
        <f>ROUND(E162*N162,2)</f>
        <v>0</v>
      </c>
      <c r="P162" s="176">
        <v>0</v>
      </c>
      <c r="Q162" s="176">
        <f>ROUND(E162*P162,2)</f>
        <v>0</v>
      </c>
      <c r="R162" s="178" t="s">
        <v>293</v>
      </c>
      <c r="S162" s="178" t="s">
        <v>146</v>
      </c>
      <c r="T162" s="179" t="s">
        <v>126</v>
      </c>
      <c r="U162" s="160">
        <v>3.7037100000000001</v>
      </c>
      <c r="V162" s="160">
        <f>ROUND(E162*U162,2)</f>
        <v>6</v>
      </c>
      <c r="W162" s="160"/>
      <c r="X162" s="160" t="s">
        <v>127</v>
      </c>
      <c r="Y162" s="160" t="s">
        <v>128</v>
      </c>
      <c r="Z162" s="150"/>
      <c r="AA162" s="150"/>
      <c r="AB162" s="150"/>
      <c r="AC162" s="150"/>
      <c r="AD162" s="150"/>
      <c r="AE162" s="150"/>
      <c r="AF162" s="150"/>
      <c r="AG162" s="150" t="s">
        <v>129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5">
      <c r="A163" s="157"/>
      <c r="B163" s="158"/>
      <c r="C163" s="189" t="s">
        <v>294</v>
      </c>
      <c r="D163" s="161"/>
      <c r="E163" s="162">
        <v>1.62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132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5">
      <c r="A164" s="173">
        <v>46</v>
      </c>
      <c r="B164" s="174" t="s">
        <v>295</v>
      </c>
      <c r="C164" s="188" t="s">
        <v>296</v>
      </c>
      <c r="D164" s="175" t="s">
        <v>297</v>
      </c>
      <c r="E164" s="176">
        <v>0.84863999999999995</v>
      </c>
      <c r="F164" s="177"/>
      <c r="G164" s="178">
        <f>ROUND(E164*F164,2)</f>
        <v>0</v>
      </c>
      <c r="H164" s="177">
        <v>1000</v>
      </c>
      <c r="I164" s="178">
        <f>ROUND(E164*H164,2)</f>
        <v>848.64</v>
      </c>
      <c r="J164" s="177">
        <v>110.5</v>
      </c>
      <c r="K164" s="178">
        <f>ROUND(E164*J164,2)</f>
        <v>93.77</v>
      </c>
      <c r="L164" s="178">
        <v>21</v>
      </c>
      <c r="M164" s="178">
        <f>G164*(1+L164/100)</f>
        <v>0</v>
      </c>
      <c r="N164" s="176">
        <v>1.787E-2</v>
      </c>
      <c r="O164" s="176">
        <f>ROUND(E164*N164,2)</f>
        <v>0.02</v>
      </c>
      <c r="P164" s="176">
        <v>0</v>
      </c>
      <c r="Q164" s="176">
        <f>ROUND(E164*P164,2)</f>
        <v>0</v>
      </c>
      <c r="R164" s="178"/>
      <c r="S164" s="178" t="s">
        <v>125</v>
      </c>
      <c r="T164" s="179" t="s">
        <v>126</v>
      </c>
      <c r="U164" s="160">
        <v>0</v>
      </c>
      <c r="V164" s="160">
        <f>ROUND(E164*U164,2)</f>
        <v>0</v>
      </c>
      <c r="W164" s="160"/>
      <c r="X164" s="160" t="s">
        <v>127</v>
      </c>
      <c r="Y164" s="160" t="s">
        <v>128</v>
      </c>
      <c r="Z164" s="150"/>
      <c r="AA164" s="150"/>
      <c r="AB164" s="150"/>
      <c r="AC164" s="150"/>
      <c r="AD164" s="150"/>
      <c r="AE164" s="150"/>
      <c r="AF164" s="150"/>
      <c r="AG164" s="150" t="s">
        <v>129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 x14ac:dyDescent="0.25">
      <c r="A165" s="157"/>
      <c r="B165" s="158"/>
      <c r="C165" s="189" t="s">
        <v>298</v>
      </c>
      <c r="D165" s="161"/>
      <c r="E165" s="162">
        <v>0.84863999999999995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132</v>
      </c>
      <c r="AH165" s="150">
        <v>5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5">
      <c r="A166" s="173">
        <v>47</v>
      </c>
      <c r="B166" s="174" t="s">
        <v>299</v>
      </c>
      <c r="C166" s="188" t="s">
        <v>300</v>
      </c>
      <c r="D166" s="175" t="s">
        <v>181</v>
      </c>
      <c r="E166" s="176">
        <v>339.6</v>
      </c>
      <c r="F166" s="177"/>
      <c r="G166" s="178">
        <f>ROUND(E166*F166,2)</f>
        <v>0</v>
      </c>
      <c r="H166" s="177">
        <v>9.2799999999999994</v>
      </c>
      <c r="I166" s="178">
        <f>ROUND(E166*H166,2)</f>
        <v>3151.49</v>
      </c>
      <c r="J166" s="177">
        <v>470.73</v>
      </c>
      <c r="K166" s="178">
        <f>ROUND(E166*J166,2)</f>
        <v>159859.91</v>
      </c>
      <c r="L166" s="178">
        <v>21</v>
      </c>
      <c r="M166" s="178">
        <f>G166*(1+L166/100)</f>
        <v>0</v>
      </c>
      <c r="N166" s="176">
        <v>2.5500000000000002E-3</v>
      </c>
      <c r="O166" s="176">
        <f>ROUND(E166*N166,2)</f>
        <v>0.87</v>
      </c>
      <c r="P166" s="176">
        <v>0</v>
      </c>
      <c r="Q166" s="176">
        <f>ROUND(E166*P166,2)</f>
        <v>0</v>
      </c>
      <c r="R166" s="178" t="s">
        <v>293</v>
      </c>
      <c r="S166" s="178" t="s">
        <v>146</v>
      </c>
      <c r="T166" s="179" t="s">
        <v>126</v>
      </c>
      <c r="U166" s="160">
        <v>0.4022</v>
      </c>
      <c r="V166" s="160">
        <f>ROUND(E166*U166,2)</f>
        <v>136.59</v>
      </c>
      <c r="W166" s="160"/>
      <c r="X166" s="160" t="s">
        <v>127</v>
      </c>
      <c r="Y166" s="160" t="s">
        <v>301</v>
      </c>
      <c r="Z166" s="150"/>
      <c r="AA166" s="150"/>
      <c r="AB166" s="150"/>
      <c r="AC166" s="150"/>
      <c r="AD166" s="150"/>
      <c r="AE166" s="150"/>
      <c r="AF166" s="150"/>
      <c r="AG166" s="150" t="s">
        <v>129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2" x14ac:dyDescent="0.25">
      <c r="A167" s="157"/>
      <c r="B167" s="158"/>
      <c r="C167" s="252" t="s">
        <v>302</v>
      </c>
      <c r="D167" s="253"/>
      <c r="E167" s="253"/>
      <c r="F167" s="253"/>
      <c r="G167" s="253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189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2" x14ac:dyDescent="0.25">
      <c r="A168" s="157"/>
      <c r="B168" s="158"/>
      <c r="C168" s="189" t="s">
        <v>283</v>
      </c>
      <c r="D168" s="161"/>
      <c r="E168" s="162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132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5">
      <c r="A169" s="157"/>
      <c r="B169" s="158"/>
      <c r="C169" s="189" t="s">
        <v>303</v>
      </c>
      <c r="D169" s="161"/>
      <c r="E169" s="162">
        <v>58.8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132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3" x14ac:dyDescent="0.25">
      <c r="A170" s="157"/>
      <c r="B170" s="158"/>
      <c r="C170" s="189" t="s">
        <v>304</v>
      </c>
      <c r="D170" s="161"/>
      <c r="E170" s="162">
        <v>14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132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5">
      <c r="A171" s="157"/>
      <c r="B171" s="158"/>
      <c r="C171" s="189" t="s">
        <v>305</v>
      </c>
      <c r="D171" s="161"/>
      <c r="E171" s="162">
        <v>14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132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5">
      <c r="A172" s="157"/>
      <c r="B172" s="158"/>
      <c r="C172" s="189" t="s">
        <v>306</v>
      </c>
      <c r="D172" s="161"/>
      <c r="E172" s="162"/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132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5">
      <c r="A173" s="157"/>
      <c r="B173" s="158"/>
      <c r="C173" s="189" t="s">
        <v>307</v>
      </c>
      <c r="D173" s="161"/>
      <c r="E173" s="162">
        <v>24.8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132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5">
      <c r="A174" s="157"/>
      <c r="B174" s="158"/>
      <c r="C174" s="189" t="s">
        <v>304</v>
      </c>
      <c r="D174" s="161"/>
      <c r="E174" s="162">
        <v>14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132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5">
      <c r="A175" s="157"/>
      <c r="B175" s="158"/>
      <c r="C175" s="189" t="s">
        <v>305</v>
      </c>
      <c r="D175" s="161"/>
      <c r="E175" s="162">
        <v>14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132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5">
      <c r="A176" s="157"/>
      <c r="B176" s="158"/>
      <c r="C176" s="189" t="s">
        <v>308</v>
      </c>
      <c r="D176" s="161"/>
      <c r="E176" s="162"/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132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5">
      <c r="A177" s="157"/>
      <c r="B177" s="158"/>
      <c r="C177" s="189" t="s">
        <v>309</v>
      </c>
      <c r="D177" s="161"/>
      <c r="E177" s="162">
        <v>39.200000000000003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132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5">
      <c r="A178" s="157"/>
      <c r="B178" s="158"/>
      <c r="C178" s="189" t="s">
        <v>310</v>
      </c>
      <c r="D178" s="161"/>
      <c r="E178" s="162">
        <v>82.4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132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5">
      <c r="A179" s="157"/>
      <c r="B179" s="158"/>
      <c r="C179" s="189" t="s">
        <v>311</v>
      </c>
      <c r="D179" s="161"/>
      <c r="E179" s="162">
        <v>39.200000000000003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132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5">
      <c r="A180" s="157"/>
      <c r="B180" s="158"/>
      <c r="C180" s="189" t="s">
        <v>312</v>
      </c>
      <c r="D180" s="161"/>
      <c r="E180" s="162">
        <v>39.200000000000003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132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5">
      <c r="A181" s="173">
        <v>48</v>
      </c>
      <c r="B181" s="174" t="s">
        <v>313</v>
      </c>
      <c r="C181" s="188" t="s">
        <v>314</v>
      </c>
      <c r="D181" s="175" t="s">
        <v>297</v>
      </c>
      <c r="E181" s="176">
        <v>4.9871299999999996</v>
      </c>
      <c r="F181" s="177"/>
      <c r="G181" s="178">
        <f>ROUND(E181*F181,2)</f>
        <v>0</v>
      </c>
      <c r="H181" s="177">
        <v>1603.98</v>
      </c>
      <c r="I181" s="178">
        <f>ROUND(E181*H181,2)</f>
        <v>7999.26</v>
      </c>
      <c r="J181" s="177">
        <v>177.24</v>
      </c>
      <c r="K181" s="178">
        <f>ROUND(E181*J181,2)</f>
        <v>883.92</v>
      </c>
      <c r="L181" s="178">
        <v>21</v>
      </c>
      <c r="M181" s="178">
        <f>G181*(1+L181/100)</f>
        <v>0</v>
      </c>
      <c r="N181" s="176">
        <v>2.6839999999999999E-2</v>
      </c>
      <c r="O181" s="176">
        <f>ROUND(E181*N181,2)</f>
        <v>0.13</v>
      </c>
      <c r="P181" s="176">
        <v>0</v>
      </c>
      <c r="Q181" s="176">
        <f>ROUND(E181*P181,2)</f>
        <v>0</v>
      </c>
      <c r="R181" s="178" t="s">
        <v>293</v>
      </c>
      <c r="S181" s="178" t="s">
        <v>146</v>
      </c>
      <c r="T181" s="179" t="s">
        <v>126</v>
      </c>
      <c r="U181" s="160">
        <v>0</v>
      </c>
      <c r="V181" s="160">
        <f>ROUND(E181*U181,2)</f>
        <v>0</v>
      </c>
      <c r="W181" s="160"/>
      <c r="X181" s="160" t="s">
        <v>127</v>
      </c>
      <c r="Y181" s="160" t="s">
        <v>128</v>
      </c>
      <c r="Z181" s="150"/>
      <c r="AA181" s="150"/>
      <c r="AB181" s="150"/>
      <c r="AC181" s="150"/>
      <c r="AD181" s="150"/>
      <c r="AE181" s="150"/>
      <c r="AF181" s="150"/>
      <c r="AG181" s="150" t="s">
        <v>129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 x14ac:dyDescent="0.25">
      <c r="A182" s="157"/>
      <c r="B182" s="158"/>
      <c r="C182" s="189" t="s">
        <v>283</v>
      </c>
      <c r="D182" s="161"/>
      <c r="E182" s="162"/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132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5">
      <c r="A183" s="157"/>
      <c r="B183" s="158"/>
      <c r="C183" s="189" t="s">
        <v>315</v>
      </c>
      <c r="D183" s="161"/>
      <c r="E183" s="162">
        <v>0.3528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132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5">
      <c r="A184" s="157"/>
      <c r="B184" s="158"/>
      <c r="C184" s="189" t="s">
        <v>316</v>
      </c>
      <c r="D184" s="161"/>
      <c r="E184" s="162">
        <v>0.14879999999999999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132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5">
      <c r="A185" s="157"/>
      <c r="B185" s="158"/>
      <c r="C185" s="189" t="s">
        <v>308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132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5">
      <c r="A186" s="157"/>
      <c r="B186" s="158"/>
      <c r="C186" s="189" t="s">
        <v>317</v>
      </c>
      <c r="D186" s="161"/>
      <c r="E186" s="162">
        <v>0.23519999999999999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132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5">
      <c r="A187" s="157"/>
      <c r="B187" s="158"/>
      <c r="C187" s="189" t="s">
        <v>318</v>
      </c>
      <c r="D187" s="161"/>
      <c r="E187" s="162">
        <v>0.69216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132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5">
      <c r="A188" s="157"/>
      <c r="B188" s="158"/>
      <c r="C188" s="189" t="s">
        <v>319</v>
      </c>
      <c r="D188" s="161"/>
      <c r="E188" s="162">
        <v>0.29338999999999998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132</v>
      </c>
      <c r="AH188" s="150">
        <v>5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3" x14ac:dyDescent="0.25">
      <c r="A189" s="157"/>
      <c r="B189" s="158"/>
      <c r="C189" s="189" t="s">
        <v>320</v>
      </c>
      <c r="D189" s="161"/>
      <c r="E189" s="162"/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132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 x14ac:dyDescent="0.25">
      <c r="A190" s="157"/>
      <c r="B190" s="158"/>
      <c r="C190" s="189" t="s">
        <v>321</v>
      </c>
      <c r="D190" s="161"/>
      <c r="E190" s="162">
        <v>1.2432399999999999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132</v>
      </c>
      <c r="AH190" s="150">
        <v>5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5">
      <c r="A191" s="157"/>
      <c r="B191" s="158"/>
      <c r="C191" s="189" t="s">
        <v>322</v>
      </c>
      <c r="D191" s="161"/>
      <c r="E191" s="162">
        <v>0.55093999999999999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132</v>
      </c>
      <c r="AH191" s="150">
        <v>5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3" x14ac:dyDescent="0.25">
      <c r="A192" s="157"/>
      <c r="B192" s="158"/>
      <c r="C192" s="189" t="s">
        <v>323</v>
      </c>
      <c r="D192" s="161"/>
      <c r="E192" s="162">
        <v>1.365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132</v>
      </c>
      <c r="AH192" s="150">
        <v>5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5">
      <c r="A193" s="157"/>
      <c r="B193" s="158"/>
      <c r="C193" s="189" t="s">
        <v>324</v>
      </c>
      <c r="D193" s="161"/>
      <c r="E193" s="162">
        <v>0.1056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132</v>
      </c>
      <c r="AH193" s="150">
        <v>5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0.399999999999999" outlineLevel="1" x14ac:dyDescent="0.25">
      <c r="A194" s="173">
        <v>49</v>
      </c>
      <c r="B194" s="174" t="s">
        <v>325</v>
      </c>
      <c r="C194" s="188" t="s">
        <v>326</v>
      </c>
      <c r="D194" s="175" t="s">
        <v>181</v>
      </c>
      <c r="E194" s="176">
        <v>558.5</v>
      </c>
      <c r="F194" s="177"/>
      <c r="G194" s="178">
        <f>ROUND(E194*F194,2)</f>
        <v>0</v>
      </c>
      <c r="H194" s="177">
        <v>0</v>
      </c>
      <c r="I194" s="178">
        <f>ROUND(E194*H194,2)</f>
        <v>0</v>
      </c>
      <c r="J194" s="177">
        <v>332.11</v>
      </c>
      <c r="K194" s="178">
        <f>ROUND(E194*J194,2)</f>
        <v>185483.44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 t="s">
        <v>293</v>
      </c>
      <c r="S194" s="178" t="s">
        <v>146</v>
      </c>
      <c r="T194" s="179" t="s">
        <v>126</v>
      </c>
      <c r="U194" s="160">
        <v>0.28438000000000002</v>
      </c>
      <c r="V194" s="160">
        <f>ROUND(E194*U194,2)</f>
        <v>158.83000000000001</v>
      </c>
      <c r="W194" s="160"/>
      <c r="X194" s="160" t="s">
        <v>127</v>
      </c>
      <c r="Y194" s="160" t="s">
        <v>128</v>
      </c>
      <c r="Z194" s="150"/>
      <c r="AA194" s="150"/>
      <c r="AB194" s="150"/>
      <c r="AC194" s="150"/>
      <c r="AD194" s="150"/>
      <c r="AE194" s="150"/>
      <c r="AF194" s="150"/>
      <c r="AG194" s="150" t="s">
        <v>129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2" x14ac:dyDescent="0.25">
      <c r="A195" s="157"/>
      <c r="B195" s="158"/>
      <c r="C195" s="189" t="s">
        <v>327</v>
      </c>
      <c r="D195" s="161"/>
      <c r="E195" s="162">
        <v>519.4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132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5">
      <c r="A196" s="157"/>
      <c r="B196" s="158"/>
      <c r="C196" s="189" t="s">
        <v>328</v>
      </c>
      <c r="D196" s="161"/>
      <c r="E196" s="162">
        <v>39.1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132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5">
      <c r="A197" s="173">
        <v>50</v>
      </c>
      <c r="B197" s="174" t="s">
        <v>329</v>
      </c>
      <c r="C197" s="188" t="s">
        <v>330</v>
      </c>
      <c r="D197" s="175" t="s">
        <v>168</v>
      </c>
      <c r="E197" s="176">
        <v>30</v>
      </c>
      <c r="F197" s="177"/>
      <c r="G197" s="178">
        <f>ROUND(E197*F197,2)</f>
        <v>0</v>
      </c>
      <c r="H197" s="177">
        <v>30</v>
      </c>
      <c r="I197" s="178">
        <f>ROUND(E197*H197,2)</f>
        <v>900</v>
      </c>
      <c r="J197" s="177">
        <v>193.09</v>
      </c>
      <c r="K197" s="178">
        <f>ROUND(E197*J197,2)</f>
        <v>5792.7</v>
      </c>
      <c r="L197" s="178">
        <v>21</v>
      </c>
      <c r="M197" s="178">
        <f>G197*(1+L197/100)</f>
        <v>0</v>
      </c>
      <c r="N197" s="176">
        <v>3.32E-3</v>
      </c>
      <c r="O197" s="176">
        <f>ROUND(E197*N197,2)</f>
        <v>0.1</v>
      </c>
      <c r="P197" s="176">
        <v>0</v>
      </c>
      <c r="Q197" s="176">
        <f>ROUND(E197*P197,2)</f>
        <v>0</v>
      </c>
      <c r="R197" s="178"/>
      <c r="S197" s="178" t="s">
        <v>125</v>
      </c>
      <c r="T197" s="179" t="s">
        <v>126</v>
      </c>
      <c r="U197" s="160">
        <v>0.16250000000000001</v>
      </c>
      <c r="V197" s="160">
        <f>ROUND(E197*U197,2)</f>
        <v>4.88</v>
      </c>
      <c r="W197" s="160"/>
      <c r="X197" s="160" t="s">
        <v>127</v>
      </c>
      <c r="Y197" s="160" t="s">
        <v>128</v>
      </c>
      <c r="Z197" s="150"/>
      <c r="AA197" s="150"/>
      <c r="AB197" s="150"/>
      <c r="AC197" s="150"/>
      <c r="AD197" s="150"/>
      <c r="AE197" s="150"/>
      <c r="AF197" s="150"/>
      <c r="AG197" s="150" t="s">
        <v>129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2" x14ac:dyDescent="0.25">
      <c r="A198" s="157"/>
      <c r="B198" s="158"/>
      <c r="C198" s="189" t="s">
        <v>331</v>
      </c>
      <c r="D198" s="161"/>
      <c r="E198" s="162">
        <v>29.324999999999999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132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5">
      <c r="A199" s="157"/>
      <c r="B199" s="158"/>
      <c r="C199" s="189" t="s">
        <v>332</v>
      </c>
      <c r="D199" s="161"/>
      <c r="E199" s="162">
        <v>0.67500000000000004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132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5">
      <c r="A200" s="173">
        <v>51</v>
      </c>
      <c r="B200" s="174" t="s">
        <v>333</v>
      </c>
      <c r="C200" s="188" t="s">
        <v>334</v>
      </c>
      <c r="D200" s="175" t="s">
        <v>124</v>
      </c>
      <c r="E200" s="176">
        <v>39</v>
      </c>
      <c r="F200" s="177"/>
      <c r="G200" s="178">
        <f>ROUND(E200*F200,2)</f>
        <v>0</v>
      </c>
      <c r="H200" s="177">
        <v>0</v>
      </c>
      <c r="I200" s="178">
        <f>ROUND(E200*H200,2)</f>
        <v>0</v>
      </c>
      <c r="J200" s="177">
        <v>359.34</v>
      </c>
      <c r="K200" s="178">
        <f>ROUND(E200*J200,2)</f>
        <v>14014.26</v>
      </c>
      <c r="L200" s="178">
        <v>21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/>
      <c r="S200" s="178" t="s">
        <v>125</v>
      </c>
      <c r="T200" s="179" t="s">
        <v>126</v>
      </c>
      <c r="U200" s="160">
        <v>0.30769000000000002</v>
      </c>
      <c r="V200" s="160">
        <f>ROUND(E200*U200,2)</f>
        <v>12</v>
      </c>
      <c r="W200" s="160"/>
      <c r="X200" s="160" t="s">
        <v>127</v>
      </c>
      <c r="Y200" s="160" t="s">
        <v>128</v>
      </c>
      <c r="Z200" s="150"/>
      <c r="AA200" s="150"/>
      <c r="AB200" s="150"/>
      <c r="AC200" s="150"/>
      <c r="AD200" s="150"/>
      <c r="AE200" s="150"/>
      <c r="AF200" s="150"/>
      <c r="AG200" s="150" t="s">
        <v>148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5">
      <c r="A201" s="157"/>
      <c r="B201" s="158"/>
      <c r="C201" s="189" t="s">
        <v>335</v>
      </c>
      <c r="D201" s="161"/>
      <c r="E201" s="162">
        <v>39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132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5">
      <c r="A202" s="173">
        <v>52</v>
      </c>
      <c r="B202" s="174" t="s">
        <v>336</v>
      </c>
      <c r="C202" s="188" t="s">
        <v>337</v>
      </c>
      <c r="D202" s="175" t="s">
        <v>124</v>
      </c>
      <c r="E202" s="176">
        <v>39</v>
      </c>
      <c r="F202" s="177"/>
      <c r="G202" s="178">
        <f>ROUND(E202*F202,2)</f>
        <v>0</v>
      </c>
      <c r="H202" s="177">
        <v>0</v>
      </c>
      <c r="I202" s="178">
        <f>ROUND(E202*H202,2)</f>
        <v>0</v>
      </c>
      <c r="J202" s="177">
        <v>179.67</v>
      </c>
      <c r="K202" s="178">
        <f>ROUND(E202*J202,2)</f>
        <v>7007.13</v>
      </c>
      <c r="L202" s="178">
        <v>21</v>
      </c>
      <c r="M202" s="178">
        <f>G202*(1+L202/100)</f>
        <v>0</v>
      </c>
      <c r="N202" s="176">
        <v>0</v>
      </c>
      <c r="O202" s="176">
        <f>ROUND(E202*N202,2)</f>
        <v>0</v>
      </c>
      <c r="P202" s="176">
        <v>1.4999999999999999E-2</v>
      </c>
      <c r="Q202" s="176">
        <f>ROUND(E202*P202,2)</f>
        <v>0.59</v>
      </c>
      <c r="R202" s="178"/>
      <c r="S202" s="178" t="s">
        <v>125</v>
      </c>
      <c r="T202" s="179" t="s">
        <v>126</v>
      </c>
      <c r="U202" s="160">
        <v>0.15384999999999999</v>
      </c>
      <c r="V202" s="160">
        <f>ROUND(E202*U202,2)</f>
        <v>6</v>
      </c>
      <c r="W202" s="160"/>
      <c r="X202" s="160" t="s">
        <v>127</v>
      </c>
      <c r="Y202" s="160" t="s">
        <v>128</v>
      </c>
      <c r="Z202" s="150"/>
      <c r="AA202" s="150"/>
      <c r="AB202" s="150"/>
      <c r="AC202" s="150"/>
      <c r="AD202" s="150"/>
      <c r="AE202" s="150"/>
      <c r="AF202" s="150"/>
      <c r="AG202" s="150" t="s">
        <v>129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5">
      <c r="A203" s="157"/>
      <c r="B203" s="158"/>
      <c r="C203" s="189" t="s">
        <v>335</v>
      </c>
      <c r="D203" s="161"/>
      <c r="E203" s="162">
        <v>39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132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5">
      <c r="A204" s="173">
        <v>53</v>
      </c>
      <c r="B204" s="174" t="s">
        <v>338</v>
      </c>
      <c r="C204" s="188" t="s">
        <v>339</v>
      </c>
      <c r="D204" s="175" t="s">
        <v>181</v>
      </c>
      <c r="E204" s="176">
        <v>40</v>
      </c>
      <c r="F204" s="177"/>
      <c r="G204" s="178">
        <f>ROUND(E204*F204,2)</f>
        <v>0</v>
      </c>
      <c r="H204" s="177">
        <v>0</v>
      </c>
      <c r="I204" s="178">
        <f>ROUND(E204*H204,2)</f>
        <v>0</v>
      </c>
      <c r="J204" s="177">
        <v>116.79</v>
      </c>
      <c r="K204" s="178">
        <f>ROUND(E204*J204,2)</f>
        <v>4671.6000000000004</v>
      </c>
      <c r="L204" s="178">
        <v>21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125</v>
      </c>
      <c r="T204" s="179" t="s">
        <v>126</v>
      </c>
      <c r="U204" s="160">
        <v>0.1</v>
      </c>
      <c r="V204" s="160">
        <f>ROUND(E204*U204,2)</f>
        <v>4</v>
      </c>
      <c r="W204" s="160"/>
      <c r="X204" s="160" t="s">
        <v>127</v>
      </c>
      <c r="Y204" s="160" t="s">
        <v>128</v>
      </c>
      <c r="Z204" s="150"/>
      <c r="AA204" s="150"/>
      <c r="AB204" s="150"/>
      <c r="AC204" s="150"/>
      <c r="AD204" s="150"/>
      <c r="AE204" s="150"/>
      <c r="AF204" s="150"/>
      <c r="AG204" s="150" t="s">
        <v>129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2" x14ac:dyDescent="0.25">
      <c r="A205" s="157"/>
      <c r="B205" s="158"/>
      <c r="C205" s="189" t="s">
        <v>340</v>
      </c>
      <c r="D205" s="161"/>
      <c r="E205" s="162">
        <v>40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132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5">
      <c r="A206" s="173">
        <v>54</v>
      </c>
      <c r="B206" s="174" t="s">
        <v>341</v>
      </c>
      <c r="C206" s="188" t="s">
        <v>342</v>
      </c>
      <c r="D206" s="175" t="s">
        <v>124</v>
      </c>
      <c r="E206" s="176">
        <v>26.52</v>
      </c>
      <c r="F206" s="177"/>
      <c r="G206" s="178">
        <f>ROUND(E206*F206,2)</f>
        <v>0</v>
      </c>
      <c r="H206" s="177">
        <v>207.25</v>
      </c>
      <c r="I206" s="178">
        <f>ROUND(E206*H206,2)</f>
        <v>5496.27</v>
      </c>
      <c r="J206" s="177">
        <v>548.44000000000005</v>
      </c>
      <c r="K206" s="178">
        <f>ROUND(E206*J206,2)</f>
        <v>14544.63</v>
      </c>
      <c r="L206" s="178">
        <v>21</v>
      </c>
      <c r="M206" s="178">
        <f>G206*(1+L206/100)</f>
        <v>0</v>
      </c>
      <c r="N206" s="176">
        <v>2.027E-2</v>
      </c>
      <c r="O206" s="176">
        <f>ROUND(E206*N206,2)</f>
        <v>0.54</v>
      </c>
      <c r="P206" s="176">
        <v>0</v>
      </c>
      <c r="Q206" s="176">
        <f>ROUND(E206*P206,2)</f>
        <v>0</v>
      </c>
      <c r="R206" s="178"/>
      <c r="S206" s="178" t="s">
        <v>125</v>
      </c>
      <c r="T206" s="179" t="s">
        <v>126</v>
      </c>
      <c r="U206" s="160">
        <v>0.45</v>
      </c>
      <c r="V206" s="160">
        <f>ROUND(E206*U206,2)</f>
        <v>11.93</v>
      </c>
      <c r="W206" s="160"/>
      <c r="X206" s="160" t="s">
        <v>127</v>
      </c>
      <c r="Y206" s="160" t="s">
        <v>128</v>
      </c>
      <c r="Z206" s="150"/>
      <c r="AA206" s="150"/>
      <c r="AB206" s="150"/>
      <c r="AC206" s="150"/>
      <c r="AD206" s="150"/>
      <c r="AE206" s="150"/>
      <c r="AF206" s="150"/>
      <c r="AG206" s="150" t="s">
        <v>129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5">
      <c r="A207" s="157"/>
      <c r="B207" s="158"/>
      <c r="C207" s="189" t="s">
        <v>343</v>
      </c>
      <c r="D207" s="161"/>
      <c r="E207" s="162">
        <v>26.52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132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73">
        <v>55</v>
      </c>
      <c r="B208" s="174" t="s">
        <v>344</v>
      </c>
      <c r="C208" s="188" t="s">
        <v>345</v>
      </c>
      <c r="D208" s="175" t="s">
        <v>124</v>
      </c>
      <c r="E208" s="176">
        <v>56.511000000000003</v>
      </c>
      <c r="F208" s="177"/>
      <c r="G208" s="178">
        <f>ROUND(E208*F208,2)</f>
        <v>0</v>
      </c>
      <c r="H208" s="177">
        <v>238.76</v>
      </c>
      <c r="I208" s="178">
        <f>ROUND(E208*H208,2)</f>
        <v>13492.57</v>
      </c>
      <c r="J208" s="177">
        <v>0</v>
      </c>
      <c r="K208" s="178">
        <f>ROUND(E208*J208,2)</f>
        <v>0</v>
      </c>
      <c r="L208" s="178">
        <v>21</v>
      </c>
      <c r="M208" s="178">
        <f>G208*(1+L208/100)</f>
        <v>0</v>
      </c>
      <c r="N208" s="176">
        <v>1.2800000000000001E-2</v>
      </c>
      <c r="O208" s="176">
        <f>ROUND(E208*N208,2)</f>
        <v>0.72</v>
      </c>
      <c r="P208" s="176">
        <v>0</v>
      </c>
      <c r="Q208" s="176">
        <f>ROUND(E208*P208,2)</f>
        <v>0</v>
      </c>
      <c r="R208" s="178"/>
      <c r="S208" s="178" t="s">
        <v>125</v>
      </c>
      <c r="T208" s="179" t="s">
        <v>126</v>
      </c>
      <c r="U208" s="160">
        <v>0</v>
      </c>
      <c r="V208" s="160">
        <f>ROUND(E208*U208,2)</f>
        <v>0</v>
      </c>
      <c r="W208" s="160"/>
      <c r="X208" s="160" t="s">
        <v>170</v>
      </c>
      <c r="Y208" s="160" t="s">
        <v>128</v>
      </c>
      <c r="Z208" s="150"/>
      <c r="AA208" s="150"/>
      <c r="AB208" s="150"/>
      <c r="AC208" s="150"/>
      <c r="AD208" s="150"/>
      <c r="AE208" s="150"/>
      <c r="AF208" s="150"/>
      <c r="AG208" s="150" t="s">
        <v>171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2" x14ac:dyDescent="0.25">
      <c r="A209" s="157"/>
      <c r="B209" s="158"/>
      <c r="C209" s="189" t="s">
        <v>283</v>
      </c>
      <c r="D209" s="161"/>
      <c r="E209" s="162"/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132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5">
      <c r="A210" s="157"/>
      <c r="B210" s="158"/>
      <c r="C210" s="189" t="s">
        <v>346</v>
      </c>
      <c r="D210" s="161"/>
      <c r="E210" s="162"/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132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 x14ac:dyDescent="0.25">
      <c r="A211" s="157"/>
      <c r="B211" s="158"/>
      <c r="C211" s="189" t="s">
        <v>347</v>
      </c>
      <c r="D211" s="161"/>
      <c r="E211" s="162">
        <v>49.14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132</v>
      </c>
      <c r="AH211" s="150">
        <v>5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 x14ac:dyDescent="0.25">
      <c r="A212" s="157"/>
      <c r="B212" s="158"/>
      <c r="C212" s="190" t="s">
        <v>179</v>
      </c>
      <c r="D212" s="163"/>
      <c r="E212" s="164">
        <v>7.3710000000000004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132</v>
      </c>
      <c r="AH212" s="150">
        <v>4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73">
        <v>56</v>
      </c>
      <c r="B213" s="174" t="s">
        <v>344</v>
      </c>
      <c r="C213" s="188" t="s">
        <v>345</v>
      </c>
      <c r="D213" s="175" t="s">
        <v>124</v>
      </c>
      <c r="E213" s="176">
        <v>25.0425</v>
      </c>
      <c r="F213" s="177"/>
      <c r="G213" s="178">
        <f>ROUND(E213*F213,2)</f>
        <v>0</v>
      </c>
      <c r="H213" s="177">
        <v>238.76</v>
      </c>
      <c r="I213" s="178">
        <f>ROUND(E213*H213,2)</f>
        <v>5979.15</v>
      </c>
      <c r="J213" s="177">
        <v>0</v>
      </c>
      <c r="K213" s="178">
        <f>ROUND(E213*J213,2)</f>
        <v>0</v>
      </c>
      <c r="L213" s="178">
        <v>21</v>
      </c>
      <c r="M213" s="178">
        <f>G213*(1+L213/100)</f>
        <v>0</v>
      </c>
      <c r="N213" s="176">
        <v>1.2800000000000001E-2</v>
      </c>
      <c r="O213" s="176">
        <f>ROUND(E213*N213,2)</f>
        <v>0.32</v>
      </c>
      <c r="P213" s="176">
        <v>0</v>
      </c>
      <c r="Q213" s="176">
        <f>ROUND(E213*P213,2)</f>
        <v>0</v>
      </c>
      <c r="R213" s="178"/>
      <c r="S213" s="178" t="s">
        <v>125</v>
      </c>
      <c r="T213" s="179" t="s">
        <v>126</v>
      </c>
      <c r="U213" s="160">
        <v>0</v>
      </c>
      <c r="V213" s="160">
        <f>ROUND(E213*U213,2)</f>
        <v>0</v>
      </c>
      <c r="W213" s="160"/>
      <c r="X213" s="160" t="s">
        <v>170</v>
      </c>
      <c r="Y213" s="160" t="s">
        <v>128</v>
      </c>
      <c r="Z213" s="150"/>
      <c r="AA213" s="150"/>
      <c r="AB213" s="150"/>
      <c r="AC213" s="150"/>
      <c r="AD213" s="150"/>
      <c r="AE213" s="150"/>
      <c r="AF213" s="150"/>
      <c r="AG213" s="150" t="s">
        <v>249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2" x14ac:dyDescent="0.25">
      <c r="A214" s="157"/>
      <c r="B214" s="158"/>
      <c r="C214" s="189" t="s">
        <v>348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132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 x14ac:dyDescent="0.25">
      <c r="A215" s="157"/>
      <c r="B215" s="158"/>
      <c r="C215" s="189" t="s">
        <v>349</v>
      </c>
      <c r="D215" s="161"/>
      <c r="E215" s="162">
        <v>18.55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132</v>
      </c>
      <c r="AH215" s="150">
        <v>5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3" x14ac:dyDescent="0.25">
      <c r="A216" s="157"/>
      <c r="B216" s="158"/>
      <c r="C216" s="190" t="s">
        <v>350</v>
      </c>
      <c r="D216" s="163"/>
      <c r="E216" s="164">
        <v>6.4924999999999997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132</v>
      </c>
      <c r="AH216" s="150">
        <v>4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5">
      <c r="A217" s="173">
        <v>57</v>
      </c>
      <c r="B217" s="174" t="s">
        <v>351</v>
      </c>
      <c r="C217" s="188" t="s">
        <v>352</v>
      </c>
      <c r="D217" s="175" t="s">
        <v>124</v>
      </c>
      <c r="E217" s="176">
        <v>54.6</v>
      </c>
      <c r="F217" s="177"/>
      <c r="G217" s="178">
        <f>ROUND(E217*F217,2)</f>
        <v>0</v>
      </c>
      <c r="H217" s="177">
        <v>260.97000000000003</v>
      </c>
      <c r="I217" s="178">
        <f>ROUND(E217*H217,2)</f>
        <v>14248.96</v>
      </c>
      <c r="J217" s="177">
        <v>0</v>
      </c>
      <c r="K217" s="178">
        <f>ROUND(E217*J217,2)</f>
        <v>0</v>
      </c>
      <c r="L217" s="178">
        <v>21</v>
      </c>
      <c r="M217" s="178">
        <f>G217*(1+L217/100)</f>
        <v>0</v>
      </c>
      <c r="N217" s="176">
        <v>1.4500000000000001E-2</v>
      </c>
      <c r="O217" s="176">
        <f>ROUND(E217*N217,2)</f>
        <v>0.79</v>
      </c>
      <c r="P217" s="176">
        <v>0</v>
      </c>
      <c r="Q217" s="176">
        <f>ROUND(E217*P217,2)</f>
        <v>0</v>
      </c>
      <c r="R217" s="178"/>
      <c r="S217" s="178" t="s">
        <v>125</v>
      </c>
      <c r="T217" s="179" t="s">
        <v>126</v>
      </c>
      <c r="U217" s="160">
        <v>0</v>
      </c>
      <c r="V217" s="160">
        <f>ROUND(E217*U217,2)</f>
        <v>0</v>
      </c>
      <c r="W217" s="160"/>
      <c r="X217" s="160" t="s">
        <v>170</v>
      </c>
      <c r="Y217" s="160" t="s">
        <v>128</v>
      </c>
      <c r="Z217" s="150"/>
      <c r="AA217" s="150"/>
      <c r="AB217" s="150"/>
      <c r="AC217" s="150"/>
      <c r="AD217" s="150"/>
      <c r="AE217" s="150"/>
      <c r="AF217" s="150"/>
      <c r="AG217" s="150" t="s">
        <v>171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2" x14ac:dyDescent="0.25">
      <c r="A218" s="157"/>
      <c r="B218" s="158"/>
      <c r="C218" s="189" t="s">
        <v>353</v>
      </c>
      <c r="D218" s="161"/>
      <c r="E218" s="162"/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132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3" x14ac:dyDescent="0.25">
      <c r="A219" s="157"/>
      <c r="B219" s="158"/>
      <c r="C219" s="189" t="s">
        <v>354</v>
      </c>
      <c r="D219" s="161"/>
      <c r="E219" s="162">
        <v>39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132</v>
      </c>
      <c r="AH219" s="150">
        <v>5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 x14ac:dyDescent="0.25">
      <c r="A220" s="157"/>
      <c r="B220" s="158"/>
      <c r="C220" s="190" t="s">
        <v>355</v>
      </c>
      <c r="D220" s="163"/>
      <c r="E220" s="164">
        <v>15.6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132</v>
      </c>
      <c r="AH220" s="150">
        <v>4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20.399999999999999" outlineLevel="1" x14ac:dyDescent="0.25">
      <c r="A221" s="173">
        <v>58</v>
      </c>
      <c r="B221" s="174" t="s">
        <v>356</v>
      </c>
      <c r="C221" s="188" t="s">
        <v>357</v>
      </c>
      <c r="D221" s="175" t="s">
        <v>297</v>
      </c>
      <c r="E221" s="176">
        <v>0.1056</v>
      </c>
      <c r="F221" s="177"/>
      <c r="G221" s="178">
        <f>ROUND(E221*F221,2)</f>
        <v>0</v>
      </c>
      <c r="H221" s="177">
        <v>12259.92</v>
      </c>
      <c r="I221" s="178">
        <f>ROUND(E221*H221,2)</f>
        <v>1294.6500000000001</v>
      </c>
      <c r="J221" s="177">
        <v>0</v>
      </c>
      <c r="K221" s="178">
        <f>ROUND(E221*J221,2)</f>
        <v>0</v>
      </c>
      <c r="L221" s="178">
        <v>21</v>
      </c>
      <c r="M221" s="178">
        <f>G221*(1+L221/100)</f>
        <v>0</v>
      </c>
      <c r="N221" s="176">
        <v>0.5</v>
      </c>
      <c r="O221" s="176">
        <f>ROUND(E221*N221,2)</f>
        <v>0.05</v>
      </c>
      <c r="P221" s="176">
        <v>0</v>
      </c>
      <c r="Q221" s="176">
        <f>ROUND(E221*P221,2)</f>
        <v>0</v>
      </c>
      <c r="R221" s="178" t="s">
        <v>169</v>
      </c>
      <c r="S221" s="178" t="s">
        <v>146</v>
      </c>
      <c r="T221" s="179" t="s">
        <v>126</v>
      </c>
      <c r="U221" s="160">
        <v>0</v>
      </c>
      <c r="V221" s="160">
        <f>ROUND(E221*U221,2)</f>
        <v>0</v>
      </c>
      <c r="W221" s="160"/>
      <c r="X221" s="160" t="s">
        <v>170</v>
      </c>
      <c r="Y221" s="160" t="s">
        <v>128</v>
      </c>
      <c r="Z221" s="150"/>
      <c r="AA221" s="150"/>
      <c r="AB221" s="150"/>
      <c r="AC221" s="150"/>
      <c r="AD221" s="150"/>
      <c r="AE221" s="150"/>
      <c r="AF221" s="150"/>
      <c r="AG221" s="150" t="s">
        <v>171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2" x14ac:dyDescent="0.25">
      <c r="A222" s="157"/>
      <c r="B222" s="158"/>
      <c r="C222" s="189" t="s">
        <v>358</v>
      </c>
      <c r="D222" s="161"/>
      <c r="E222" s="162"/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132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3" x14ac:dyDescent="0.25">
      <c r="A223" s="157"/>
      <c r="B223" s="158"/>
      <c r="C223" s="189" t="s">
        <v>359</v>
      </c>
      <c r="D223" s="161"/>
      <c r="E223" s="162">
        <v>9.6000000000000002E-2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132</v>
      </c>
      <c r="AH223" s="150">
        <v>5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3" x14ac:dyDescent="0.25">
      <c r="A224" s="157"/>
      <c r="B224" s="158"/>
      <c r="C224" s="190" t="s">
        <v>251</v>
      </c>
      <c r="D224" s="163"/>
      <c r="E224" s="164">
        <v>9.5999999999999992E-3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132</v>
      </c>
      <c r="AH224" s="150">
        <v>4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5">
      <c r="A225" s="173">
        <v>59</v>
      </c>
      <c r="B225" s="174" t="s">
        <v>360</v>
      </c>
      <c r="C225" s="188" t="s">
        <v>361</v>
      </c>
      <c r="D225" s="175" t="s">
        <v>297</v>
      </c>
      <c r="E225" s="176">
        <v>8.8110199999999992</v>
      </c>
      <c r="F225" s="177"/>
      <c r="G225" s="178">
        <f>ROUND(E225*F225,2)</f>
        <v>0</v>
      </c>
      <c r="H225" s="177">
        <v>9439.25</v>
      </c>
      <c r="I225" s="178">
        <f>ROUND(E225*H225,2)</f>
        <v>83169.42</v>
      </c>
      <c r="J225" s="177">
        <v>0</v>
      </c>
      <c r="K225" s="178">
        <f>ROUND(E225*J225,2)</f>
        <v>0</v>
      </c>
      <c r="L225" s="178">
        <v>21</v>
      </c>
      <c r="M225" s="178">
        <f>G225*(1+L225/100)</f>
        <v>0</v>
      </c>
      <c r="N225" s="176">
        <v>0.6</v>
      </c>
      <c r="O225" s="176">
        <f>ROUND(E225*N225,2)</f>
        <v>5.29</v>
      </c>
      <c r="P225" s="176">
        <v>0</v>
      </c>
      <c r="Q225" s="176">
        <f>ROUND(E225*P225,2)</f>
        <v>0</v>
      </c>
      <c r="R225" s="178"/>
      <c r="S225" s="178" t="s">
        <v>125</v>
      </c>
      <c r="T225" s="179" t="s">
        <v>126</v>
      </c>
      <c r="U225" s="160">
        <v>0</v>
      </c>
      <c r="V225" s="160">
        <f>ROUND(E225*U225,2)</f>
        <v>0</v>
      </c>
      <c r="W225" s="160"/>
      <c r="X225" s="160" t="s">
        <v>170</v>
      </c>
      <c r="Y225" s="160" t="s">
        <v>128</v>
      </c>
      <c r="Z225" s="150"/>
      <c r="AA225" s="150"/>
      <c r="AB225" s="150"/>
      <c r="AC225" s="150"/>
      <c r="AD225" s="150"/>
      <c r="AE225" s="150"/>
      <c r="AF225" s="150"/>
      <c r="AG225" s="150" t="s">
        <v>171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2" x14ac:dyDescent="0.25">
      <c r="A226" s="157"/>
      <c r="B226" s="158"/>
      <c r="C226" s="189" t="s">
        <v>362</v>
      </c>
      <c r="D226" s="161"/>
      <c r="E226" s="162">
        <v>6.2328000000000001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132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3" x14ac:dyDescent="0.25">
      <c r="A227" s="157"/>
      <c r="B227" s="158"/>
      <c r="C227" s="189" t="s">
        <v>243</v>
      </c>
      <c r="D227" s="161"/>
      <c r="E227" s="162"/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132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3" x14ac:dyDescent="0.25">
      <c r="A228" s="157"/>
      <c r="B228" s="158"/>
      <c r="C228" s="189" t="s">
        <v>283</v>
      </c>
      <c r="D228" s="161"/>
      <c r="E228" s="162"/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132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3" x14ac:dyDescent="0.25">
      <c r="A229" s="157"/>
      <c r="B229" s="158"/>
      <c r="C229" s="189" t="s">
        <v>363</v>
      </c>
      <c r="D229" s="161"/>
      <c r="E229" s="162">
        <v>0.3528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50"/>
      <c r="AA229" s="150"/>
      <c r="AB229" s="150"/>
      <c r="AC229" s="150"/>
      <c r="AD229" s="150"/>
      <c r="AE229" s="150"/>
      <c r="AF229" s="150"/>
      <c r="AG229" s="150" t="s">
        <v>132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3" x14ac:dyDescent="0.25">
      <c r="A230" s="157"/>
      <c r="B230" s="158"/>
      <c r="C230" s="189" t="s">
        <v>364</v>
      </c>
      <c r="D230" s="161"/>
      <c r="E230" s="162">
        <v>0.14879999999999999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132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3" x14ac:dyDescent="0.25">
      <c r="A231" s="157"/>
      <c r="B231" s="158"/>
      <c r="C231" s="189" t="s">
        <v>308</v>
      </c>
      <c r="D231" s="161"/>
      <c r="E231" s="162"/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132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3" x14ac:dyDescent="0.25">
      <c r="A232" s="157"/>
      <c r="B232" s="158"/>
      <c r="C232" s="189" t="s">
        <v>365</v>
      </c>
      <c r="D232" s="161"/>
      <c r="E232" s="162">
        <v>0.23519999999999999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132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3" x14ac:dyDescent="0.25">
      <c r="A233" s="157"/>
      <c r="B233" s="158"/>
      <c r="C233" s="189" t="s">
        <v>366</v>
      </c>
      <c r="D233" s="161"/>
      <c r="E233" s="162">
        <v>0.69216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132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3" x14ac:dyDescent="0.25">
      <c r="A234" s="157"/>
      <c r="B234" s="158"/>
      <c r="C234" s="190" t="s">
        <v>179</v>
      </c>
      <c r="D234" s="163"/>
      <c r="E234" s="164">
        <v>1.1492599999999999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132</v>
      </c>
      <c r="AH234" s="150">
        <v>4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5">
      <c r="A235" s="173">
        <v>60</v>
      </c>
      <c r="B235" s="174" t="s">
        <v>367</v>
      </c>
      <c r="C235" s="188" t="s">
        <v>368</v>
      </c>
      <c r="D235" s="175" t="s">
        <v>297</v>
      </c>
      <c r="E235" s="176">
        <v>0.22952</v>
      </c>
      <c r="F235" s="177"/>
      <c r="G235" s="178">
        <f>ROUND(E235*F235,2)</f>
        <v>0</v>
      </c>
      <c r="H235" s="177">
        <v>9439.25</v>
      </c>
      <c r="I235" s="178">
        <f>ROUND(E235*H235,2)</f>
        <v>2166.5</v>
      </c>
      <c r="J235" s="177">
        <v>0</v>
      </c>
      <c r="K235" s="178">
        <f>ROUND(E235*J235,2)</f>
        <v>0</v>
      </c>
      <c r="L235" s="178">
        <v>21</v>
      </c>
      <c r="M235" s="178">
        <f>G235*(1+L235/100)</f>
        <v>0</v>
      </c>
      <c r="N235" s="176">
        <v>0.55000000000000004</v>
      </c>
      <c r="O235" s="176">
        <f>ROUND(E235*N235,2)</f>
        <v>0.13</v>
      </c>
      <c r="P235" s="176">
        <v>0</v>
      </c>
      <c r="Q235" s="176">
        <f>ROUND(E235*P235,2)</f>
        <v>0</v>
      </c>
      <c r="R235" s="178"/>
      <c r="S235" s="178" t="s">
        <v>125</v>
      </c>
      <c r="T235" s="179" t="s">
        <v>126</v>
      </c>
      <c r="U235" s="160">
        <v>0</v>
      </c>
      <c r="V235" s="160">
        <f>ROUND(E235*U235,2)</f>
        <v>0</v>
      </c>
      <c r="W235" s="160"/>
      <c r="X235" s="160" t="s">
        <v>170</v>
      </c>
      <c r="Y235" s="160" t="s">
        <v>128</v>
      </c>
      <c r="Z235" s="150"/>
      <c r="AA235" s="150"/>
      <c r="AB235" s="150"/>
      <c r="AC235" s="150"/>
      <c r="AD235" s="150"/>
      <c r="AE235" s="150"/>
      <c r="AF235" s="150"/>
      <c r="AG235" s="150" t="s">
        <v>171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2" x14ac:dyDescent="0.25">
      <c r="A236" s="157"/>
      <c r="B236" s="158"/>
      <c r="C236" s="189" t="s">
        <v>283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132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3" x14ac:dyDescent="0.25">
      <c r="A237" s="157"/>
      <c r="B237" s="158"/>
      <c r="C237" s="189" t="s">
        <v>369</v>
      </c>
      <c r="D237" s="161"/>
      <c r="E237" s="162">
        <v>3.0800000000000001E-2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132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 x14ac:dyDescent="0.25">
      <c r="A238" s="157"/>
      <c r="B238" s="158"/>
      <c r="C238" s="189" t="s">
        <v>370</v>
      </c>
      <c r="D238" s="161"/>
      <c r="E238" s="162">
        <v>3.0800000000000001E-2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132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 x14ac:dyDescent="0.25">
      <c r="A239" s="157"/>
      <c r="B239" s="158"/>
      <c r="C239" s="189" t="s">
        <v>371</v>
      </c>
      <c r="D239" s="161"/>
      <c r="E239" s="162">
        <v>0.13797999999999999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132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3" x14ac:dyDescent="0.25">
      <c r="A240" s="157"/>
      <c r="B240" s="158"/>
      <c r="C240" s="189" t="s">
        <v>243</v>
      </c>
      <c r="D240" s="161"/>
      <c r="E240" s="162"/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132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3" x14ac:dyDescent="0.25">
      <c r="A241" s="157"/>
      <c r="B241" s="158"/>
      <c r="C241" s="190" t="s">
        <v>179</v>
      </c>
      <c r="D241" s="163"/>
      <c r="E241" s="164">
        <v>2.9940000000000001E-2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132</v>
      </c>
      <c r="AH241" s="150">
        <v>4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5">
      <c r="A242" s="173">
        <v>61</v>
      </c>
      <c r="B242" s="174" t="s">
        <v>372</v>
      </c>
      <c r="C242" s="188" t="s">
        <v>373</v>
      </c>
      <c r="D242" s="175" t="s">
        <v>181</v>
      </c>
      <c r="E242" s="176">
        <v>122.245</v>
      </c>
      <c r="F242" s="177"/>
      <c r="G242" s="178">
        <f>ROUND(E242*F242,2)</f>
        <v>0</v>
      </c>
      <c r="H242" s="177">
        <v>24.43</v>
      </c>
      <c r="I242" s="178">
        <f>ROUND(E242*H242,2)</f>
        <v>2986.45</v>
      </c>
      <c r="J242" s="177">
        <v>0</v>
      </c>
      <c r="K242" s="178">
        <f>ROUND(E242*J242,2)</f>
        <v>0</v>
      </c>
      <c r="L242" s="178">
        <v>21</v>
      </c>
      <c r="M242" s="178">
        <f>G242*(1+L242/100)</f>
        <v>0</v>
      </c>
      <c r="N242" s="176">
        <v>0.55000000000000004</v>
      </c>
      <c r="O242" s="176">
        <f>ROUND(E242*N242,2)</f>
        <v>67.23</v>
      </c>
      <c r="P242" s="176">
        <v>0</v>
      </c>
      <c r="Q242" s="176">
        <f>ROUND(E242*P242,2)</f>
        <v>0</v>
      </c>
      <c r="R242" s="178"/>
      <c r="S242" s="178" t="s">
        <v>125</v>
      </c>
      <c r="T242" s="179" t="s">
        <v>126</v>
      </c>
      <c r="U242" s="160">
        <v>0</v>
      </c>
      <c r="V242" s="160">
        <f>ROUND(E242*U242,2)</f>
        <v>0</v>
      </c>
      <c r="W242" s="160"/>
      <c r="X242" s="160" t="s">
        <v>170</v>
      </c>
      <c r="Y242" s="160" t="s">
        <v>128</v>
      </c>
      <c r="Z242" s="150"/>
      <c r="AA242" s="150"/>
      <c r="AB242" s="150"/>
      <c r="AC242" s="150"/>
      <c r="AD242" s="150"/>
      <c r="AE242" s="150"/>
      <c r="AF242" s="150"/>
      <c r="AG242" s="150" t="s">
        <v>171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 x14ac:dyDescent="0.25">
      <c r="A243" s="157"/>
      <c r="B243" s="158"/>
      <c r="C243" s="189" t="s">
        <v>283</v>
      </c>
      <c r="D243" s="161"/>
      <c r="E243" s="162"/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132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3" x14ac:dyDescent="0.25">
      <c r="A244" s="157"/>
      <c r="B244" s="158"/>
      <c r="C244" s="189" t="s">
        <v>374</v>
      </c>
      <c r="D244" s="161"/>
      <c r="E244" s="162">
        <v>14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132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 x14ac:dyDescent="0.25">
      <c r="A245" s="157"/>
      <c r="B245" s="158"/>
      <c r="C245" s="189" t="s">
        <v>375</v>
      </c>
      <c r="D245" s="161"/>
      <c r="E245" s="162">
        <v>14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132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 x14ac:dyDescent="0.25">
      <c r="A246" s="157"/>
      <c r="B246" s="158"/>
      <c r="C246" s="189" t="s">
        <v>376</v>
      </c>
      <c r="D246" s="161"/>
      <c r="E246" s="162">
        <v>39.200000000000003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132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3" x14ac:dyDescent="0.25">
      <c r="A247" s="157"/>
      <c r="B247" s="158"/>
      <c r="C247" s="189" t="s">
        <v>328</v>
      </c>
      <c r="D247" s="161"/>
      <c r="E247" s="162">
        <v>39.1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132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3" x14ac:dyDescent="0.25">
      <c r="A248" s="157"/>
      <c r="B248" s="158"/>
      <c r="C248" s="190" t="s">
        <v>179</v>
      </c>
      <c r="D248" s="163"/>
      <c r="E248" s="164">
        <v>15.945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132</v>
      </c>
      <c r="AH248" s="150">
        <v>4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5">
      <c r="A249" s="173">
        <v>62</v>
      </c>
      <c r="B249" s="174" t="s">
        <v>377</v>
      </c>
      <c r="C249" s="188" t="s">
        <v>378</v>
      </c>
      <c r="D249" s="175" t="s">
        <v>297</v>
      </c>
      <c r="E249" s="176">
        <v>0.84863999999999995</v>
      </c>
      <c r="F249" s="177"/>
      <c r="G249" s="178">
        <f>ROUND(E249*F249,2)</f>
        <v>0</v>
      </c>
      <c r="H249" s="177">
        <v>11105</v>
      </c>
      <c r="I249" s="178">
        <f>ROUND(E249*H249,2)</f>
        <v>9424.15</v>
      </c>
      <c r="J249" s="177">
        <v>0</v>
      </c>
      <c r="K249" s="178">
        <f>ROUND(E249*J249,2)</f>
        <v>0</v>
      </c>
      <c r="L249" s="178">
        <v>21</v>
      </c>
      <c r="M249" s="178">
        <f>G249*(1+L249/100)</f>
        <v>0</v>
      </c>
      <c r="N249" s="176">
        <v>0.55000000000000004</v>
      </c>
      <c r="O249" s="176">
        <f>ROUND(E249*N249,2)</f>
        <v>0.47</v>
      </c>
      <c r="P249" s="176">
        <v>0</v>
      </c>
      <c r="Q249" s="176">
        <f>ROUND(E249*P249,2)</f>
        <v>0</v>
      </c>
      <c r="R249" s="178"/>
      <c r="S249" s="178" t="s">
        <v>125</v>
      </c>
      <c r="T249" s="179" t="s">
        <v>126</v>
      </c>
      <c r="U249" s="160">
        <v>0</v>
      </c>
      <c r="V249" s="160">
        <f>ROUND(E249*U249,2)</f>
        <v>0</v>
      </c>
      <c r="W249" s="160"/>
      <c r="X249" s="160" t="s">
        <v>170</v>
      </c>
      <c r="Y249" s="160" t="s">
        <v>128</v>
      </c>
      <c r="Z249" s="150"/>
      <c r="AA249" s="150"/>
      <c r="AB249" s="150"/>
      <c r="AC249" s="150"/>
      <c r="AD249" s="150"/>
      <c r="AE249" s="150"/>
      <c r="AF249" s="150"/>
      <c r="AG249" s="150" t="s">
        <v>171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2" x14ac:dyDescent="0.25">
      <c r="A250" s="157"/>
      <c r="B250" s="158"/>
      <c r="C250" s="189" t="s">
        <v>379</v>
      </c>
      <c r="D250" s="161"/>
      <c r="E250" s="162"/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132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3" x14ac:dyDescent="0.25">
      <c r="A251" s="157"/>
      <c r="B251" s="158"/>
      <c r="C251" s="189" t="s">
        <v>380</v>
      </c>
      <c r="D251" s="161"/>
      <c r="E251" s="162">
        <v>0.84863999999999995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132</v>
      </c>
      <c r="AH251" s="150">
        <v>5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5">
      <c r="A252" s="173">
        <v>63</v>
      </c>
      <c r="B252" s="174" t="s">
        <v>381</v>
      </c>
      <c r="C252" s="188" t="s">
        <v>382</v>
      </c>
      <c r="D252" s="175" t="s">
        <v>0</v>
      </c>
      <c r="E252" s="176">
        <v>5741.0392000000002</v>
      </c>
      <c r="F252" s="177"/>
      <c r="G252" s="178">
        <f>ROUND(E252*F252,2)</f>
        <v>0</v>
      </c>
      <c r="H252" s="177">
        <v>0</v>
      </c>
      <c r="I252" s="178">
        <f>ROUND(E252*H252,2)</f>
        <v>0</v>
      </c>
      <c r="J252" s="177">
        <v>10.039999999999999</v>
      </c>
      <c r="K252" s="178">
        <f>ROUND(E252*J252,2)</f>
        <v>57640.03</v>
      </c>
      <c r="L252" s="178">
        <v>21</v>
      </c>
      <c r="M252" s="178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8" t="s">
        <v>293</v>
      </c>
      <c r="S252" s="178" t="s">
        <v>146</v>
      </c>
      <c r="T252" s="179" t="s">
        <v>126</v>
      </c>
      <c r="U252" s="160">
        <v>8.6E-3</v>
      </c>
      <c r="V252" s="160">
        <f>ROUND(E252*U252,2)</f>
        <v>49.37</v>
      </c>
      <c r="W252" s="160"/>
      <c r="X252" s="160" t="s">
        <v>186</v>
      </c>
      <c r="Y252" s="160" t="s">
        <v>128</v>
      </c>
      <c r="Z252" s="150"/>
      <c r="AA252" s="150"/>
      <c r="AB252" s="150"/>
      <c r="AC252" s="150"/>
      <c r="AD252" s="150"/>
      <c r="AE252" s="150"/>
      <c r="AF252" s="150"/>
      <c r="AG252" s="150" t="s">
        <v>187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2" x14ac:dyDescent="0.25">
      <c r="A253" s="157"/>
      <c r="B253" s="158"/>
      <c r="C253" s="252" t="s">
        <v>188</v>
      </c>
      <c r="D253" s="253"/>
      <c r="E253" s="253"/>
      <c r="F253" s="253"/>
      <c r="G253" s="253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189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x14ac:dyDescent="0.25">
      <c r="A254" s="166" t="s">
        <v>121</v>
      </c>
      <c r="B254" s="167" t="s">
        <v>77</v>
      </c>
      <c r="C254" s="187" t="s">
        <v>78</v>
      </c>
      <c r="D254" s="168"/>
      <c r="E254" s="169"/>
      <c r="F254" s="170"/>
      <c r="G254" s="170">
        <f>SUMIF(AG255:AG259,"&lt;&gt;NOR",G255:G259)</f>
        <v>0</v>
      </c>
      <c r="H254" s="170"/>
      <c r="I254" s="170">
        <f>SUM(I255:I259)</f>
        <v>846.17</v>
      </c>
      <c r="J254" s="170"/>
      <c r="K254" s="170">
        <f>SUM(K255:K259)</f>
        <v>7402.67</v>
      </c>
      <c r="L254" s="170"/>
      <c r="M254" s="170">
        <f>SUM(M255:M259)</f>
        <v>0</v>
      </c>
      <c r="N254" s="169"/>
      <c r="O254" s="169">
        <f>SUM(O255:O259)</f>
        <v>0.04</v>
      </c>
      <c r="P254" s="169"/>
      <c r="Q254" s="169">
        <f>SUM(Q255:Q259)</f>
        <v>0.01</v>
      </c>
      <c r="R254" s="170"/>
      <c r="S254" s="170"/>
      <c r="T254" s="171"/>
      <c r="U254" s="165"/>
      <c r="V254" s="165">
        <f>SUM(V255:V259)</f>
        <v>6.08</v>
      </c>
      <c r="W254" s="165"/>
      <c r="X254" s="165"/>
      <c r="Y254" s="165"/>
      <c r="AG254" t="s">
        <v>122</v>
      </c>
    </row>
    <row r="255" spans="1:60" outlineLevel="1" x14ac:dyDescent="0.25">
      <c r="A255" s="173">
        <v>64</v>
      </c>
      <c r="B255" s="174" t="s">
        <v>383</v>
      </c>
      <c r="C255" s="188" t="s">
        <v>491</v>
      </c>
      <c r="D255" s="175" t="s">
        <v>181</v>
      </c>
      <c r="E255" s="176">
        <v>9.5</v>
      </c>
      <c r="F255" s="177"/>
      <c r="G255" s="178">
        <f>ROUND(E255*F255,2)</f>
        <v>0</v>
      </c>
      <c r="H255" s="177">
        <v>89.07</v>
      </c>
      <c r="I255" s="178">
        <f>ROUND(E255*H255,2)</f>
        <v>846.17</v>
      </c>
      <c r="J255" s="177">
        <v>215.44</v>
      </c>
      <c r="K255" s="178">
        <f>ROUND(E255*J255,2)</f>
        <v>2046.68</v>
      </c>
      <c r="L255" s="178">
        <v>21</v>
      </c>
      <c r="M255" s="178">
        <f>G255*(1+L255/100)</f>
        <v>0</v>
      </c>
      <c r="N255" s="176">
        <v>3.9100000000000003E-3</v>
      </c>
      <c r="O255" s="176">
        <f>ROUND(E255*N255,2)</f>
        <v>0.04</v>
      </c>
      <c r="P255" s="176">
        <v>0</v>
      </c>
      <c r="Q255" s="176">
        <f>ROUND(E255*P255,2)</f>
        <v>0</v>
      </c>
      <c r="R255" s="178"/>
      <c r="S255" s="178" t="s">
        <v>125</v>
      </c>
      <c r="T255" s="179" t="s">
        <v>126</v>
      </c>
      <c r="U255" s="160">
        <v>0.16250000000000001</v>
      </c>
      <c r="V255" s="160">
        <f>ROUND(E255*U255,2)</f>
        <v>1.54</v>
      </c>
      <c r="W255" s="160"/>
      <c r="X255" s="160" t="s">
        <v>127</v>
      </c>
      <c r="Y255" s="160" t="s">
        <v>128</v>
      </c>
      <c r="Z255" s="150"/>
      <c r="AA255" s="150"/>
      <c r="AB255" s="150"/>
      <c r="AC255" s="150"/>
      <c r="AD255" s="150"/>
      <c r="AE255" s="150"/>
      <c r="AF255" s="150"/>
      <c r="AG255" s="150" t="s">
        <v>129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2" x14ac:dyDescent="0.25">
      <c r="A256" s="157"/>
      <c r="B256" s="158"/>
      <c r="C256" s="189" t="s">
        <v>384</v>
      </c>
      <c r="D256" s="161"/>
      <c r="E256" s="162">
        <v>9.5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132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5">
      <c r="A257" s="180">
        <v>65</v>
      </c>
      <c r="B257" s="181" t="s">
        <v>385</v>
      </c>
      <c r="C257" s="191" t="s">
        <v>386</v>
      </c>
      <c r="D257" s="182" t="s">
        <v>387</v>
      </c>
      <c r="E257" s="183">
        <v>1</v>
      </c>
      <c r="F257" s="184"/>
      <c r="G257" s="185">
        <f>ROUND(E257*F257,2)</f>
        <v>0</v>
      </c>
      <c r="H257" s="184">
        <v>0</v>
      </c>
      <c r="I257" s="185">
        <f>ROUND(E257*H257,2)</f>
        <v>0</v>
      </c>
      <c r="J257" s="184">
        <v>4671.42</v>
      </c>
      <c r="K257" s="185">
        <f>ROUND(E257*J257,2)</f>
        <v>4671.42</v>
      </c>
      <c r="L257" s="185">
        <v>21</v>
      </c>
      <c r="M257" s="185">
        <f>G257*(1+L257/100)</f>
        <v>0</v>
      </c>
      <c r="N257" s="183">
        <v>0</v>
      </c>
      <c r="O257" s="183">
        <f>ROUND(E257*N257,2)</f>
        <v>0</v>
      </c>
      <c r="P257" s="183">
        <v>1.0200000000000001E-2</v>
      </c>
      <c r="Q257" s="183">
        <f>ROUND(E257*P257,2)</f>
        <v>0.01</v>
      </c>
      <c r="R257" s="185"/>
      <c r="S257" s="185" t="s">
        <v>125</v>
      </c>
      <c r="T257" s="186" t="s">
        <v>126</v>
      </c>
      <c r="U257" s="160">
        <v>4</v>
      </c>
      <c r="V257" s="160">
        <f>ROUND(E257*U257,2)</f>
        <v>4</v>
      </c>
      <c r="W257" s="160"/>
      <c r="X257" s="160" t="s">
        <v>127</v>
      </c>
      <c r="Y257" s="160" t="s">
        <v>128</v>
      </c>
      <c r="Z257" s="150"/>
      <c r="AA257" s="150"/>
      <c r="AB257" s="150"/>
      <c r="AC257" s="150"/>
      <c r="AD257" s="150"/>
      <c r="AE257" s="150"/>
      <c r="AF257" s="150"/>
      <c r="AG257" s="150" t="s">
        <v>148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5">
      <c r="A258" s="173">
        <v>66</v>
      </c>
      <c r="B258" s="174" t="s">
        <v>388</v>
      </c>
      <c r="C258" s="188" t="s">
        <v>389</v>
      </c>
      <c r="D258" s="175" t="s">
        <v>0</v>
      </c>
      <c r="E258" s="176">
        <v>75.642700000000005</v>
      </c>
      <c r="F258" s="177"/>
      <c r="G258" s="178">
        <f>ROUND(E258*F258,2)</f>
        <v>0</v>
      </c>
      <c r="H258" s="177">
        <v>0</v>
      </c>
      <c r="I258" s="178">
        <f>ROUND(E258*H258,2)</f>
        <v>0</v>
      </c>
      <c r="J258" s="177">
        <v>9.0500000000000007</v>
      </c>
      <c r="K258" s="178">
        <f>ROUND(E258*J258,2)</f>
        <v>684.57</v>
      </c>
      <c r="L258" s="178">
        <v>21</v>
      </c>
      <c r="M258" s="178">
        <f>G258*(1+L258/100)</f>
        <v>0</v>
      </c>
      <c r="N258" s="176">
        <v>0</v>
      </c>
      <c r="O258" s="176">
        <f>ROUND(E258*N258,2)</f>
        <v>0</v>
      </c>
      <c r="P258" s="176">
        <v>0</v>
      </c>
      <c r="Q258" s="176">
        <f>ROUND(E258*P258,2)</f>
        <v>0</v>
      </c>
      <c r="R258" s="178" t="s">
        <v>390</v>
      </c>
      <c r="S258" s="178" t="s">
        <v>146</v>
      </c>
      <c r="T258" s="179" t="s">
        <v>126</v>
      </c>
      <c r="U258" s="160">
        <v>7.1500000000000001E-3</v>
      </c>
      <c r="V258" s="160">
        <f>ROUND(E258*U258,2)</f>
        <v>0.54</v>
      </c>
      <c r="W258" s="160"/>
      <c r="X258" s="160" t="s">
        <v>186</v>
      </c>
      <c r="Y258" s="160" t="s">
        <v>128</v>
      </c>
      <c r="Z258" s="150"/>
      <c r="AA258" s="150"/>
      <c r="AB258" s="150"/>
      <c r="AC258" s="150"/>
      <c r="AD258" s="150"/>
      <c r="AE258" s="150"/>
      <c r="AF258" s="150"/>
      <c r="AG258" s="150" t="s">
        <v>187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2" x14ac:dyDescent="0.25">
      <c r="A259" s="157"/>
      <c r="B259" s="158"/>
      <c r="C259" s="252" t="s">
        <v>188</v>
      </c>
      <c r="D259" s="253"/>
      <c r="E259" s="253"/>
      <c r="F259" s="253"/>
      <c r="G259" s="253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189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x14ac:dyDescent="0.25">
      <c r="A260" s="166" t="s">
        <v>121</v>
      </c>
      <c r="B260" s="167" t="s">
        <v>79</v>
      </c>
      <c r="C260" s="187" t="s">
        <v>80</v>
      </c>
      <c r="D260" s="168"/>
      <c r="E260" s="169"/>
      <c r="F260" s="170"/>
      <c r="G260" s="170">
        <f>SUMIF(AG261:AG261,"&lt;&gt;NOR",G261:G261)</f>
        <v>0</v>
      </c>
      <c r="H260" s="170"/>
      <c r="I260" s="170">
        <f>SUM(I261:I261)</f>
        <v>4860</v>
      </c>
      <c r="J260" s="170"/>
      <c r="K260" s="170">
        <f>SUM(K261:K261)</f>
        <v>56594.080000000002</v>
      </c>
      <c r="L260" s="170"/>
      <c r="M260" s="170">
        <f>SUM(M261:M261)</f>
        <v>0</v>
      </c>
      <c r="N260" s="169"/>
      <c r="O260" s="169">
        <f>SUM(O261:O261)</f>
        <v>0.09</v>
      </c>
      <c r="P260" s="169"/>
      <c r="Q260" s="169">
        <f>SUM(Q261:Q261)</f>
        <v>0</v>
      </c>
      <c r="R260" s="170"/>
      <c r="S260" s="170"/>
      <c r="T260" s="171"/>
      <c r="U260" s="165"/>
      <c r="V260" s="165">
        <f>SUM(V261:V261)</f>
        <v>48</v>
      </c>
      <c r="W260" s="165"/>
      <c r="X260" s="165"/>
      <c r="Y260" s="165"/>
      <c r="AG260" t="s">
        <v>122</v>
      </c>
    </row>
    <row r="261" spans="1:60" outlineLevel="1" x14ac:dyDescent="0.25">
      <c r="A261" s="173">
        <v>67</v>
      </c>
      <c r="B261" s="174" t="s">
        <v>391</v>
      </c>
      <c r="C261" s="188" t="s">
        <v>392</v>
      </c>
      <c r="D261" s="175" t="s">
        <v>168</v>
      </c>
      <c r="E261" s="176">
        <v>8</v>
      </c>
      <c r="F261" s="177"/>
      <c r="G261" s="178">
        <f>ROUND(E261*F261,2)</f>
        <v>0</v>
      </c>
      <c r="H261" s="177">
        <v>607.5</v>
      </c>
      <c r="I261" s="178">
        <f>ROUND(E261*H261,2)</f>
        <v>4860</v>
      </c>
      <c r="J261" s="177">
        <v>7074.26</v>
      </c>
      <c r="K261" s="178">
        <f>ROUND(E261*J261,2)</f>
        <v>56594.080000000002</v>
      </c>
      <c r="L261" s="178">
        <v>21</v>
      </c>
      <c r="M261" s="178">
        <f>G261*(1+L261/100)</f>
        <v>0</v>
      </c>
      <c r="N261" s="176">
        <v>1.1480000000000001E-2</v>
      </c>
      <c r="O261" s="176">
        <f>ROUND(E261*N261,2)</f>
        <v>0.09</v>
      </c>
      <c r="P261" s="176">
        <v>0</v>
      </c>
      <c r="Q261" s="176">
        <f>ROUND(E261*P261,2)</f>
        <v>0</v>
      </c>
      <c r="R261" s="178"/>
      <c r="S261" s="178" t="s">
        <v>125</v>
      </c>
      <c r="T261" s="179" t="s">
        <v>126</v>
      </c>
      <c r="U261" s="160">
        <v>6</v>
      </c>
      <c r="V261" s="160">
        <f>ROUND(E261*U261,2)</f>
        <v>48</v>
      </c>
      <c r="W261" s="160"/>
      <c r="X261" s="160" t="s">
        <v>127</v>
      </c>
      <c r="Y261" s="160" t="s">
        <v>158</v>
      </c>
      <c r="Z261" s="150"/>
      <c r="AA261" s="150"/>
      <c r="AB261" s="150"/>
      <c r="AC261" s="150"/>
      <c r="AD261" s="150"/>
      <c r="AE261" s="150"/>
      <c r="AF261" s="150"/>
      <c r="AG261" s="150" t="s">
        <v>148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25">
      <c r="A262" s="166" t="s">
        <v>121</v>
      </c>
      <c r="B262" s="167" t="s">
        <v>81</v>
      </c>
      <c r="C262" s="187" t="s">
        <v>82</v>
      </c>
      <c r="D262" s="168"/>
      <c r="E262" s="169"/>
      <c r="F262" s="170"/>
      <c r="G262" s="170">
        <f>SUMIF(AG263:AG278,"&lt;&gt;NOR",G263:G278)</f>
        <v>0</v>
      </c>
      <c r="H262" s="170"/>
      <c r="I262" s="170">
        <f>SUM(I263:I278)</f>
        <v>410454.9599999999</v>
      </c>
      <c r="J262" s="170"/>
      <c r="K262" s="170">
        <f>SUM(K263:K278)</f>
        <v>132436.24</v>
      </c>
      <c r="L262" s="170"/>
      <c r="M262" s="170">
        <f>SUM(M263:M278)</f>
        <v>0</v>
      </c>
      <c r="N262" s="169"/>
      <c r="O262" s="169">
        <f>SUM(O263:O278)</f>
        <v>0.73000000000000009</v>
      </c>
      <c r="P262" s="169"/>
      <c r="Q262" s="169">
        <f>SUM(Q263:Q278)</f>
        <v>0.17</v>
      </c>
      <c r="R262" s="170"/>
      <c r="S262" s="170"/>
      <c r="T262" s="171"/>
      <c r="U262" s="165"/>
      <c r="V262" s="165">
        <f>SUM(V263:V278)</f>
        <v>111.60999999999999</v>
      </c>
      <c r="W262" s="165"/>
      <c r="X262" s="165"/>
      <c r="Y262" s="165"/>
      <c r="AG262" t="s">
        <v>122</v>
      </c>
    </row>
    <row r="263" spans="1:60" outlineLevel="1" x14ac:dyDescent="0.25">
      <c r="A263" s="180">
        <v>68</v>
      </c>
      <c r="B263" s="181" t="s">
        <v>393</v>
      </c>
      <c r="C263" s="191" t="s">
        <v>394</v>
      </c>
      <c r="D263" s="182" t="s">
        <v>168</v>
      </c>
      <c r="E263" s="183">
        <v>8</v>
      </c>
      <c r="F263" s="184"/>
      <c r="G263" s="185">
        <f t="shared" ref="G263:G271" si="0">ROUND(E263*F263,2)</f>
        <v>0</v>
      </c>
      <c r="H263" s="184">
        <v>0</v>
      </c>
      <c r="I263" s="185">
        <f t="shared" ref="I263:I271" si="1">ROUND(E263*H263,2)</f>
        <v>0</v>
      </c>
      <c r="J263" s="184">
        <v>2335.71</v>
      </c>
      <c r="K263" s="185">
        <f t="shared" ref="K263:K271" si="2">ROUND(E263*J263,2)</f>
        <v>18685.68</v>
      </c>
      <c r="L263" s="185">
        <v>21</v>
      </c>
      <c r="M263" s="185">
        <f t="shared" ref="M263:M271" si="3">G263*(1+L263/100)</f>
        <v>0</v>
      </c>
      <c r="N263" s="183">
        <v>0</v>
      </c>
      <c r="O263" s="183">
        <f t="shared" ref="O263:O271" si="4">ROUND(E263*N263,2)</f>
        <v>0</v>
      </c>
      <c r="P263" s="183">
        <v>0</v>
      </c>
      <c r="Q263" s="183">
        <f t="shared" ref="Q263:Q271" si="5">ROUND(E263*P263,2)</f>
        <v>0</v>
      </c>
      <c r="R263" s="185"/>
      <c r="S263" s="185" t="s">
        <v>125</v>
      </c>
      <c r="T263" s="186" t="s">
        <v>126</v>
      </c>
      <c r="U263" s="160">
        <v>2</v>
      </c>
      <c r="V263" s="160">
        <f t="shared" ref="V263:V271" si="6">ROUND(E263*U263,2)</f>
        <v>16</v>
      </c>
      <c r="W263" s="160"/>
      <c r="X263" s="160" t="s">
        <v>127</v>
      </c>
      <c r="Y263" s="160" t="s">
        <v>128</v>
      </c>
      <c r="Z263" s="150"/>
      <c r="AA263" s="150"/>
      <c r="AB263" s="150"/>
      <c r="AC263" s="150"/>
      <c r="AD263" s="150"/>
      <c r="AE263" s="150"/>
      <c r="AF263" s="150"/>
      <c r="AG263" s="150" t="s">
        <v>148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5">
      <c r="A264" s="180">
        <v>69</v>
      </c>
      <c r="B264" s="181" t="s">
        <v>395</v>
      </c>
      <c r="C264" s="191" t="s">
        <v>396</v>
      </c>
      <c r="D264" s="182" t="s">
        <v>168</v>
      </c>
      <c r="E264" s="183">
        <v>8</v>
      </c>
      <c r="F264" s="184"/>
      <c r="G264" s="185">
        <f t="shared" si="0"/>
        <v>0</v>
      </c>
      <c r="H264" s="184">
        <v>0</v>
      </c>
      <c r="I264" s="185">
        <f t="shared" si="1"/>
        <v>0</v>
      </c>
      <c r="J264" s="184">
        <v>4361.3500000000004</v>
      </c>
      <c r="K264" s="185">
        <f t="shared" si="2"/>
        <v>34890.800000000003</v>
      </c>
      <c r="L264" s="185">
        <v>21</v>
      </c>
      <c r="M264" s="185">
        <f t="shared" si="3"/>
        <v>0</v>
      </c>
      <c r="N264" s="183">
        <v>1.31E-3</v>
      </c>
      <c r="O264" s="183">
        <f t="shared" si="4"/>
        <v>0.01</v>
      </c>
      <c r="P264" s="183">
        <v>0</v>
      </c>
      <c r="Q264" s="183">
        <f t="shared" si="5"/>
        <v>0</v>
      </c>
      <c r="R264" s="185"/>
      <c r="S264" s="185" t="s">
        <v>125</v>
      </c>
      <c r="T264" s="186" t="s">
        <v>126</v>
      </c>
      <c r="U264" s="160">
        <v>3.7345000000000002</v>
      </c>
      <c r="V264" s="160">
        <f t="shared" si="6"/>
        <v>29.88</v>
      </c>
      <c r="W264" s="160"/>
      <c r="X264" s="160" t="s">
        <v>127</v>
      </c>
      <c r="Y264" s="160" t="s">
        <v>128</v>
      </c>
      <c r="Z264" s="150"/>
      <c r="AA264" s="150"/>
      <c r="AB264" s="150"/>
      <c r="AC264" s="150"/>
      <c r="AD264" s="150"/>
      <c r="AE264" s="150"/>
      <c r="AF264" s="150"/>
      <c r="AG264" s="150" t="s">
        <v>129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5">
      <c r="A265" s="180">
        <v>70</v>
      </c>
      <c r="B265" s="181" t="s">
        <v>397</v>
      </c>
      <c r="C265" s="191" t="s">
        <v>398</v>
      </c>
      <c r="D265" s="182" t="s">
        <v>168</v>
      </c>
      <c r="E265" s="183">
        <v>8</v>
      </c>
      <c r="F265" s="184"/>
      <c r="G265" s="185">
        <f t="shared" si="0"/>
        <v>0</v>
      </c>
      <c r="H265" s="184">
        <v>0</v>
      </c>
      <c r="I265" s="185">
        <f t="shared" si="1"/>
        <v>0</v>
      </c>
      <c r="J265" s="184">
        <v>623.04999999999995</v>
      </c>
      <c r="K265" s="185">
        <f t="shared" si="2"/>
        <v>4984.3999999999996</v>
      </c>
      <c r="L265" s="185">
        <v>21</v>
      </c>
      <c r="M265" s="185">
        <f t="shared" si="3"/>
        <v>0</v>
      </c>
      <c r="N265" s="183">
        <v>1.2999999999999999E-3</v>
      </c>
      <c r="O265" s="183">
        <f t="shared" si="4"/>
        <v>0.01</v>
      </c>
      <c r="P265" s="183">
        <v>0</v>
      </c>
      <c r="Q265" s="183">
        <f t="shared" si="5"/>
        <v>0</v>
      </c>
      <c r="R265" s="185"/>
      <c r="S265" s="185" t="s">
        <v>125</v>
      </c>
      <c r="T265" s="186" t="s">
        <v>126</v>
      </c>
      <c r="U265" s="160">
        <v>0.53349999999999997</v>
      </c>
      <c r="V265" s="160">
        <f t="shared" si="6"/>
        <v>4.2699999999999996</v>
      </c>
      <c r="W265" s="160"/>
      <c r="X265" s="160" t="s">
        <v>127</v>
      </c>
      <c r="Y265" s="160" t="s">
        <v>128</v>
      </c>
      <c r="Z265" s="150"/>
      <c r="AA265" s="150"/>
      <c r="AB265" s="150"/>
      <c r="AC265" s="150"/>
      <c r="AD265" s="150"/>
      <c r="AE265" s="150"/>
      <c r="AF265" s="150"/>
      <c r="AG265" s="150" t="s">
        <v>148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5">
      <c r="A266" s="180">
        <v>71</v>
      </c>
      <c r="B266" s="181" t="s">
        <v>399</v>
      </c>
      <c r="C266" s="191" t="s">
        <v>400</v>
      </c>
      <c r="D266" s="182" t="s">
        <v>168</v>
      </c>
      <c r="E266" s="183">
        <v>8</v>
      </c>
      <c r="F266" s="184"/>
      <c r="G266" s="185">
        <f t="shared" si="0"/>
        <v>0</v>
      </c>
      <c r="H266" s="184">
        <v>0</v>
      </c>
      <c r="I266" s="185">
        <f t="shared" si="1"/>
        <v>0</v>
      </c>
      <c r="J266" s="184">
        <v>4485.96</v>
      </c>
      <c r="K266" s="185">
        <f t="shared" si="2"/>
        <v>35887.68</v>
      </c>
      <c r="L266" s="185">
        <v>21</v>
      </c>
      <c r="M266" s="185">
        <f t="shared" si="3"/>
        <v>0</v>
      </c>
      <c r="N266" s="183">
        <v>1.31E-3</v>
      </c>
      <c r="O266" s="183">
        <f t="shared" si="4"/>
        <v>0.01</v>
      </c>
      <c r="P266" s="183">
        <v>0</v>
      </c>
      <c r="Q266" s="183">
        <f t="shared" si="5"/>
        <v>0</v>
      </c>
      <c r="R266" s="185"/>
      <c r="S266" s="185" t="s">
        <v>125</v>
      </c>
      <c r="T266" s="186" t="s">
        <v>126</v>
      </c>
      <c r="U266" s="160">
        <v>3.8412000000000002</v>
      </c>
      <c r="V266" s="160">
        <f t="shared" si="6"/>
        <v>30.73</v>
      </c>
      <c r="W266" s="160"/>
      <c r="X266" s="160" t="s">
        <v>127</v>
      </c>
      <c r="Y266" s="160" t="s">
        <v>128</v>
      </c>
      <c r="Z266" s="150"/>
      <c r="AA266" s="150"/>
      <c r="AB266" s="150"/>
      <c r="AC266" s="150"/>
      <c r="AD266" s="150"/>
      <c r="AE266" s="150"/>
      <c r="AF266" s="150"/>
      <c r="AG266" s="150" t="s">
        <v>129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5">
      <c r="A267" s="180">
        <v>72</v>
      </c>
      <c r="B267" s="181" t="s">
        <v>401</v>
      </c>
      <c r="C267" s="191" t="s">
        <v>402</v>
      </c>
      <c r="D267" s="182" t="s">
        <v>168</v>
      </c>
      <c r="E267" s="183">
        <v>8</v>
      </c>
      <c r="F267" s="184"/>
      <c r="G267" s="185">
        <f t="shared" si="0"/>
        <v>0</v>
      </c>
      <c r="H267" s="184">
        <v>0</v>
      </c>
      <c r="I267" s="185">
        <f t="shared" si="1"/>
        <v>0</v>
      </c>
      <c r="J267" s="184">
        <v>623.04999999999995</v>
      </c>
      <c r="K267" s="185">
        <f t="shared" si="2"/>
        <v>4984.3999999999996</v>
      </c>
      <c r="L267" s="185">
        <v>21</v>
      </c>
      <c r="M267" s="185">
        <f t="shared" si="3"/>
        <v>0</v>
      </c>
      <c r="N267" s="183">
        <v>1.31E-3</v>
      </c>
      <c r="O267" s="183">
        <f t="shared" si="4"/>
        <v>0.01</v>
      </c>
      <c r="P267" s="183">
        <v>0</v>
      </c>
      <c r="Q267" s="183">
        <f t="shared" si="5"/>
        <v>0</v>
      </c>
      <c r="R267" s="185"/>
      <c r="S267" s="185" t="s">
        <v>125</v>
      </c>
      <c r="T267" s="186" t="s">
        <v>126</v>
      </c>
      <c r="U267" s="160">
        <v>0.53349999999999997</v>
      </c>
      <c r="V267" s="160">
        <f t="shared" si="6"/>
        <v>4.2699999999999996</v>
      </c>
      <c r="W267" s="160"/>
      <c r="X267" s="160" t="s">
        <v>127</v>
      </c>
      <c r="Y267" s="160" t="s">
        <v>128</v>
      </c>
      <c r="Z267" s="150"/>
      <c r="AA267" s="150"/>
      <c r="AB267" s="150"/>
      <c r="AC267" s="150"/>
      <c r="AD267" s="150"/>
      <c r="AE267" s="150"/>
      <c r="AF267" s="150"/>
      <c r="AG267" s="150" t="s">
        <v>129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5">
      <c r="A268" s="180">
        <v>73</v>
      </c>
      <c r="B268" s="181" t="s">
        <v>403</v>
      </c>
      <c r="C268" s="191" t="s">
        <v>404</v>
      </c>
      <c r="D268" s="182" t="s">
        <v>405</v>
      </c>
      <c r="E268" s="183">
        <v>8</v>
      </c>
      <c r="F268" s="184"/>
      <c r="G268" s="185">
        <f t="shared" si="0"/>
        <v>0</v>
      </c>
      <c r="H268" s="184">
        <v>0</v>
      </c>
      <c r="I268" s="185">
        <f t="shared" si="1"/>
        <v>0</v>
      </c>
      <c r="J268" s="184">
        <v>2492.1999999999998</v>
      </c>
      <c r="K268" s="185">
        <f t="shared" si="2"/>
        <v>19937.599999999999</v>
      </c>
      <c r="L268" s="185">
        <v>21</v>
      </c>
      <c r="M268" s="185">
        <f t="shared" si="3"/>
        <v>0</v>
      </c>
      <c r="N268" s="183">
        <v>0</v>
      </c>
      <c r="O268" s="183">
        <f t="shared" si="4"/>
        <v>0</v>
      </c>
      <c r="P268" s="183">
        <v>2.1000000000000001E-2</v>
      </c>
      <c r="Q268" s="183">
        <f t="shared" si="5"/>
        <v>0.17</v>
      </c>
      <c r="R268" s="185"/>
      <c r="S268" s="185" t="s">
        <v>125</v>
      </c>
      <c r="T268" s="186" t="s">
        <v>126</v>
      </c>
      <c r="U268" s="160">
        <v>2.1339999999999999</v>
      </c>
      <c r="V268" s="160">
        <f t="shared" si="6"/>
        <v>17.07</v>
      </c>
      <c r="W268" s="160"/>
      <c r="X268" s="160" t="s">
        <v>127</v>
      </c>
      <c r="Y268" s="160" t="s">
        <v>147</v>
      </c>
      <c r="Z268" s="150"/>
      <c r="AA268" s="150"/>
      <c r="AB268" s="150"/>
      <c r="AC268" s="150"/>
      <c r="AD268" s="150"/>
      <c r="AE268" s="150"/>
      <c r="AF268" s="150"/>
      <c r="AG268" s="150" t="s">
        <v>148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5">
      <c r="A269" s="180">
        <v>74</v>
      </c>
      <c r="B269" s="181" t="s">
        <v>406</v>
      </c>
      <c r="C269" s="191" t="s">
        <v>407</v>
      </c>
      <c r="D269" s="182" t="s">
        <v>405</v>
      </c>
      <c r="E269" s="183">
        <v>8</v>
      </c>
      <c r="F269" s="184"/>
      <c r="G269" s="185">
        <f t="shared" si="0"/>
        <v>0</v>
      </c>
      <c r="H269" s="184">
        <v>0</v>
      </c>
      <c r="I269" s="185">
        <f t="shared" si="1"/>
        <v>0</v>
      </c>
      <c r="J269" s="184">
        <v>249.22</v>
      </c>
      <c r="K269" s="185">
        <f t="shared" si="2"/>
        <v>1993.76</v>
      </c>
      <c r="L269" s="185">
        <v>21</v>
      </c>
      <c r="M269" s="185">
        <f t="shared" si="3"/>
        <v>0</v>
      </c>
      <c r="N269" s="183">
        <v>0</v>
      </c>
      <c r="O269" s="183">
        <f t="shared" si="4"/>
        <v>0</v>
      </c>
      <c r="P269" s="183">
        <v>0</v>
      </c>
      <c r="Q269" s="183">
        <f t="shared" si="5"/>
        <v>0</v>
      </c>
      <c r="R269" s="185"/>
      <c r="S269" s="185" t="s">
        <v>125</v>
      </c>
      <c r="T269" s="186" t="s">
        <v>126</v>
      </c>
      <c r="U269" s="160">
        <v>0.21340000000000001</v>
      </c>
      <c r="V269" s="160">
        <f t="shared" si="6"/>
        <v>1.71</v>
      </c>
      <c r="W269" s="160"/>
      <c r="X269" s="160" t="s">
        <v>127</v>
      </c>
      <c r="Y269" s="160" t="s">
        <v>128</v>
      </c>
      <c r="Z269" s="150"/>
      <c r="AA269" s="150"/>
      <c r="AB269" s="150"/>
      <c r="AC269" s="150"/>
      <c r="AD269" s="150"/>
      <c r="AE269" s="150"/>
      <c r="AF269" s="150"/>
      <c r="AG269" s="150" t="s">
        <v>148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5">
      <c r="A270" s="180">
        <v>75</v>
      </c>
      <c r="B270" s="181" t="s">
        <v>408</v>
      </c>
      <c r="C270" s="191" t="s">
        <v>409</v>
      </c>
      <c r="D270" s="182" t="s">
        <v>405</v>
      </c>
      <c r="E270" s="183">
        <v>8</v>
      </c>
      <c r="F270" s="184"/>
      <c r="G270" s="185">
        <f t="shared" si="0"/>
        <v>0</v>
      </c>
      <c r="H270" s="184">
        <v>0</v>
      </c>
      <c r="I270" s="185">
        <f t="shared" si="1"/>
        <v>0</v>
      </c>
      <c r="J270" s="184">
        <v>262.5</v>
      </c>
      <c r="K270" s="185">
        <f t="shared" si="2"/>
        <v>2100</v>
      </c>
      <c r="L270" s="185">
        <v>21</v>
      </c>
      <c r="M270" s="185">
        <f t="shared" si="3"/>
        <v>0</v>
      </c>
      <c r="N270" s="183">
        <v>0</v>
      </c>
      <c r="O270" s="183">
        <f t="shared" si="4"/>
        <v>0</v>
      </c>
      <c r="P270" s="183">
        <v>0</v>
      </c>
      <c r="Q270" s="183">
        <f t="shared" si="5"/>
        <v>0</v>
      </c>
      <c r="R270" s="185"/>
      <c r="S270" s="185" t="s">
        <v>125</v>
      </c>
      <c r="T270" s="186" t="s">
        <v>126</v>
      </c>
      <c r="U270" s="160">
        <v>0</v>
      </c>
      <c r="V270" s="160">
        <f t="shared" si="6"/>
        <v>0</v>
      </c>
      <c r="W270" s="160"/>
      <c r="X270" s="160" t="s">
        <v>127</v>
      </c>
      <c r="Y270" s="160" t="s">
        <v>128</v>
      </c>
      <c r="Z270" s="150"/>
      <c r="AA270" s="150"/>
      <c r="AB270" s="150"/>
      <c r="AC270" s="150"/>
      <c r="AD270" s="150"/>
      <c r="AE270" s="150"/>
      <c r="AF270" s="150"/>
      <c r="AG270" s="150" t="s">
        <v>148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5">
      <c r="A271" s="173">
        <v>76</v>
      </c>
      <c r="B271" s="174" t="s">
        <v>410</v>
      </c>
      <c r="C271" s="188" t="s">
        <v>411</v>
      </c>
      <c r="D271" s="175" t="s">
        <v>405</v>
      </c>
      <c r="E271" s="176">
        <v>24</v>
      </c>
      <c r="F271" s="177"/>
      <c r="G271" s="178">
        <f t="shared" si="0"/>
        <v>0</v>
      </c>
      <c r="H271" s="177">
        <v>0</v>
      </c>
      <c r="I271" s="178">
        <f t="shared" si="1"/>
        <v>0</v>
      </c>
      <c r="J271" s="177">
        <v>373.83</v>
      </c>
      <c r="K271" s="178">
        <f t="shared" si="2"/>
        <v>8971.92</v>
      </c>
      <c r="L271" s="178">
        <v>21</v>
      </c>
      <c r="M271" s="178">
        <f t="shared" si="3"/>
        <v>0</v>
      </c>
      <c r="N271" s="176">
        <v>0</v>
      </c>
      <c r="O271" s="176">
        <f t="shared" si="4"/>
        <v>0</v>
      </c>
      <c r="P271" s="176">
        <v>0</v>
      </c>
      <c r="Q271" s="176">
        <f t="shared" si="5"/>
        <v>0</v>
      </c>
      <c r="R271" s="178"/>
      <c r="S271" s="178" t="s">
        <v>125</v>
      </c>
      <c r="T271" s="179" t="s">
        <v>126</v>
      </c>
      <c r="U271" s="160">
        <v>0.3201</v>
      </c>
      <c r="V271" s="160">
        <f t="shared" si="6"/>
        <v>7.68</v>
      </c>
      <c r="W271" s="160"/>
      <c r="X271" s="160" t="s">
        <v>127</v>
      </c>
      <c r="Y271" s="160" t="s">
        <v>128</v>
      </c>
      <c r="Z271" s="150"/>
      <c r="AA271" s="150"/>
      <c r="AB271" s="150"/>
      <c r="AC271" s="150"/>
      <c r="AD271" s="150"/>
      <c r="AE271" s="150"/>
      <c r="AF271" s="150"/>
      <c r="AG271" s="150" t="s">
        <v>148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 x14ac:dyDescent="0.25">
      <c r="A272" s="157"/>
      <c r="B272" s="158"/>
      <c r="C272" s="189" t="s">
        <v>412</v>
      </c>
      <c r="D272" s="161"/>
      <c r="E272" s="162">
        <v>24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132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5">
      <c r="A273" s="180">
        <v>77</v>
      </c>
      <c r="B273" s="181" t="s">
        <v>413</v>
      </c>
      <c r="C273" s="191" t="s">
        <v>414</v>
      </c>
      <c r="D273" s="182" t="s">
        <v>168</v>
      </c>
      <c r="E273" s="183">
        <v>8</v>
      </c>
      <c r="F273" s="184"/>
      <c r="G273" s="185">
        <f t="shared" ref="G273:G278" si="7">ROUND(E273*F273,2)</f>
        <v>0</v>
      </c>
      <c r="H273" s="184">
        <v>853.53</v>
      </c>
      <c r="I273" s="185">
        <f t="shared" ref="I273:I278" si="8">ROUND(E273*H273,2)</f>
        <v>6828.24</v>
      </c>
      <c r="J273" s="184">
        <v>0</v>
      </c>
      <c r="K273" s="185">
        <f t="shared" ref="K273:K278" si="9">ROUND(E273*J273,2)</f>
        <v>0</v>
      </c>
      <c r="L273" s="185">
        <v>21</v>
      </c>
      <c r="M273" s="185">
        <f t="shared" ref="M273:M278" si="10">G273*(1+L273/100)</f>
        <v>0</v>
      </c>
      <c r="N273" s="183">
        <v>1.17E-3</v>
      </c>
      <c r="O273" s="183">
        <f t="shared" ref="O273:O278" si="11">ROUND(E273*N273,2)</f>
        <v>0.01</v>
      </c>
      <c r="P273" s="183">
        <v>0</v>
      </c>
      <c r="Q273" s="183">
        <f t="shared" ref="Q273:Q278" si="12">ROUND(E273*P273,2)</f>
        <v>0</v>
      </c>
      <c r="R273" s="185" t="s">
        <v>169</v>
      </c>
      <c r="S273" s="185" t="s">
        <v>146</v>
      </c>
      <c r="T273" s="186" t="s">
        <v>126</v>
      </c>
      <c r="U273" s="160">
        <v>0</v>
      </c>
      <c r="V273" s="160">
        <f t="shared" ref="V273:V278" si="13">ROUND(E273*U273,2)</f>
        <v>0</v>
      </c>
      <c r="W273" s="160"/>
      <c r="X273" s="160" t="s">
        <v>170</v>
      </c>
      <c r="Y273" s="160" t="s">
        <v>128</v>
      </c>
      <c r="Z273" s="150"/>
      <c r="AA273" s="150"/>
      <c r="AB273" s="150"/>
      <c r="AC273" s="150"/>
      <c r="AD273" s="150"/>
      <c r="AE273" s="150"/>
      <c r="AF273" s="150"/>
      <c r="AG273" s="150" t="s">
        <v>171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ht="40.799999999999997" outlineLevel="1" x14ac:dyDescent="0.25">
      <c r="A274" s="180">
        <v>78</v>
      </c>
      <c r="B274" s="181" t="s">
        <v>415</v>
      </c>
      <c r="C274" s="191" t="s">
        <v>416</v>
      </c>
      <c r="D274" s="182" t="s">
        <v>168</v>
      </c>
      <c r="E274" s="183">
        <v>8</v>
      </c>
      <c r="F274" s="184"/>
      <c r="G274" s="185">
        <f t="shared" si="7"/>
        <v>0</v>
      </c>
      <c r="H274" s="184">
        <v>31721.43</v>
      </c>
      <c r="I274" s="185">
        <f t="shared" si="8"/>
        <v>253771.44</v>
      </c>
      <c r="J274" s="184">
        <v>0</v>
      </c>
      <c r="K274" s="185">
        <f t="shared" si="9"/>
        <v>0</v>
      </c>
      <c r="L274" s="185">
        <v>21</v>
      </c>
      <c r="M274" s="185">
        <f t="shared" si="10"/>
        <v>0</v>
      </c>
      <c r="N274" s="183">
        <v>7.5999999999999998E-2</v>
      </c>
      <c r="O274" s="183">
        <f t="shared" si="11"/>
        <v>0.61</v>
      </c>
      <c r="P274" s="183">
        <v>0</v>
      </c>
      <c r="Q274" s="183">
        <f t="shared" si="12"/>
        <v>0</v>
      </c>
      <c r="R274" s="185" t="s">
        <v>169</v>
      </c>
      <c r="S274" s="185" t="s">
        <v>146</v>
      </c>
      <c r="T274" s="186" t="s">
        <v>126</v>
      </c>
      <c r="U274" s="160">
        <v>0</v>
      </c>
      <c r="V274" s="160">
        <f t="shared" si="13"/>
        <v>0</v>
      </c>
      <c r="W274" s="160"/>
      <c r="X274" s="160" t="s">
        <v>170</v>
      </c>
      <c r="Y274" s="160" t="s">
        <v>128</v>
      </c>
      <c r="Z274" s="150"/>
      <c r="AA274" s="150"/>
      <c r="AB274" s="150"/>
      <c r="AC274" s="150"/>
      <c r="AD274" s="150"/>
      <c r="AE274" s="150"/>
      <c r="AF274" s="150"/>
      <c r="AG274" s="150" t="s">
        <v>171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0.399999999999999" outlineLevel="1" x14ac:dyDescent="0.25">
      <c r="A275" s="180">
        <v>79</v>
      </c>
      <c r="B275" s="181" t="s">
        <v>417</v>
      </c>
      <c r="C275" s="191" t="s">
        <v>492</v>
      </c>
      <c r="D275" s="182" t="s">
        <v>168</v>
      </c>
      <c r="E275" s="183">
        <v>8</v>
      </c>
      <c r="F275" s="184"/>
      <c r="G275" s="185">
        <f t="shared" si="7"/>
        <v>0</v>
      </c>
      <c r="H275" s="184">
        <v>905.06</v>
      </c>
      <c r="I275" s="185">
        <f t="shared" si="8"/>
        <v>7240.48</v>
      </c>
      <c r="J275" s="184">
        <v>0</v>
      </c>
      <c r="K275" s="185">
        <f t="shared" si="9"/>
        <v>0</v>
      </c>
      <c r="L275" s="185">
        <v>21</v>
      </c>
      <c r="M275" s="185">
        <f t="shared" si="10"/>
        <v>0</v>
      </c>
      <c r="N275" s="183">
        <v>3.5000000000000001E-3</v>
      </c>
      <c r="O275" s="183">
        <f t="shared" si="11"/>
        <v>0.03</v>
      </c>
      <c r="P275" s="183">
        <v>0</v>
      </c>
      <c r="Q275" s="183">
        <f t="shared" si="12"/>
        <v>0</v>
      </c>
      <c r="R275" s="185"/>
      <c r="S275" s="185" t="s">
        <v>125</v>
      </c>
      <c r="T275" s="186" t="s">
        <v>126</v>
      </c>
      <c r="U275" s="160">
        <v>0</v>
      </c>
      <c r="V275" s="160">
        <f t="shared" si="13"/>
        <v>0</v>
      </c>
      <c r="W275" s="160"/>
      <c r="X275" s="160" t="s">
        <v>170</v>
      </c>
      <c r="Y275" s="160" t="s">
        <v>128</v>
      </c>
      <c r="Z275" s="150"/>
      <c r="AA275" s="150"/>
      <c r="AB275" s="150"/>
      <c r="AC275" s="150"/>
      <c r="AD275" s="150"/>
      <c r="AE275" s="150"/>
      <c r="AF275" s="150"/>
      <c r="AG275" s="150" t="s">
        <v>171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ht="20.399999999999999" outlineLevel="1" x14ac:dyDescent="0.25">
      <c r="A276" s="180">
        <v>80</v>
      </c>
      <c r="B276" s="181" t="s">
        <v>418</v>
      </c>
      <c r="C276" s="191" t="s">
        <v>419</v>
      </c>
      <c r="D276" s="182" t="s">
        <v>168</v>
      </c>
      <c r="E276" s="183">
        <v>8</v>
      </c>
      <c r="F276" s="184"/>
      <c r="G276" s="185">
        <f t="shared" si="7"/>
        <v>0</v>
      </c>
      <c r="H276" s="184">
        <v>1554.7</v>
      </c>
      <c r="I276" s="185">
        <f t="shared" si="8"/>
        <v>12437.6</v>
      </c>
      <c r="J276" s="184">
        <v>0</v>
      </c>
      <c r="K276" s="185">
        <f t="shared" si="9"/>
        <v>0</v>
      </c>
      <c r="L276" s="185">
        <v>21</v>
      </c>
      <c r="M276" s="185">
        <f t="shared" si="10"/>
        <v>0</v>
      </c>
      <c r="N276" s="183">
        <v>4.4000000000000003E-3</v>
      </c>
      <c r="O276" s="183">
        <f t="shared" si="11"/>
        <v>0.04</v>
      </c>
      <c r="P276" s="183">
        <v>0</v>
      </c>
      <c r="Q276" s="183">
        <f t="shared" si="12"/>
        <v>0</v>
      </c>
      <c r="R276" s="185" t="s">
        <v>169</v>
      </c>
      <c r="S276" s="185" t="s">
        <v>146</v>
      </c>
      <c r="T276" s="186" t="s">
        <v>126</v>
      </c>
      <c r="U276" s="160">
        <v>0</v>
      </c>
      <c r="V276" s="160">
        <f t="shared" si="13"/>
        <v>0</v>
      </c>
      <c r="W276" s="160"/>
      <c r="X276" s="160" t="s">
        <v>170</v>
      </c>
      <c r="Y276" s="160" t="s">
        <v>128</v>
      </c>
      <c r="Z276" s="150"/>
      <c r="AA276" s="150"/>
      <c r="AB276" s="150"/>
      <c r="AC276" s="150"/>
      <c r="AD276" s="150"/>
      <c r="AE276" s="150"/>
      <c r="AF276" s="150"/>
      <c r="AG276" s="150" t="s">
        <v>171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5">
      <c r="A277" s="180">
        <v>81</v>
      </c>
      <c r="B277" s="181" t="s">
        <v>420</v>
      </c>
      <c r="C277" s="191" t="s">
        <v>493</v>
      </c>
      <c r="D277" s="182" t="s">
        <v>168</v>
      </c>
      <c r="E277" s="183">
        <v>8</v>
      </c>
      <c r="F277" s="184"/>
      <c r="G277" s="185">
        <f t="shared" si="7"/>
        <v>0</v>
      </c>
      <c r="H277" s="184">
        <v>4247.66</v>
      </c>
      <c r="I277" s="185">
        <f t="shared" si="8"/>
        <v>33981.279999999999</v>
      </c>
      <c r="J277" s="184">
        <v>0</v>
      </c>
      <c r="K277" s="185">
        <f t="shared" si="9"/>
        <v>0</v>
      </c>
      <c r="L277" s="185">
        <v>21</v>
      </c>
      <c r="M277" s="185">
        <f t="shared" si="10"/>
        <v>0</v>
      </c>
      <c r="N277" s="183">
        <v>1E-4</v>
      </c>
      <c r="O277" s="183">
        <f t="shared" si="11"/>
        <v>0</v>
      </c>
      <c r="P277" s="183">
        <v>0</v>
      </c>
      <c r="Q277" s="183">
        <f t="shared" si="12"/>
        <v>0</v>
      </c>
      <c r="R277" s="185"/>
      <c r="S277" s="185" t="s">
        <v>125</v>
      </c>
      <c r="T277" s="186" t="s">
        <v>126</v>
      </c>
      <c r="U277" s="160">
        <v>0</v>
      </c>
      <c r="V277" s="160">
        <f t="shared" si="13"/>
        <v>0</v>
      </c>
      <c r="W277" s="160"/>
      <c r="X277" s="160" t="s">
        <v>170</v>
      </c>
      <c r="Y277" s="160" t="s">
        <v>128</v>
      </c>
      <c r="Z277" s="150"/>
      <c r="AA277" s="150"/>
      <c r="AB277" s="150"/>
      <c r="AC277" s="150"/>
      <c r="AD277" s="150"/>
      <c r="AE277" s="150"/>
      <c r="AF277" s="150"/>
      <c r="AG277" s="150" t="s">
        <v>171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5">
      <c r="A278" s="180">
        <v>82</v>
      </c>
      <c r="B278" s="181" t="s">
        <v>421</v>
      </c>
      <c r="C278" s="191" t="s">
        <v>494</v>
      </c>
      <c r="D278" s="182" t="s">
        <v>168</v>
      </c>
      <c r="E278" s="183">
        <v>8</v>
      </c>
      <c r="F278" s="184"/>
      <c r="G278" s="185">
        <f t="shared" si="7"/>
        <v>0</v>
      </c>
      <c r="H278" s="184">
        <v>12024.49</v>
      </c>
      <c r="I278" s="185">
        <f t="shared" si="8"/>
        <v>96195.92</v>
      </c>
      <c r="J278" s="184">
        <v>0</v>
      </c>
      <c r="K278" s="185">
        <f t="shared" si="9"/>
        <v>0</v>
      </c>
      <c r="L278" s="185">
        <v>21</v>
      </c>
      <c r="M278" s="185">
        <f t="shared" si="10"/>
        <v>0</v>
      </c>
      <c r="N278" s="183">
        <v>1E-4</v>
      </c>
      <c r="O278" s="183">
        <f t="shared" si="11"/>
        <v>0</v>
      </c>
      <c r="P278" s="183">
        <v>0</v>
      </c>
      <c r="Q278" s="183">
        <f t="shared" si="12"/>
        <v>0</v>
      </c>
      <c r="R278" s="185"/>
      <c r="S278" s="185" t="s">
        <v>125</v>
      </c>
      <c r="T278" s="186" t="s">
        <v>126</v>
      </c>
      <c r="U278" s="160">
        <v>0</v>
      </c>
      <c r="V278" s="160">
        <f t="shared" si="13"/>
        <v>0</v>
      </c>
      <c r="W278" s="160"/>
      <c r="X278" s="160" t="s">
        <v>170</v>
      </c>
      <c r="Y278" s="160" t="s">
        <v>128</v>
      </c>
      <c r="Z278" s="150"/>
      <c r="AA278" s="150"/>
      <c r="AB278" s="150"/>
      <c r="AC278" s="150"/>
      <c r="AD278" s="150"/>
      <c r="AE278" s="150"/>
      <c r="AF278" s="150"/>
      <c r="AG278" s="150" t="s">
        <v>171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x14ac:dyDescent="0.25">
      <c r="A279" s="166" t="s">
        <v>121</v>
      </c>
      <c r="B279" s="167" t="s">
        <v>83</v>
      </c>
      <c r="C279" s="187" t="s">
        <v>84</v>
      </c>
      <c r="D279" s="168"/>
      <c r="E279" s="169"/>
      <c r="F279" s="170"/>
      <c r="G279" s="170">
        <f>SUMIF(AG280:AG283,"&lt;&gt;NOR",G280:G283)</f>
        <v>0</v>
      </c>
      <c r="H279" s="170"/>
      <c r="I279" s="170">
        <f>SUM(I280:I283)</f>
        <v>3981.4</v>
      </c>
      <c r="J279" s="170"/>
      <c r="K279" s="170">
        <f>SUM(K280:K283)</f>
        <v>3073.56</v>
      </c>
      <c r="L279" s="170"/>
      <c r="M279" s="170">
        <f>SUM(M280:M283)</f>
        <v>0</v>
      </c>
      <c r="N279" s="169"/>
      <c r="O279" s="169">
        <f>SUM(O280:O283)</f>
        <v>0</v>
      </c>
      <c r="P279" s="169"/>
      <c r="Q279" s="169">
        <f>SUM(Q280:Q283)</f>
        <v>0</v>
      </c>
      <c r="R279" s="170"/>
      <c r="S279" s="170"/>
      <c r="T279" s="171"/>
      <c r="U279" s="165"/>
      <c r="V279" s="165">
        <f>SUM(V280:V283)</f>
        <v>2.63</v>
      </c>
      <c r="W279" s="165"/>
      <c r="X279" s="165"/>
      <c r="Y279" s="165"/>
      <c r="AG279" t="s">
        <v>122</v>
      </c>
    </row>
    <row r="280" spans="1:60" outlineLevel="1" x14ac:dyDescent="0.25">
      <c r="A280" s="180">
        <v>83</v>
      </c>
      <c r="B280" s="181" t="s">
        <v>422</v>
      </c>
      <c r="C280" s="191" t="s">
        <v>423</v>
      </c>
      <c r="D280" s="182" t="s">
        <v>405</v>
      </c>
      <c r="E280" s="183">
        <v>4</v>
      </c>
      <c r="F280" s="184"/>
      <c r="G280" s="185">
        <f>ROUND(E280*F280,2)</f>
        <v>0</v>
      </c>
      <c r="H280" s="184">
        <v>0</v>
      </c>
      <c r="I280" s="185">
        <f>ROUND(E280*H280,2)</f>
        <v>0</v>
      </c>
      <c r="J280" s="184">
        <v>583.92999999999995</v>
      </c>
      <c r="K280" s="185">
        <f>ROUND(E280*J280,2)</f>
        <v>2335.7199999999998</v>
      </c>
      <c r="L280" s="185">
        <v>21</v>
      </c>
      <c r="M280" s="185">
        <f>G280*(1+L280/100)</f>
        <v>0</v>
      </c>
      <c r="N280" s="183">
        <v>0</v>
      </c>
      <c r="O280" s="183">
        <f>ROUND(E280*N280,2)</f>
        <v>0</v>
      </c>
      <c r="P280" s="183">
        <v>0</v>
      </c>
      <c r="Q280" s="183">
        <f>ROUND(E280*P280,2)</f>
        <v>0</v>
      </c>
      <c r="R280" s="185"/>
      <c r="S280" s="185" t="s">
        <v>125</v>
      </c>
      <c r="T280" s="186" t="s">
        <v>126</v>
      </c>
      <c r="U280" s="160">
        <v>0.5</v>
      </c>
      <c r="V280" s="160">
        <f>ROUND(E280*U280,2)</f>
        <v>2</v>
      </c>
      <c r="W280" s="160"/>
      <c r="X280" s="160" t="s">
        <v>127</v>
      </c>
      <c r="Y280" s="160" t="s">
        <v>128</v>
      </c>
      <c r="Z280" s="150"/>
      <c r="AA280" s="150"/>
      <c r="AB280" s="150"/>
      <c r="AC280" s="150"/>
      <c r="AD280" s="150"/>
      <c r="AE280" s="150"/>
      <c r="AF280" s="150"/>
      <c r="AG280" s="150" t="s">
        <v>148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0.399999999999999" outlineLevel="1" x14ac:dyDescent="0.25">
      <c r="A281" s="180">
        <v>84</v>
      </c>
      <c r="B281" s="181" t="s">
        <v>424</v>
      </c>
      <c r="C281" s="191" t="s">
        <v>425</v>
      </c>
      <c r="D281" s="182" t="s">
        <v>168</v>
      </c>
      <c r="E281" s="183">
        <v>4</v>
      </c>
      <c r="F281" s="184"/>
      <c r="G281" s="185">
        <f>ROUND(E281*F281,2)</f>
        <v>0</v>
      </c>
      <c r="H281" s="184">
        <v>995.35</v>
      </c>
      <c r="I281" s="185">
        <f>ROUND(E281*H281,2)</f>
        <v>3981.4</v>
      </c>
      <c r="J281" s="184">
        <v>0</v>
      </c>
      <c r="K281" s="185">
        <f>ROUND(E281*J281,2)</f>
        <v>0</v>
      </c>
      <c r="L281" s="185">
        <v>21</v>
      </c>
      <c r="M281" s="185">
        <f>G281*(1+L281/100)</f>
        <v>0</v>
      </c>
      <c r="N281" s="183">
        <v>1.3999999999999999E-4</v>
      </c>
      <c r="O281" s="183">
        <f>ROUND(E281*N281,2)</f>
        <v>0</v>
      </c>
      <c r="P281" s="183">
        <v>0</v>
      </c>
      <c r="Q281" s="183">
        <f>ROUND(E281*P281,2)</f>
        <v>0</v>
      </c>
      <c r="R281" s="185" t="s">
        <v>169</v>
      </c>
      <c r="S281" s="185" t="s">
        <v>146</v>
      </c>
      <c r="T281" s="186" t="s">
        <v>126</v>
      </c>
      <c r="U281" s="160">
        <v>0</v>
      </c>
      <c r="V281" s="160">
        <f>ROUND(E281*U281,2)</f>
        <v>0</v>
      </c>
      <c r="W281" s="160"/>
      <c r="X281" s="160" t="s">
        <v>170</v>
      </c>
      <c r="Y281" s="160" t="s">
        <v>128</v>
      </c>
      <c r="Z281" s="150"/>
      <c r="AA281" s="150"/>
      <c r="AB281" s="150"/>
      <c r="AC281" s="150"/>
      <c r="AD281" s="150"/>
      <c r="AE281" s="150"/>
      <c r="AF281" s="150"/>
      <c r="AG281" s="150" t="s">
        <v>171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5">
      <c r="A282" s="173">
        <v>85</v>
      </c>
      <c r="B282" s="174" t="s">
        <v>426</v>
      </c>
      <c r="C282" s="188" t="s">
        <v>427</v>
      </c>
      <c r="D282" s="175" t="s">
        <v>0</v>
      </c>
      <c r="E282" s="176">
        <v>63.171199999999999</v>
      </c>
      <c r="F282" s="177"/>
      <c r="G282" s="178">
        <f>ROUND(E282*F282,2)</f>
        <v>0</v>
      </c>
      <c r="H282" s="177">
        <v>0</v>
      </c>
      <c r="I282" s="178">
        <f>ROUND(E282*H282,2)</f>
        <v>0</v>
      </c>
      <c r="J282" s="177">
        <v>11.68</v>
      </c>
      <c r="K282" s="178">
        <f>ROUND(E282*J282,2)</f>
        <v>737.84</v>
      </c>
      <c r="L282" s="178">
        <v>21</v>
      </c>
      <c r="M282" s="178">
        <f>G282*(1+L282/100)</f>
        <v>0</v>
      </c>
      <c r="N282" s="176">
        <v>0</v>
      </c>
      <c r="O282" s="176">
        <f>ROUND(E282*N282,2)</f>
        <v>0</v>
      </c>
      <c r="P282" s="176">
        <v>0</v>
      </c>
      <c r="Q282" s="176">
        <f>ROUND(E282*P282,2)</f>
        <v>0</v>
      </c>
      <c r="R282" s="178" t="s">
        <v>428</v>
      </c>
      <c r="S282" s="178" t="s">
        <v>146</v>
      </c>
      <c r="T282" s="179" t="s">
        <v>126</v>
      </c>
      <c r="U282" s="160">
        <v>0.01</v>
      </c>
      <c r="V282" s="160">
        <f>ROUND(E282*U282,2)</f>
        <v>0.63</v>
      </c>
      <c r="W282" s="160"/>
      <c r="X282" s="160" t="s">
        <v>186</v>
      </c>
      <c r="Y282" s="160" t="s">
        <v>128</v>
      </c>
      <c r="Z282" s="150"/>
      <c r="AA282" s="150"/>
      <c r="AB282" s="150"/>
      <c r="AC282" s="150"/>
      <c r="AD282" s="150"/>
      <c r="AE282" s="150"/>
      <c r="AF282" s="150"/>
      <c r="AG282" s="150" t="s">
        <v>429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2" x14ac:dyDescent="0.25">
      <c r="A283" s="157"/>
      <c r="B283" s="158"/>
      <c r="C283" s="252" t="s">
        <v>188</v>
      </c>
      <c r="D283" s="253"/>
      <c r="E283" s="253"/>
      <c r="F283" s="253"/>
      <c r="G283" s="253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50"/>
      <c r="AA283" s="150"/>
      <c r="AB283" s="150"/>
      <c r="AC283" s="150"/>
      <c r="AD283" s="150"/>
      <c r="AE283" s="150"/>
      <c r="AF283" s="150"/>
      <c r="AG283" s="150" t="s">
        <v>189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x14ac:dyDescent="0.25">
      <c r="A284" s="166" t="s">
        <v>121</v>
      </c>
      <c r="B284" s="167" t="s">
        <v>85</v>
      </c>
      <c r="C284" s="187" t="s">
        <v>86</v>
      </c>
      <c r="D284" s="168"/>
      <c r="E284" s="169"/>
      <c r="F284" s="170"/>
      <c r="G284" s="170">
        <f>SUMIF(AG285:AG292,"&lt;&gt;NOR",G285:G292)</f>
        <v>0</v>
      </c>
      <c r="H284" s="170"/>
      <c r="I284" s="170">
        <f>SUM(I285:I292)</f>
        <v>11718.79</v>
      </c>
      <c r="J284" s="170"/>
      <c r="K284" s="170">
        <f>SUM(K285:K292)</f>
        <v>7594.83</v>
      </c>
      <c r="L284" s="170"/>
      <c r="M284" s="170">
        <f>SUM(M285:M292)</f>
        <v>0</v>
      </c>
      <c r="N284" s="169"/>
      <c r="O284" s="169">
        <f>SUM(O285:O292)</f>
        <v>0.03</v>
      </c>
      <c r="P284" s="169"/>
      <c r="Q284" s="169">
        <f>SUM(Q285:Q292)</f>
        <v>0</v>
      </c>
      <c r="R284" s="170"/>
      <c r="S284" s="170"/>
      <c r="T284" s="171"/>
      <c r="U284" s="165"/>
      <c r="V284" s="165">
        <f>SUM(V285:V292)</f>
        <v>6.1899999999999995</v>
      </c>
      <c r="W284" s="165"/>
      <c r="X284" s="165"/>
      <c r="Y284" s="165"/>
      <c r="AG284" t="s">
        <v>122</v>
      </c>
    </row>
    <row r="285" spans="1:60" outlineLevel="1" x14ac:dyDescent="0.25">
      <c r="A285" s="173">
        <v>86</v>
      </c>
      <c r="B285" s="174" t="s">
        <v>430</v>
      </c>
      <c r="C285" s="188" t="s">
        <v>431</v>
      </c>
      <c r="D285" s="175" t="s">
        <v>124</v>
      </c>
      <c r="E285" s="176">
        <v>315.35000000000002</v>
      </c>
      <c r="F285" s="177"/>
      <c r="G285" s="178">
        <f>ROUND(E285*F285,2)</f>
        <v>0</v>
      </c>
      <c r="H285" s="177">
        <v>10.57</v>
      </c>
      <c r="I285" s="178">
        <f>ROUND(E285*H285,2)</f>
        <v>3333.25</v>
      </c>
      <c r="J285" s="177">
        <v>15.98</v>
      </c>
      <c r="K285" s="178">
        <f>ROUND(E285*J285,2)</f>
        <v>5039.29</v>
      </c>
      <c r="L285" s="178">
        <v>21</v>
      </c>
      <c r="M285" s="178">
        <f>G285*(1+L285/100)</f>
        <v>0</v>
      </c>
      <c r="N285" s="176">
        <v>0</v>
      </c>
      <c r="O285" s="176">
        <f>ROUND(E285*N285,2)</f>
        <v>0</v>
      </c>
      <c r="P285" s="176">
        <v>0</v>
      </c>
      <c r="Q285" s="176">
        <f>ROUND(E285*P285,2)</f>
        <v>0</v>
      </c>
      <c r="R285" s="178"/>
      <c r="S285" s="178" t="s">
        <v>125</v>
      </c>
      <c r="T285" s="179" t="s">
        <v>126</v>
      </c>
      <c r="U285" s="160">
        <v>1.268E-2</v>
      </c>
      <c r="V285" s="160">
        <f>ROUND(E285*U285,2)</f>
        <v>4</v>
      </c>
      <c r="W285" s="160"/>
      <c r="X285" s="160" t="s">
        <v>127</v>
      </c>
      <c r="Y285" s="160" t="s">
        <v>128</v>
      </c>
      <c r="Z285" s="150"/>
      <c r="AA285" s="150"/>
      <c r="AB285" s="150"/>
      <c r="AC285" s="150"/>
      <c r="AD285" s="150"/>
      <c r="AE285" s="150"/>
      <c r="AF285" s="150"/>
      <c r="AG285" s="150" t="s">
        <v>148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2" x14ac:dyDescent="0.25">
      <c r="A286" s="157"/>
      <c r="B286" s="158"/>
      <c r="C286" s="189" t="s">
        <v>432</v>
      </c>
      <c r="D286" s="161"/>
      <c r="E286" s="162">
        <v>315.35000000000002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132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5">
      <c r="A287" s="173">
        <v>87</v>
      </c>
      <c r="B287" s="174" t="s">
        <v>433</v>
      </c>
      <c r="C287" s="188" t="s">
        <v>434</v>
      </c>
      <c r="D287" s="175" t="s">
        <v>124</v>
      </c>
      <c r="E287" s="176">
        <v>273.61250000000001</v>
      </c>
      <c r="F287" s="177"/>
      <c r="G287" s="178">
        <f>ROUND(E287*F287,2)</f>
        <v>0</v>
      </c>
      <c r="H287" s="177">
        <v>0</v>
      </c>
      <c r="I287" s="178">
        <f>ROUND(E287*H287,2)</f>
        <v>0</v>
      </c>
      <c r="J287" s="177">
        <v>9.34</v>
      </c>
      <c r="K287" s="178">
        <f>ROUND(E287*J287,2)</f>
        <v>2555.54</v>
      </c>
      <c r="L287" s="178">
        <v>21</v>
      </c>
      <c r="M287" s="178">
        <f>G287*(1+L287/100)</f>
        <v>0</v>
      </c>
      <c r="N287" s="176">
        <v>0</v>
      </c>
      <c r="O287" s="176">
        <f>ROUND(E287*N287,2)</f>
        <v>0</v>
      </c>
      <c r="P287" s="176">
        <v>0</v>
      </c>
      <c r="Q287" s="176">
        <f>ROUND(E287*P287,2)</f>
        <v>0</v>
      </c>
      <c r="R287" s="178"/>
      <c r="S287" s="178" t="s">
        <v>125</v>
      </c>
      <c r="T287" s="179" t="s">
        <v>126</v>
      </c>
      <c r="U287" s="160">
        <v>8.0000000000000002E-3</v>
      </c>
      <c r="V287" s="160">
        <f>ROUND(E287*U287,2)</f>
        <v>2.19</v>
      </c>
      <c r="W287" s="160"/>
      <c r="X287" s="160" t="s">
        <v>127</v>
      </c>
      <c r="Y287" s="160" t="s">
        <v>215</v>
      </c>
      <c r="Z287" s="150"/>
      <c r="AA287" s="150"/>
      <c r="AB287" s="150"/>
      <c r="AC287" s="150"/>
      <c r="AD287" s="150"/>
      <c r="AE287" s="150"/>
      <c r="AF287" s="150"/>
      <c r="AG287" s="150" t="s">
        <v>148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5">
      <c r="A288" s="157"/>
      <c r="B288" s="158"/>
      <c r="C288" s="189" t="s">
        <v>435</v>
      </c>
      <c r="D288" s="161"/>
      <c r="E288" s="162">
        <v>273.61250000000001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132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5">
      <c r="A289" s="173">
        <v>88</v>
      </c>
      <c r="B289" s="174" t="s">
        <v>248</v>
      </c>
      <c r="C289" s="188" t="s">
        <v>489</v>
      </c>
      <c r="D289" s="175" t="s">
        <v>124</v>
      </c>
      <c r="E289" s="176">
        <v>314.65438</v>
      </c>
      <c r="F289" s="177"/>
      <c r="G289" s="178">
        <f>ROUND(E289*F289,2)</f>
        <v>0</v>
      </c>
      <c r="H289" s="177">
        <v>26.65</v>
      </c>
      <c r="I289" s="178">
        <f>ROUND(E289*H289,2)</f>
        <v>8385.5400000000009</v>
      </c>
      <c r="J289" s="177">
        <v>0</v>
      </c>
      <c r="K289" s="178">
        <f>ROUND(E289*J289,2)</f>
        <v>0</v>
      </c>
      <c r="L289" s="178">
        <v>21</v>
      </c>
      <c r="M289" s="178">
        <f>G289*(1+L289/100)</f>
        <v>0</v>
      </c>
      <c r="N289" s="176">
        <v>1E-4</v>
      </c>
      <c r="O289" s="176">
        <f>ROUND(E289*N289,2)</f>
        <v>0.03</v>
      </c>
      <c r="P289" s="176">
        <v>0</v>
      </c>
      <c r="Q289" s="176">
        <f>ROUND(E289*P289,2)</f>
        <v>0</v>
      </c>
      <c r="R289" s="178"/>
      <c r="S289" s="178" t="s">
        <v>125</v>
      </c>
      <c r="T289" s="179" t="s">
        <v>126</v>
      </c>
      <c r="U289" s="160">
        <v>0</v>
      </c>
      <c r="V289" s="160">
        <f>ROUND(E289*U289,2)</f>
        <v>0</v>
      </c>
      <c r="W289" s="160"/>
      <c r="X289" s="160" t="s">
        <v>170</v>
      </c>
      <c r="Y289" s="160" t="s">
        <v>128</v>
      </c>
      <c r="Z289" s="150"/>
      <c r="AA289" s="150"/>
      <c r="AB289" s="150"/>
      <c r="AC289" s="150"/>
      <c r="AD289" s="150"/>
      <c r="AE289" s="150"/>
      <c r="AF289" s="150"/>
      <c r="AG289" s="150" t="s">
        <v>249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2" x14ac:dyDescent="0.25">
      <c r="A290" s="157"/>
      <c r="B290" s="158"/>
      <c r="C290" s="189" t="s">
        <v>436</v>
      </c>
      <c r="D290" s="161"/>
      <c r="E290" s="162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132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3" x14ac:dyDescent="0.25">
      <c r="A291" s="157"/>
      <c r="B291" s="158"/>
      <c r="C291" s="189" t="s">
        <v>437</v>
      </c>
      <c r="D291" s="161"/>
      <c r="E291" s="162">
        <v>273.61250000000001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50"/>
      <c r="AA291" s="150"/>
      <c r="AB291" s="150"/>
      <c r="AC291" s="150"/>
      <c r="AD291" s="150"/>
      <c r="AE291" s="150"/>
      <c r="AF291" s="150"/>
      <c r="AG291" s="150" t="s">
        <v>132</v>
      </c>
      <c r="AH291" s="150">
        <v>5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3" x14ac:dyDescent="0.25">
      <c r="A292" s="157"/>
      <c r="B292" s="158"/>
      <c r="C292" s="190" t="s">
        <v>179</v>
      </c>
      <c r="D292" s="163"/>
      <c r="E292" s="164">
        <v>41.041879999999999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132</v>
      </c>
      <c r="AH292" s="150">
        <v>4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x14ac:dyDescent="0.25">
      <c r="A293" s="166" t="s">
        <v>121</v>
      </c>
      <c r="B293" s="167" t="s">
        <v>87</v>
      </c>
      <c r="C293" s="187" t="s">
        <v>88</v>
      </c>
      <c r="D293" s="168"/>
      <c r="E293" s="169"/>
      <c r="F293" s="170"/>
      <c r="G293" s="170">
        <f>SUMIF(AG294:AG294,"&lt;&gt;NOR",G294:G294)</f>
        <v>0</v>
      </c>
      <c r="H293" s="170"/>
      <c r="I293" s="170">
        <f>SUM(I294:I294)</f>
        <v>0</v>
      </c>
      <c r="J293" s="170"/>
      <c r="K293" s="170">
        <f>SUM(K294:K294)</f>
        <v>84068.26</v>
      </c>
      <c r="L293" s="170"/>
      <c r="M293" s="170">
        <f>SUM(M294:M294)</f>
        <v>0</v>
      </c>
      <c r="N293" s="169"/>
      <c r="O293" s="169">
        <f>SUM(O294:O294)</f>
        <v>0</v>
      </c>
      <c r="P293" s="169"/>
      <c r="Q293" s="169">
        <f>SUM(Q294:Q294)</f>
        <v>0</v>
      </c>
      <c r="R293" s="170"/>
      <c r="S293" s="170"/>
      <c r="T293" s="171"/>
      <c r="U293" s="165"/>
      <c r="V293" s="165">
        <f>SUM(V294:V294)</f>
        <v>0</v>
      </c>
      <c r="W293" s="165"/>
      <c r="X293" s="165"/>
      <c r="Y293" s="165"/>
      <c r="AG293" t="s">
        <v>122</v>
      </c>
    </row>
    <row r="294" spans="1:60" outlineLevel="1" x14ac:dyDescent="0.25">
      <c r="A294" s="180">
        <v>89</v>
      </c>
      <c r="B294" s="181" t="s">
        <v>438</v>
      </c>
      <c r="C294" s="191" t="s">
        <v>439</v>
      </c>
      <c r="D294" s="182" t="s">
        <v>387</v>
      </c>
      <c r="E294" s="183">
        <v>1</v>
      </c>
      <c r="F294" s="184"/>
      <c r="G294" s="185">
        <f>ROUND(E294*F294,2)</f>
        <v>0</v>
      </c>
      <c r="H294" s="184">
        <v>0</v>
      </c>
      <c r="I294" s="185">
        <f>ROUND(E294*H294,2)</f>
        <v>0</v>
      </c>
      <c r="J294" s="184">
        <v>84068.26</v>
      </c>
      <c r="K294" s="185">
        <f>ROUND(E294*J294,2)</f>
        <v>84068.26</v>
      </c>
      <c r="L294" s="185">
        <v>21</v>
      </c>
      <c r="M294" s="185">
        <f>G294*(1+L294/100)</f>
        <v>0</v>
      </c>
      <c r="N294" s="183">
        <v>0</v>
      </c>
      <c r="O294" s="183">
        <f>ROUND(E294*N294,2)</f>
        <v>0</v>
      </c>
      <c r="P294" s="183">
        <v>0</v>
      </c>
      <c r="Q294" s="183">
        <f>ROUND(E294*P294,2)</f>
        <v>0</v>
      </c>
      <c r="R294" s="185"/>
      <c r="S294" s="185" t="s">
        <v>125</v>
      </c>
      <c r="T294" s="186" t="s">
        <v>126</v>
      </c>
      <c r="U294" s="160">
        <v>0</v>
      </c>
      <c r="V294" s="160">
        <f>ROUND(E294*U294,2)</f>
        <v>0</v>
      </c>
      <c r="W294" s="160"/>
      <c r="X294" s="160" t="s">
        <v>127</v>
      </c>
      <c r="Y294" s="160" t="s">
        <v>128</v>
      </c>
      <c r="Z294" s="150"/>
      <c r="AA294" s="150"/>
      <c r="AB294" s="150"/>
      <c r="AC294" s="150"/>
      <c r="AD294" s="150"/>
      <c r="AE294" s="150"/>
      <c r="AF294" s="150"/>
      <c r="AG294" s="150" t="s">
        <v>148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x14ac:dyDescent="0.25">
      <c r="A295" s="166" t="s">
        <v>121</v>
      </c>
      <c r="B295" s="167" t="s">
        <v>89</v>
      </c>
      <c r="C295" s="187" t="s">
        <v>90</v>
      </c>
      <c r="D295" s="168"/>
      <c r="E295" s="169"/>
      <c r="F295" s="170"/>
      <c r="G295" s="170">
        <f>SUMIF(AG296:AG304,"&lt;&gt;NOR",G296:G304)</f>
        <v>0</v>
      </c>
      <c r="H295" s="170"/>
      <c r="I295" s="170">
        <f>SUM(I296:I304)</f>
        <v>0</v>
      </c>
      <c r="J295" s="170"/>
      <c r="K295" s="170">
        <f>SUM(K296:K304)</f>
        <v>36798.559999999998</v>
      </c>
      <c r="L295" s="170"/>
      <c r="M295" s="170">
        <f>SUM(M296:M304)</f>
        <v>0</v>
      </c>
      <c r="N295" s="169"/>
      <c r="O295" s="169">
        <f>SUM(O296:O304)</f>
        <v>0</v>
      </c>
      <c r="P295" s="169"/>
      <c r="Q295" s="169">
        <f>SUM(Q296:Q304)</f>
        <v>0</v>
      </c>
      <c r="R295" s="170"/>
      <c r="S295" s="170"/>
      <c r="T295" s="171"/>
      <c r="U295" s="165"/>
      <c r="V295" s="165">
        <f>SUM(V296:V304)</f>
        <v>13</v>
      </c>
      <c r="W295" s="165"/>
      <c r="X295" s="165"/>
      <c r="Y295" s="165"/>
      <c r="AG295" t="s">
        <v>122</v>
      </c>
    </row>
    <row r="296" spans="1:60" outlineLevel="1" x14ac:dyDescent="0.25">
      <c r="A296" s="180">
        <v>90</v>
      </c>
      <c r="B296" s="181" t="s">
        <v>440</v>
      </c>
      <c r="C296" s="191" t="s">
        <v>441</v>
      </c>
      <c r="D296" s="182" t="s">
        <v>442</v>
      </c>
      <c r="E296" s="183">
        <v>4.6989000000000001</v>
      </c>
      <c r="F296" s="184"/>
      <c r="G296" s="185">
        <f t="shared" ref="G296:G304" si="14">ROUND(E296*F296,2)</f>
        <v>0</v>
      </c>
      <c r="H296" s="184">
        <v>0</v>
      </c>
      <c r="I296" s="185">
        <f t="shared" ref="I296:I304" si="15">ROUND(E296*H296,2)</f>
        <v>0</v>
      </c>
      <c r="J296" s="184">
        <v>3447.21</v>
      </c>
      <c r="K296" s="185">
        <f t="shared" ref="K296:K304" si="16">ROUND(E296*J296,2)</f>
        <v>16198.1</v>
      </c>
      <c r="L296" s="185">
        <v>21</v>
      </c>
      <c r="M296" s="185">
        <f t="shared" ref="M296:M304" si="17">G296*(1+L296/100)</f>
        <v>0</v>
      </c>
      <c r="N296" s="183">
        <v>0</v>
      </c>
      <c r="O296" s="183">
        <f t="shared" ref="O296:O304" si="18">ROUND(E296*N296,2)</f>
        <v>0</v>
      </c>
      <c r="P296" s="183">
        <v>0</v>
      </c>
      <c r="Q296" s="183">
        <f t="shared" ref="Q296:Q304" si="19">ROUND(E296*P296,2)</f>
        <v>0</v>
      </c>
      <c r="R296" s="185"/>
      <c r="S296" s="185" t="s">
        <v>125</v>
      </c>
      <c r="T296" s="186" t="s">
        <v>126</v>
      </c>
      <c r="U296" s="160">
        <v>0</v>
      </c>
      <c r="V296" s="160">
        <f t="shared" ref="V296:V304" si="20">ROUND(E296*U296,2)</f>
        <v>0</v>
      </c>
      <c r="W296" s="160"/>
      <c r="X296" s="160" t="s">
        <v>127</v>
      </c>
      <c r="Y296" s="160" t="s">
        <v>158</v>
      </c>
      <c r="Z296" s="150"/>
      <c r="AA296" s="150"/>
      <c r="AB296" s="150"/>
      <c r="AC296" s="150"/>
      <c r="AD296" s="150"/>
      <c r="AE296" s="150"/>
      <c r="AF296" s="150"/>
      <c r="AG296" s="150" t="s">
        <v>148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5">
      <c r="A297" s="180">
        <v>91</v>
      </c>
      <c r="B297" s="181" t="s">
        <v>443</v>
      </c>
      <c r="C297" s="191" t="s">
        <v>444</v>
      </c>
      <c r="D297" s="182" t="s">
        <v>442</v>
      </c>
      <c r="E297" s="183">
        <v>1.2712000000000001</v>
      </c>
      <c r="F297" s="184"/>
      <c r="G297" s="185">
        <f t="shared" si="14"/>
        <v>0</v>
      </c>
      <c r="H297" s="184">
        <v>0</v>
      </c>
      <c r="I297" s="185">
        <f t="shared" si="15"/>
        <v>0</v>
      </c>
      <c r="J297" s="184">
        <v>3447.21</v>
      </c>
      <c r="K297" s="185">
        <f t="shared" si="16"/>
        <v>4382.09</v>
      </c>
      <c r="L297" s="185">
        <v>21</v>
      </c>
      <c r="M297" s="185">
        <f t="shared" si="17"/>
        <v>0</v>
      </c>
      <c r="N297" s="183">
        <v>0</v>
      </c>
      <c r="O297" s="183">
        <f t="shared" si="18"/>
        <v>0</v>
      </c>
      <c r="P297" s="183">
        <v>0</v>
      </c>
      <c r="Q297" s="183">
        <f t="shared" si="19"/>
        <v>0</v>
      </c>
      <c r="R297" s="185"/>
      <c r="S297" s="185" t="s">
        <v>125</v>
      </c>
      <c r="T297" s="186" t="s">
        <v>126</v>
      </c>
      <c r="U297" s="160">
        <v>0</v>
      </c>
      <c r="V297" s="160">
        <f t="shared" si="20"/>
        <v>0</v>
      </c>
      <c r="W297" s="160"/>
      <c r="X297" s="160" t="s">
        <v>127</v>
      </c>
      <c r="Y297" s="160" t="s">
        <v>158</v>
      </c>
      <c r="Z297" s="150"/>
      <c r="AA297" s="150"/>
      <c r="AB297" s="150"/>
      <c r="AC297" s="150"/>
      <c r="AD297" s="150"/>
      <c r="AE297" s="150"/>
      <c r="AF297" s="150"/>
      <c r="AG297" s="150" t="s">
        <v>148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5">
      <c r="A298" s="180">
        <v>92</v>
      </c>
      <c r="B298" s="181" t="s">
        <v>445</v>
      </c>
      <c r="C298" s="191" t="s">
        <v>446</v>
      </c>
      <c r="D298" s="182" t="s">
        <v>442</v>
      </c>
      <c r="E298" s="183">
        <v>0.753</v>
      </c>
      <c r="F298" s="184"/>
      <c r="G298" s="185">
        <f t="shared" si="14"/>
        <v>0</v>
      </c>
      <c r="H298" s="184">
        <v>0</v>
      </c>
      <c r="I298" s="185">
        <f t="shared" si="15"/>
        <v>0</v>
      </c>
      <c r="J298" s="184">
        <v>459.63</v>
      </c>
      <c r="K298" s="185">
        <f t="shared" si="16"/>
        <v>346.1</v>
      </c>
      <c r="L298" s="185">
        <v>21</v>
      </c>
      <c r="M298" s="185">
        <f t="shared" si="17"/>
        <v>0</v>
      </c>
      <c r="N298" s="183">
        <v>0</v>
      </c>
      <c r="O298" s="183">
        <f t="shared" si="18"/>
        <v>0</v>
      </c>
      <c r="P298" s="183">
        <v>0</v>
      </c>
      <c r="Q298" s="183">
        <f t="shared" si="19"/>
        <v>0</v>
      </c>
      <c r="R298" s="185"/>
      <c r="S298" s="185" t="s">
        <v>125</v>
      </c>
      <c r="T298" s="186" t="s">
        <v>126</v>
      </c>
      <c r="U298" s="160">
        <v>0</v>
      </c>
      <c r="V298" s="160">
        <f t="shared" si="20"/>
        <v>0</v>
      </c>
      <c r="W298" s="160"/>
      <c r="X298" s="160" t="s">
        <v>127</v>
      </c>
      <c r="Y298" s="160" t="s">
        <v>158</v>
      </c>
      <c r="Z298" s="150"/>
      <c r="AA298" s="150"/>
      <c r="AB298" s="150"/>
      <c r="AC298" s="150"/>
      <c r="AD298" s="150"/>
      <c r="AE298" s="150"/>
      <c r="AF298" s="150"/>
      <c r="AG298" s="150" t="s">
        <v>148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5">
      <c r="A299" s="180">
        <v>93</v>
      </c>
      <c r="B299" s="181" t="s">
        <v>447</v>
      </c>
      <c r="C299" s="191" t="s">
        <v>448</v>
      </c>
      <c r="D299" s="182" t="s">
        <v>442</v>
      </c>
      <c r="E299" s="183">
        <v>6.7332999999999998</v>
      </c>
      <c r="F299" s="184"/>
      <c r="G299" s="185">
        <f t="shared" si="14"/>
        <v>0</v>
      </c>
      <c r="H299" s="184">
        <v>0</v>
      </c>
      <c r="I299" s="185">
        <f t="shared" si="15"/>
        <v>0</v>
      </c>
      <c r="J299" s="184">
        <v>432.3</v>
      </c>
      <c r="K299" s="185">
        <f t="shared" si="16"/>
        <v>2910.81</v>
      </c>
      <c r="L299" s="185">
        <v>21</v>
      </c>
      <c r="M299" s="185">
        <f t="shared" si="17"/>
        <v>0</v>
      </c>
      <c r="N299" s="183">
        <v>0</v>
      </c>
      <c r="O299" s="183">
        <f t="shared" si="18"/>
        <v>0</v>
      </c>
      <c r="P299" s="183">
        <v>0</v>
      </c>
      <c r="Q299" s="183">
        <f t="shared" si="19"/>
        <v>0</v>
      </c>
      <c r="R299" s="185" t="s">
        <v>449</v>
      </c>
      <c r="S299" s="185" t="s">
        <v>146</v>
      </c>
      <c r="T299" s="186" t="s">
        <v>126</v>
      </c>
      <c r="U299" s="160">
        <v>0.37017</v>
      </c>
      <c r="V299" s="160">
        <f t="shared" si="20"/>
        <v>2.4900000000000002</v>
      </c>
      <c r="W299" s="160"/>
      <c r="X299" s="160" t="s">
        <v>450</v>
      </c>
      <c r="Y299" s="160" t="s">
        <v>158</v>
      </c>
      <c r="Z299" s="150"/>
      <c r="AA299" s="150"/>
      <c r="AB299" s="150"/>
      <c r="AC299" s="150"/>
      <c r="AD299" s="150"/>
      <c r="AE299" s="150"/>
      <c r="AF299" s="150"/>
      <c r="AG299" s="150" t="s">
        <v>451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5">
      <c r="A300" s="180">
        <v>94</v>
      </c>
      <c r="B300" s="181" t="s">
        <v>452</v>
      </c>
      <c r="C300" s="191" t="s">
        <v>453</v>
      </c>
      <c r="D300" s="182" t="s">
        <v>442</v>
      </c>
      <c r="E300" s="183">
        <v>13.4666</v>
      </c>
      <c r="F300" s="184"/>
      <c r="G300" s="185">
        <f t="shared" si="14"/>
        <v>0</v>
      </c>
      <c r="H300" s="184">
        <v>0</v>
      </c>
      <c r="I300" s="185">
        <f t="shared" si="15"/>
        <v>0</v>
      </c>
      <c r="J300" s="184">
        <v>302.57</v>
      </c>
      <c r="K300" s="185">
        <f t="shared" si="16"/>
        <v>4074.59</v>
      </c>
      <c r="L300" s="185">
        <v>21</v>
      </c>
      <c r="M300" s="185">
        <f t="shared" si="17"/>
        <v>0</v>
      </c>
      <c r="N300" s="183">
        <v>0</v>
      </c>
      <c r="O300" s="183">
        <f t="shared" si="18"/>
        <v>0</v>
      </c>
      <c r="P300" s="183">
        <v>0</v>
      </c>
      <c r="Q300" s="183">
        <f t="shared" si="19"/>
        <v>0</v>
      </c>
      <c r="R300" s="185" t="s">
        <v>449</v>
      </c>
      <c r="S300" s="185" t="s">
        <v>146</v>
      </c>
      <c r="T300" s="186" t="s">
        <v>126</v>
      </c>
      <c r="U300" s="160">
        <v>0.25907999999999998</v>
      </c>
      <c r="V300" s="160">
        <f t="shared" si="20"/>
        <v>3.49</v>
      </c>
      <c r="W300" s="160"/>
      <c r="X300" s="160" t="s">
        <v>450</v>
      </c>
      <c r="Y300" s="160" t="s">
        <v>158</v>
      </c>
      <c r="Z300" s="150"/>
      <c r="AA300" s="150"/>
      <c r="AB300" s="150"/>
      <c r="AC300" s="150"/>
      <c r="AD300" s="150"/>
      <c r="AE300" s="150"/>
      <c r="AF300" s="150"/>
      <c r="AG300" s="150" t="s">
        <v>451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5">
      <c r="A301" s="180">
        <v>95</v>
      </c>
      <c r="B301" s="181" t="s">
        <v>454</v>
      </c>
      <c r="C301" s="191" t="s">
        <v>455</v>
      </c>
      <c r="D301" s="182" t="s">
        <v>442</v>
      </c>
      <c r="E301" s="183">
        <v>6.7332999999999998</v>
      </c>
      <c r="F301" s="184"/>
      <c r="G301" s="185">
        <f t="shared" si="14"/>
        <v>0</v>
      </c>
      <c r="H301" s="184">
        <v>0</v>
      </c>
      <c r="I301" s="185">
        <f t="shared" si="15"/>
        <v>0</v>
      </c>
      <c r="J301" s="184">
        <v>402.17</v>
      </c>
      <c r="K301" s="185">
        <f t="shared" si="16"/>
        <v>2707.93</v>
      </c>
      <c r="L301" s="185">
        <v>21</v>
      </c>
      <c r="M301" s="185">
        <f t="shared" si="17"/>
        <v>0</v>
      </c>
      <c r="N301" s="183">
        <v>0</v>
      </c>
      <c r="O301" s="183">
        <f t="shared" si="18"/>
        <v>0</v>
      </c>
      <c r="P301" s="183">
        <v>0</v>
      </c>
      <c r="Q301" s="183">
        <f t="shared" si="19"/>
        <v>0</v>
      </c>
      <c r="R301" s="185" t="s">
        <v>449</v>
      </c>
      <c r="S301" s="185" t="s">
        <v>146</v>
      </c>
      <c r="T301" s="186" t="s">
        <v>126</v>
      </c>
      <c r="U301" s="160">
        <v>0.33544000000000002</v>
      </c>
      <c r="V301" s="160">
        <f t="shared" si="20"/>
        <v>2.2599999999999998</v>
      </c>
      <c r="W301" s="160"/>
      <c r="X301" s="160" t="s">
        <v>450</v>
      </c>
      <c r="Y301" s="160" t="s">
        <v>158</v>
      </c>
      <c r="Z301" s="150"/>
      <c r="AA301" s="150"/>
      <c r="AB301" s="150"/>
      <c r="AC301" s="150"/>
      <c r="AD301" s="150"/>
      <c r="AE301" s="150"/>
      <c r="AF301" s="150"/>
      <c r="AG301" s="150" t="s">
        <v>451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5">
      <c r="A302" s="180">
        <v>96</v>
      </c>
      <c r="B302" s="181" t="s">
        <v>456</v>
      </c>
      <c r="C302" s="191" t="s">
        <v>457</v>
      </c>
      <c r="D302" s="182" t="s">
        <v>442</v>
      </c>
      <c r="E302" s="183">
        <v>134.666</v>
      </c>
      <c r="F302" s="184"/>
      <c r="G302" s="185">
        <f t="shared" si="14"/>
        <v>0</v>
      </c>
      <c r="H302" s="184">
        <v>0</v>
      </c>
      <c r="I302" s="185">
        <f t="shared" si="15"/>
        <v>0</v>
      </c>
      <c r="J302" s="184">
        <v>4.5999999999999996</v>
      </c>
      <c r="K302" s="185">
        <f t="shared" si="16"/>
        <v>619.46</v>
      </c>
      <c r="L302" s="185">
        <v>21</v>
      </c>
      <c r="M302" s="185">
        <f t="shared" si="17"/>
        <v>0</v>
      </c>
      <c r="N302" s="183">
        <v>0</v>
      </c>
      <c r="O302" s="183">
        <f t="shared" si="18"/>
        <v>0</v>
      </c>
      <c r="P302" s="183">
        <v>0</v>
      </c>
      <c r="Q302" s="183">
        <f t="shared" si="19"/>
        <v>0</v>
      </c>
      <c r="R302" s="185" t="s">
        <v>449</v>
      </c>
      <c r="S302" s="185" t="s">
        <v>146</v>
      </c>
      <c r="T302" s="186" t="s">
        <v>126</v>
      </c>
      <c r="U302" s="160">
        <v>0</v>
      </c>
      <c r="V302" s="160">
        <f t="shared" si="20"/>
        <v>0</v>
      </c>
      <c r="W302" s="160"/>
      <c r="X302" s="160" t="s">
        <v>450</v>
      </c>
      <c r="Y302" s="160" t="s">
        <v>158</v>
      </c>
      <c r="Z302" s="150"/>
      <c r="AA302" s="150"/>
      <c r="AB302" s="150"/>
      <c r="AC302" s="150"/>
      <c r="AD302" s="150"/>
      <c r="AE302" s="150"/>
      <c r="AF302" s="150"/>
      <c r="AG302" s="150" t="s">
        <v>451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5">
      <c r="A303" s="180">
        <v>97</v>
      </c>
      <c r="B303" s="181" t="s">
        <v>458</v>
      </c>
      <c r="C303" s="191" t="s">
        <v>459</v>
      </c>
      <c r="D303" s="182" t="s">
        <v>442</v>
      </c>
      <c r="E303" s="183">
        <v>6.7332999999999998</v>
      </c>
      <c r="F303" s="184"/>
      <c r="G303" s="185">
        <f t="shared" si="14"/>
        <v>0</v>
      </c>
      <c r="H303" s="184">
        <v>0</v>
      </c>
      <c r="I303" s="185">
        <f t="shared" si="15"/>
        <v>0</v>
      </c>
      <c r="J303" s="184">
        <v>436.47</v>
      </c>
      <c r="K303" s="185">
        <f t="shared" si="16"/>
        <v>2938.88</v>
      </c>
      <c r="L303" s="185">
        <v>21</v>
      </c>
      <c r="M303" s="185">
        <f t="shared" si="17"/>
        <v>0</v>
      </c>
      <c r="N303" s="183">
        <v>0</v>
      </c>
      <c r="O303" s="183">
        <f t="shared" si="18"/>
        <v>0</v>
      </c>
      <c r="P303" s="183">
        <v>0</v>
      </c>
      <c r="Q303" s="183">
        <f t="shared" si="19"/>
        <v>0</v>
      </c>
      <c r="R303" s="185" t="s">
        <v>449</v>
      </c>
      <c r="S303" s="185" t="s">
        <v>146</v>
      </c>
      <c r="T303" s="186" t="s">
        <v>126</v>
      </c>
      <c r="U303" s="160">
        <v>0.37374000000000002</v>
      </c>
      <c r="V303" s="160">
        <f t="shared" si="20"/>
        <v>2.52</v>
      </c>
      <c r="W303" s="160"/>
      <c r="X303" s="160" t="s">
        <v>450</v>
      </c>
      <c r="Y303" s="160" t="s">
        <v>158</v>
      </c>
      <c r="Z303" s="150"/>
      <c r="AA303" s="150"/>
      <c r="AB303" s="150"/>
      <c r="AC303" s="150"/>
      <c r="AD303" s="150"/>
      <c r="AE303" s="150"/>
      <c r="AF303" s="150"/>
      <c r="AG303" s="150" t="s">
        <v>451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5">
      <c r="A304" s="180">
        <v>98</v>
      </c>
      <c r="B304" s="181" t="s">
        <v>460</v>
      </c>
      <c r="C304" s="191" t="s">
        <v>461</v>
      </c>
      <c r="D304" s="182" t="s">
        <v>442</v>
      </c>
      <c r="E304" s="183">
        <v>53.866399999999999</v>
      </c>
      <c r="F304" s="184"/>
      <c r="G304" s="185">
        <f t="shared" si="14"/>
        <v>0</v>
      </c>
      <c r="H304" s="184">
        <v>0</v>
      </c>
      <c r="I304" s="185">
        <f t="shared" si="15"/>
        <v>0</v>
      </c>
      <c r="J304" s="184">
        <v>48.65</v>
      </c>
      <c r="K304" s="185">
        <f t="shared" si="16"/>
        <v>2620.6</v>
      </c>
      <c r="L304" s="185">
        <v>21</v>
      </c>
      <c r="M304" s="185">
        <f t="shared" si="17"/>
        <v>0</v>
      </c>
      <c r="N304" s="183">
        <v>0</v>
      </c>
      <c r="O304" s="183">
        <f t="shared" si="18"/>
        <v>0</v>
      </c>
      <c r="P304" s="183">
        <v>0</v>
      </c>
      <c r="Q304" s="183">
        <f t="shared" si="19"/>
        <v>0</v>
      </c>
      <c r="R304" s="185" t="s">
        <v>449</v>
      </c>
      <c r="S304" s="185" t="s">
        <v>146</v>
      </c>
      <c r="T304" s="186" t="s">
        <v>126</v>
      </c>
      <c r="U304" s="160">
        <v>4.1660000000000003E-2</v>
      </c>
      <c r="V304" s="160">
        <f t="shared" si="20"/>
        <v>2.2400000000000002</v>
      </c>
      <c r="W304" s="160"/>
      <c r="X304" s="160" t="s">
        <v>450</v>
      </c>
      <c r="Y304" s="160" t="s">
        <v>158</v>
      </c>
      <c r="Z304" s="150"/>
      <c r="AA304" s="150"/>
      <c r="AB304" s="150"/>
      <c r="AC304" s="150"/>
      <c r="AD304" s="150"/>
      <c r="AE304" s="150"/>
      <c r="AF304" s="150"/>
      <c r="AG304" s="150" t="s">
        <v>451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x14ac:dyDescent="0.25">
      <c r="A305" s="166" t="s">
        <v>121</v>
      </c>
      <c r="B305" s="167" t="s">
        <v>92</v>
      </c>
      <c r="C305" s="187" t="s">
        <v>27</v>
      </c>
      <c r="D305" s="168"/>
      <c r="E305" s="169"/>
      <c r="F305" s="170"/>
      <c r="G305" s="170">
        <f>SUMIF(AG306:AG308,"&lt;&gt;NOR",G306:G308)</f>
        <v>0</v>
      </c>
      <c r="H305" s="170"/>
      <c r="I305" s="170">
        <f>SUM(I306:I308)</f>
        <v>0</v>
      </c>
      <c r="J305" s="170"/>
      <c r="K305" s="170">
        <f>SUM(K306:K308)</f>
        <v>73893.3</v>
      </c>
      <c r="L305" s="170"/>
      <c r="M305" s="170">
        <f>SUM(M306:M308)</f>
        <v>0</v>
      </c>
      <c r="N305" s="169"/>
      <c r="O305" s="169">
        <f>SUM(O306:O308)</f>
        <v>0</v>
      </c>
      <c r="P305" s="169"/>
      <c r="Q305" s="169">
        <f>SUM(Q306:Q308)</f>
        <v>0</v>
      </c>
      <c r="R305" s="170"/>
      <c r="S305" s="170"/>
      <c r="T305" s="171"/>
      <c r="U305" s="165"/>
      <c r="V305" s="165">
        <f>SUM(V306:V308)</f>
        <v>0</v>
      </c>
      <c r="W305" s="165"/>
      <c r="X305" s="165"/>
      <c r="Y305" s="165"/>
      <c r="AG305" t="s">
        <v>122</v>
      </c>
    </row>
    <row r="306" spans="1:60" outlineLevel="1" x14ac:dyDescent="0.25">
      <c r="A306" s="180">
        <v>99</v>
      </c>
      <c r="B306" s="181" t="s">
        <v>462</v>
      </c>
      <c r="C306" s="191" t="s">
        <v>463</v>
      </c>
      <c r="D306" s="182" t="s">
        <v>464</v>
      </c>
      <c r="E306" s="183">
        <v>60</v>
      </c>
      <c r="F306" s="184"/>
      <c r="G306" s="185">
        <f>ROUND(E306*F306,2)</f>
        <v>0</v>
      </c>
      <c r="H306" s="184">
        <v>0</v>
      </c>
      <c r="I306" s="185">
        <f>ROUND(E306*H306,2)</f>
        <v>0</v>
      </c>
      <c r="J306" s="184">
        <v>86.18</v>
      </c>
      <c r="K306" s="185">
        <f>ROUND(E306*J306,2)</f>
        <v>5170.8</v>
      </c>
      <c r="L306" s="185">
        <v>21</v>
      </c>
      <c r="M306" s="185">
        <f>G306*(1+L306/100)</f>
        <v>0</v>
      </c>
      <c r="N306" s="183">
        <v>0</v>
      </c>
      <c r="O306" s="183">
        <f>ROUND(E306*N306,2)</f>
        <v>0</v>
      </c>
      <c r="P306" s="183">
        <v>0</v>
      </c>
      <c r="Q306" s="183">
        <f>ROUND(E306*P306,2)</f>
        <v>0</v>
      </c>
      <c r="R306" s="185"/>
      <c r="S306" s="185" t="s">
        <v>125</v>
      </c>
      <c r="T306" s="186" t="s">
        <v>126</v>
      </c>
      <c r="U306" s="160">
        <v>0</v>
      </c>
      <c r="V306" s="160">
        <f>ROUND(E306*U306,2)</f>
        <v>0</v>
      </c>
      <c r="W306" s="160"/>
      <c r="X306" s="160" t="s">
        <v>127</v>
      </c>
      <c r="Y306" s="160" t="s">
        <v>128</v>
      </c>
      <c r="Z306" s="150"/>
      <c r="AA306" s="150"/>
      <c r="AB306" s="150"/>
      <c r="AC306" s="150"/>
      <c r="AD306" s="150"/>
      <c r="AE306" s="150"/>
      <c r="AF306" s="150"/>
      <c r="AG306" s="150" t="s">
        <v>148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5">
      <c r="A307" s="173">
        <v>100</v>
      </c>
      <c r="B307" s="174" t="s">
        <v>465</v>
      </c>
      <c r="C307" s="188" t="s">
        <v>466</v>
      </c>
      <c r="D307" s="175" t="s">
        <v>161</v>
      </c>
      <c r="E307" s="176">
        <v>1</v>
      </c>
      <c r="F307" s="177"/>
      <c r="G307" s="178">
        <f>ROUND(E307*F307,2)</f>
        <v>0</v>
      </c>
      <c r="H307" s="177">
        <v>0</v>
      </c>
      <c r="I307" s="178">
        <f>ROUND(E307*H307,2)</f>
        <v>0</v>
      </c>
      <c r="J307" s="177">
        <v>52500</v>
      </c>
      <c r="K307" s="178">
        <f>ROUND(E307*J307,2)</f>
        <v>52500</v>
      </c>
      <c r="L307" s="178">
        <v>21</v>
      </c>
      <c r="M307" s="178">
        <f>G307*(1+L307/100)</f>
        <v>0</v>
      </c>
      <c r="N307" s="176">
        <v>0</v>
      </c>
      <c r="O307" s="176">
        <f>ROUND(E307*N307,2)</f>
        <v>0</v>
      </c>
      <c r="P307" s="176">
        <v>0</v>
      </c>
      <c r="Q307" s="176">
        <f>ROUND(E307*P307,2)</f>
        <v>0</v>
      </c>
      <c r="R307" s="178"/>
      <c r="S307" s="178" t="s">
        <v>146</v>
      </c>
      <c r="T307" s="179" t="s">
        <v>126</v>
      </c>
      <c r="U307" s="160">
        <v>0</v>
      </c>
      <c r="V307" s="160">
        <f>ROUND(E307*U307,2)</f>
        <v>0</v>
      </c>
      <c r="W307" s="160"/>
      <c r="X307" s="160" t="s">
        <v>467</v>
      </c>
      <c r="Y307" s="160" t="s">
        <v>128</v>
      </c>
      <c r="Z307" s="150"/>
      <c r="AA307" s="150"/>
      <c r="AB307" s="150"/>
      <c r="AC307" s="150"/>
      <c r="AD307" s="150"/>
      <c r="AE307" s="150"/>
      <c r="AF307" s="150"/>
      <c r="AG307" s="150" t="s">
        <v>468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5">
      <c r="A308" s="173">
        <v>101</v>
      </c>
      <c r="B308" s="174" t="s">
        <v>469</v>
      </c>
      <c r="C308" s="188" t="s">
        <v>470</v>
      </c>
      <c r="D308" s="175" t="s">
        <v>161</v>
      </c>
      <c r="E308" s="176">
        <v>1</v>
      </c>
      <c r="F308" s="177"/>
      <c r="G308" s="178">
        <f>ROUND(E308*F308,2)</f>
        <v>0</v>
      </c>
      <c r="H308" s="177">
        <v>0</v>
      </c>
      <c r="I308" s="178">
        <f>ROUND(E308*H308,2)</f>
        <v>0</v>
      </c>
      <c r="J308" s="177">
        <v>16222.5</v>
      </c>
      <c r="K308" s="178">
        <f>ROUND(E308*J308,2)</f>
        <v>16222.5</v>
      </c>
      <c r="L308" s="178">
        <v>21</v>
      </c>
      <c r="M308" s="178">
        <f>G308*(1+L308/100)</f>
        <v>0</v>
      </c>
      <c r="N308" s="176">
        <v>0</v>
      </c>
      <c r="O308" s="176">
        <f>ROUND(E308*N308,2)</f>
        <v>0</v>
      </c>
      <c r="P308" s="176">
        <v>0</v>
      </c>
      <c r="Q308" s="176">
        <f>ROUND(E308*P308,2)</f>
        <v>0</v>
      </c>
      <c r="R308" s="178"/>
      <c r="S308" s="178" t="s">
        <v>125</v>
      </c>
      <c r="T308" s="179" t="s">
        <v>126</v>
      </c>
      <c r="U308" s="160">
        <v>0</v>
      </c>
      <c r="V308" s="160">
        <f>ROUND(E308*U308,2)</f>
        <v>0</v>
      </c>
      <c r="W308" s="160"/>
      <c r="X308" s="160" t="s">
        <v>467</v>
      </c>
      <c r="Y308" s="160" t="s">
        <v>128</v>
      </c>
      <c r="Z308" s="150"/>
      <c r="AA308" s="150"/>
      <c r="AB308" s="150"/>
      <c r="AC308" s="150"/>
      <c r="AD308" s="150"/>
      <c r="AE308" s="150"/>
      <c r="AF308" s="150"/>
      <c r="AG308" s="150" t="s">
        <v>468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x14ac:dyDescent="0.25">
      <c r="A309" s="166" t="s">
        <v>121</v>
      </c>
      <c r="B309" s="167" t="s">
        <v>93</v>
      </c>
      <c r="C309" s="187" t="s">
        <v>28</v>
      </c>
      <c r="D309" s="168"/>
      <c r="E309" s="169"/>
      <c r="F309" s="170"/>
      <c r="G309" s="170">
        <f>SUMIF(AG310:AG311,"&lt;&gt;NOR",G310:G311)</f>
        <v>0</v>
      </c>
      <c r="H309" s="170"/>
      <c r="I309" s="170">
        <f>SUM(I310:I311)</f>
        <v>0</v>
      </c>
      <c r="J309" s="170"/>
      <c r="K309" s="170">
        <f>SUM(K310:K311)</f>
        <v>37852.5</v>
      </c>
      <c r="L309" s="170"/>
      <c r="M309" s="170">
        <f>SUM(M310:M311)</f>
        <v>0</v>
      </c>
      <c r="N309" s="169"/>
      <c r="O309" s="169">
        <f>SUM(O310:O311)</f>
        <v>0</v>
      </c>
      <c r="P309" s="169"/>
      <c r="Q309" s="169">
        <f>SUM(Q310:Q311)</f>
        <v>0</v>
      </c>
      <c r="R309" s="170"/>
      <c r="S309" s="170"/>
      <c r="T309" s="171"/>
      <c r="U309" s="165"/>
      <c r="V309" s="165">
        <f>SUM(V310:V311)</f>
        <v>0</v>
      </c>
      <c r="W309" s="165"/>
      <c r="X309" s="165"/>
      <c r="Y309" s="165"/>
      <c r="AG309" t="s">
        <v>122</v>
      </c>
    </row>
    <row r="310" spans="1:60" outlineLevel="1" x14ac:dyDescent="0.25">
      <c r="A310" s="173">
        <v>102</v>
      </c>
      <c r="B310" s="174" t="s">
        <v>471</v>
      </c>
      <c r="C310" s="188" t="s">
        <v>472</v>
      </c>
      <c r="D310" s="175" t="s">
        <v>161</v>
      </c>
      <c r="E310" s="176">
        <v>1</v>
      </c>
      <c r="F310" s="177"/>
      <c r="G310" s="178">
        <f>ROUND(E310*F310,2)</f>
        <v>0</v>
      </c>
      <c r="H310" s="177">
        <v>0</v>
      </c>
      <c r="I310" s="178">
        <f>ROUND(E310*H310,2)</f>
        <v>0</v>
      </c>
      <c r="J310" s="177">
        <v>21630</v>
      </c>
      <c r="K310" s="178">
        <f>ROUND(E310*J310,2)</f>
        <v>21630</v>
      </c>
      <c r="L310" s="178">
        <v>21</v>
      </c>
      <c r="M310" s="178">
        <f>G310*(1+L310/100)</f>
        <v>0</v>
      </c>
      <c r="N310" s="176">
        <v>0</v>
      </c>
      <c r="O310" s="176">
        <f>ROUND(E310*N310,2)</f>
        <v>0</v>
      </c>
      <c r="P310" s="176">
        <v>0</v>
      </c>
      <c r="Q310" s="176">
        <f>ROUND(E310*P310,2)</f>
        <v>0</v>
      </c>
      <c r="R310" s="178"/>
      <c r="S310" s="178" t="s">
        <v>125</v>
      </c>
      <c r="T310" s="179" t="s">
        <v>126</v>
      </c>
      <c r="U310" s="160">
        <v>0</v>
      </c>
      <c r="V310" s="160">
        <f>ROUND(E310*U310,2)</f>
        <v>0</v>
      </c>
      <c r="W310" s="160"/>
      <c r="X310" s="160" t="s">
        <v>467</v>
      </c>
      <c r="Y310" s="160" t="s">
        <v>128</v>
      </c>
      <c r="Z310" s="150"/>
      <c r="AA310" s="150"/>
      <c r="AB310" s="150"/>
      <c r="AC310" s="150"/>
      <c r="AD310" s="150"/>
      <c r="AE310" s="150"/>
      <c r="AF310" s="150"/>
      <c r="AG310" s="150" t="s">
        <v>468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5">
      <c r="A311" s="173">
        <v>103</v>
      </c>
      <c r="B311" s="174" t="s">
        <v>473</v>
      </c>
      <c r="C311" s="188" t="s">
        <v>474</v>
      </c>
      <c r="D311" s="175" t="s">
        <v>161</v>
      </c>
      <c r="E311" s="176">
        <v>1</v>
      </c>
      <c r="F311" s="177"/>
      <c r="G311" s="178">
        <f>ROUND(E311*F311,2)</f>
        <v>0</v>
      </c>
      <c r="H311" s="177">
        <v>0</v>
      </c>
      <c r="I311" s="178">
        <f>ROUND(E311*H311,2)</f>
        <v>0</v>
      </c>
      <c r="J311" s="177">
        <v>16222.5</v>
      </c>
      <c r="K311" s="178">
        <f>ROUND(E311*J311,2)</f>
        <v>16222.5</v>
      </c>
      <c r="L311" s="178">
        <v>21</v>
      </c>
      <c r="M311" s="178">
        <f>G311*(1+L311/100)</f>
        <v>0</v>
      </c>
      <c r="N311" s="176">
        <v>0</v>
      </c>
      <c r="O311" s="176">
        <f>ROUND(E311*N311,2)</f>
        <v>0</v>
      </c>
      <c r="P311" s="176">
        <v>0</v>
      </c>
      <c r="Q311" s="176">
        <f>ROUND(E311*P311,2)</f>
        <v>0</v>
      </c>
      <c r="R311" s="178"/>
      <c r="S311" s="178" t="s">
        <v>125</v>
      </c>
      <c r="T311" s="179" t="s">
        <v>126</v>
      </c>
      <c r="U311" s="160">
        <v>0</v>
      </c>
      <c r="V311" s="160">
        <f>ROUND(E311*U311,2)</f>
        <v>0</v>
      </c>
      <c r="W311" s="160"/>
      <c r="X311" s="160" t="s">
        <v>467</v>
      </c>
      <c r="Y311" s="160" t="s">
        <v>128</v>
      </c>
      <c r="Z311" s="150"/>
      <c r="AA311" s="150"/>
      <c r="AB311" s="150"/>
      <c r="AC311" s="150"/>
      <c r="AD311" s="150"/>
      <c r="AE311" s="150"/>
      <c r="AF311" s="150"/>
      <c r="AG311" s="150" t="s">
        <v>468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x14ac:dyDescent="0.25">
      <c r="A312" s="3"/>
      <c r="B312" s="4"/>
      <c r="C312" s="192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AE312">
        <v>12</v>
      </c>
      <c r="AF312">
        <v>21</v>
      </c>
      <c r="AG312" t="s">
        <v>107</v>
      </c>
    </row>
    <row r="313" spans="1:60" x14ac:dyDescent="0.25">
      <c r="A313" s="153"/>
      <c r="B313" s="154" t="s">
        <v>29</v>
      </c>
      <c r="C313" s="193"/>
      <c r="D313" s="155"/>
      <c r="E313" s="156"/>
      <c r="F313" s="156"/>
      <c r="G313" s="172">
        <f>G8+G54+G117+G153+G254+G260+G262+G279+G284+G293+G295+G305+G309</f>
        <v>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AE313">
        <f>SUMIF(L7:L311,AE312,G7:G311)</f>
        <v>0</v>
      </c>
      <c r="AF313">
        <f>SUMIF(L7:L311,AF312,G7:G311)</f>
        <v>0</v>
      </c>
      <c r="AG313" t="s">
        <v>475</v>
      </c>
    </row>
    <row r="314" spans="1:60" x14ac:dyDescent="0.25">
      <c r="C314" s="194"/>
      <c r="D314" s="10"/>
      <c r="AG314" t="s">
        <v>476</v>
      </c>
    </row>
    <row r="315" spans="1:60" x14ac:dyDescent="0.25">
      <c r="D315" s="10"/>
    </row>
    <row r="316" spans="1:60" x14ac:dyDescent="0.25">
      <c r="D316" s="10"/>
    </row>
    <row r="317" spans="1:60" x14ac:dyDescent="0.25">
      <c r="D317" s="10"/>
    </row>
    <row r="318" spans="1:60" x14ac:dyDescent="0.25">
      <c r="D318" s="10"/>
    </row>
    <row r="319" spans="1:60" x14ac:dyDescent="0.25">
      <c r="D319" s="10"/>
    </row>
    <row r="320" spans="1:60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</sheetData>
  <sheetProtection algorithmName="SHA-512" hashValue="CvHeMNKtNYKbiEtT6t16tFdUCtx5duLhvfkyxBhFi9LbJcuLKJb681VW83l7h/5xWo0QnG2MKezbDAdnRNvL/Q==" saltValue="gM0Lz3Y37ASYBZwFQ3aCpg==" spinCount="100000" sheet="1" formatRows="0"/>
  <mergeCells count="12">
    <mergeCell ref="C283:G283"/>
    <mergeCell ref="C253:G253"/>
    <mergeCell ref="C259:G259"/>
    <mergeCell ref="C167:G167"/>
    <mergeCell ref="C152:G152"/>
    <mergeCell ref="C116:G116"/>
    <mergeCell ref="C53:G53"/>
    <mergeCell ref="C84:G84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2400057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2400057 Pol'!Názvy_tisku</vt:lpstr>
      <vt:lpstr>oadresa</vt:lpstr>
      <vt:lpstr>Stavba!Objednatel</vt:lpstr>
      <vt:lpstr>Stavba!Objekt</vt:lpstr>
      <vt:lpstr>'01 2400057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Tereza Švíková</cp:lastModifiedBy>
  <cp:lastPrinted>2019-03-19T12:27:02Z</cp:lastPrinted>
  <dcterms:created xsi:type="dcterms:W3CDTF">2009-04-08T07:15:50Z</dcterms:created>
  <dcterms:modified xsi:type="dcterms:W3CDTF">2025-01-10T08:02:50Z</dcterms:modified>
</cp:coreProperties>
</file>