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0.1\Dokumenty\Zakázky\B0712 - Brno - Ponava a Černovice - ZZS\vrána 2024\JP 2024\"/>
    </mc:Choice>
  </mc:AlternateContent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SO 102 R240712102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102 R24071210201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102 R24071210201 Pol'!$A$1:$Y$45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9" i="1" l="1"/>
  <c r="I58" i="1"/>
  <c r="I57" i="1"/>
  <c r="I56" i="1"/>
  <c r="I55" i="1"/>
  <c r="I54" i="1"/>
  <c r="I60" i="1" s="1"/>
  <c r="I53" i="1"/>
  <c r="G42" i="1"/>
  <c r="F42" i="1"/>
  <c r="G41" i="1"/>
  <c r="F41" i="1"/>
  <c r="G39" i="1"/>
  <c r="F39" i="1"/>
  <c r="H39" i="1" s="1"/>
  <c r="I39" i="1" s="1"/>
  <c r="I43" i="1" s="1"/>
  <c r="G44" i="12"/>
  <c r="O8" i="12"/>
  <c r="G9" i="12"/>
  <c r="I9" i="12"/>
  <c r="I8" i="12" s="1"/>
  <c r="K9" i="12"/>
  <c r="K8" i="12" s="1"/>
  <c r="M9" i="12"/>
  <c r="O9" i="12"/>
  <c r="Q9" i="12"/>
  <c r="Q8" i="12" s="1"/>
  <c r="V9" i="12"/>
  <c r="G10" i="12"/>
  <c r="G8" i="12" s="1"/>
  <c r="I10" i="12"/>
  <c r="K10" i="12"/>
  <c r="O10" i="12"/>
  <c r="Q10" i="12"/>
  <c r="V10" i="12"/>
  <c r="V8" i="12" s="1"/>
  <c r="I12" i="12"/>
  <c r="G13" i="12"/>
  <c r="M13" i="12" s="1"/>
  <c r="M12" i="12" s="1"/>
  <c r="I13" i="12"/>
  <c r="K13" i="12"/>
  <c r="K12" i="12" s="1"/>
  <c r="O13" i="12"/>
  <c r="O12" i="12" s="1"/>
  <c r="Q13" i="12"/>
  <c r="Q12" i="12" s="1"/>
  <c r="V13" i="12"/>
  <c r="V12" i="12" s="1"/>
  <c r="G14" i="12"/>
  <c r="I14" i="12"/>
  <c r="K14" i="12"/>
  <c r="M14" i="12"/>
  <c r="O14" i="12"/>
  <c r="Q14" i="12"/>
  <c r="V14" i="12"/>
  <c r="G15" i="12"/>
  <c r="I15" i="12"/>
  <c r="K15" i="12"/>
  <c r="M15" i="12"/>
  <c r="O15" i="12"/>
  <c r="Q15" i="12"/>
  <c r="V15" i="12"/>
  <c r="G16" i="12"/>
  <c r="I16" i="12"/>
  <c r="K16" i="12"/>
  <c r="M16" i="12"/>
  <c r="O16" i="12"/>
  <c r="Q16" i="12"/>
  <c r="V16" i="12"/>
  <c r="K17" i="12"/>
  <c r="G18" i="12"/>
  <c r="M18" i="12" s="1"/>
  <c r="I18" i="12"/>
  <c r="I17" i="12" s="1"/>
  <c r="K18" i="12"/>
  <c r="O18" i="12"/>
  <c r="Q18" i="12"/>
  <c r="Q17" i="12" s="1"/>
  <c r="V18" i="12"/>
  <c r="V17" i="12" s="1"/>
  <c r="G20" i="12"/>
  <c r="M20" i="12" s="1"/>
  <c r="I20" i="12"/>
  <c r="K20" i="12"/>
  <c r="O20" i="12"/>
  <c r="O17" i="12" s="1"/>
  <c r="Q20" i="12"/>
  <c r="V20" i="12"/>
  <c r="G21" i="12"/>
  <c r="I21" i="12"/>
  <c r="K21" i="12"/>
  <c r="M21" i="12"/>
  <c r="O21" i="12"/>
  <c r="Q21" i="12"/>
  <c r="V21" i="12"/>
  <c r="O22" i="12"/>
  <c r="G23" i="12"/>
  <c r="I23" i="12"/>
  <c r="I22" i="12" s="1"/>
  <c r="K23" i="12"/>
  <c r="K22" i="12" s="1"/>
  <c r="M23" i="12"/>
  <c r="O23" i="12"/>
  <c r="Q23" i="12"/>
  <c r="Q22" i="12" s="1"/>
  <c r="V23" i="12"/>
  <c r="G25" i="12"/>
  <c r="G22" i="12" s="1"/>
  <c r="I25" i="12"/>
  <c r="K25" i="12"/>
  <c r="O25" i="12"/>
  <c r="Q25" i="12"/>
  <c r="V25" i="12"/>
  <c r="V22" i="12" s="1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I28" i="12"/>
  <c r="K28" i="12"/>
  <c r="M28" i="12"/>
  <c r="O28" i="12"/>
  <c r="Q28" i="12"/>
  <c r="V28" i="12"/>
  <c r="O29" i="12"/>
  <c r="G30" i="12"/>
  <c r="I30" i="12"/>
  <c r="I29" i="12" s="1"/>
  <c r="K30" i="12"/>
  <c r="K29" i="12" s="1"/>
  <c r="M30" i="12"/>
  <c r="O30" i="12"/>
  <c r="Q30" i="12"/>
  <c r="Q29" i="12" s="1"/>
  <c r="V30" i="12"/>
  <c r="G32" i="12"/>
  <c r="G29" i="12" s="1"/>
  <c r="I32" i="12"/>
  <c r="K32" i="12"/>
  <c r="O32" i="12"/>
  <c r="Q32" i="12"/>
  <c r="V32" i="12"/>
  <c r="V29" i="12" s="1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I35" i="12"/>
  <c r="Q35" i="12"/>
  <c r="G36" i="12"/>
  <c r="G35" i="12" s="1"/>
  <c r="I36" i="12"/>
  <c r="K36" i="12"/>
  <c r="K35" i="12" s="1"/>
  <c r="M36" i="12"/>
  <c r="M35" i="12" s="1"/>
  <c r="O36" i="12"/>
  <c r="O35" i="12" s="1"/>
  <c r="Q36" i="12"/>
  <c r="V36" i="12"/>
  <c r="V35" i="12" s="1"/>
  <c r="G38" i="12"/>
  <c r="G37" i="12" s="1"/>
  <c r="I38" i="12"/>
  <c r="I37" i="12" s="1"/>
  <c r="K38" i="12"/>
  <c r="K37" i="12" s="1"/>
  <c r="O38" i="12"/>
  <c r="O37" i="12" s="1"/>
  <c r="Q38" i="12"/>
  <c r="V38" i="12"/>
  <c r="V37" i="12" s="1"/>
  <c r="G40" i="12"/>
  <c r="M40" i="12" s="1"/>
  <c r="I40" i="12"/>
  <c r="K40" i="12"/>
  <c r="O40" i="12"/>
  <c r="Q40" i="12"/>
  <c r="Q37" i="12" s="1"/>
  <c r="V40" i="12"/>
  <c r="AE44" i="12"/>
  <c r="I20" i="1"/>
  <c r="I19" i="1"/>
  <c r="I18" i="1"/>
  <c r="I17" i="1"/>
  <c r="I16" i="1"/>
  <c r="F43" i="1"/>
  <c r="G23" i="1" s="1"/>
  <c r="G43" i="1"/>
  <c r="G25" i="1" s="1"/>
  <c r="A25" i="1" s="1"/>
  <c r="H42" i="1"/>
  <c r="I42" i="1" s="1"/>
  <c r="H41" i="1"/>
  <c r="I41" i="1" s="1"/>
  <c r="H40" i="1"/>
  <c r="J53" i="1" l="1"/>
  <c r="J59" i="1"/>
  <c r="J56" i="1"/>
  <c r="J58" i="1"/>
  <c r="J55" i="1"/>
  <c r="J57" i="1"/>
  <c r="J54" i="1"/>
  <c r="G26" i="1"/>
  <c r="A26" i="1"/>
  <c r="A23" i="1"/>
  <c r="G28" i="1"/>
  <c r="M17" i="12"/>
  <c r="M22" i="12"/>
  <c r="AF44" i="12"/>
  <c r="M38" i="12"/>
  <c r="M37" i="12" s="1"/>
  <c r="M32" i="12"/>
  <c r="M29" i="12" s="1"/>
  <c r="M25" i="12"/>
  <c r="M10" i="12"/>
  <c r="M8" i="12" s="1"/>
  <c r="G12" i="12"/>
  <c r="G17" i="12"/>
  <c r="J41" i="1"/>
  <c r="J42" i="1"/>
  <c r="J39" i="1"/>
  <c r="J43" i="1" s="1"/>
  <c r="H43" i="1"/>
  <c r="I21" i="1"/>
  <c r="J28" i="1"/>
  <c r="J26" i="1"/>
  <c r="G38" i="1"/>
  <c r="F38" i="1"/>
  <c r="J23" i="1"/>
  <c r="J24" i="1"/>
  <c r="J25" i="1"/>
  <c r="J27" i="1"/>
  <c r="E24" i="1"/>
  <c r="E26" i="1"/>
  <c r="J60" i="1" l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Uživatel systému Windows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<sst xmlns="http://schemas.openxmlformats.org/spreadsheetml/2006/main" count="374" uniqueCount="190">
  <si>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</si>
  <si>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</si>
  <si>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</si>
  <si>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</si>
  <si>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</si>
  <si>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</si>
  <si>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</si>
  <si>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</si>
  <si>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</si>
  <si>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</si>
  <si>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</si>
  <si>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</si>
  <si>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</si>
  <si>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</si>
  <si>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</si>
  <si>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</si>
  <si>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</si>
  <si>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</si>
  <si>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</si>
  <si>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</si>
  <si>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</si>
  <si>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</si>
  <si>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</si>
  <si>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</si>
  <si>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</si>
  <si>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</si>
  <si>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</si>
  <si>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</si>
  <si>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</si>
  <si>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</si>
  <si>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</si>
  <si>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</si>
  <si>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</si>
  <si>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</si>
  <si>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</si>
  <si>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</si>
  <si>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</si>
  <si>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</si>
  <si>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</si>
  <si>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</si>
  <si>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</si>
  <si>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</si>
  <si>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</si>
  <si>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R24071210201</t>
  </si>
  <si>
    <t>vytápění</t>
  </si>
  <si>
    <t>SO 102</t>
  </si>
  <si>
    <t>servis</t>
  </si>
  <si>
    <t>Objekt:</t>
  </si>
  <si>
    <t>Rozpočet:</t>
  </si>
  <si>
    <t>0712</t>
  </si>
  <si>
    <t>Brno- Ponava+Černovice ZZS</t>
  </si>
  <si>
    <t>Stavba</t>
  </si>
  <si>
    <t>Stavební objekt</t>
  </si>
  <si>
    <t>Celkem za stavbu</t>
  </si>
  <si>
    <t>CZK</t>
  </si>
  <si>
    <t>#POPS</t>
  </si>
  <si>
    <t>Popis stavby: 0712 - Brno- Ponava+Černovice ZZS</t>
  </si>
  <si>
    <t>#POPO</t>
  </si>
  <si>
    <t>Popis objektu: SO 102 - servis</t>
  </si>
  <si>
    <t>#POPR</t>
  </si>
  <si>
    <t>Popis rozpočtu: R24071210201 - vytápění</t>
  </si>
  <si>
    <t>Rekapitulace dílů</t>
  </si>
  <si>
    <t>Typ dílu</t>
  </si>
  <si>
    <t>713</t>
  </si>
  <si>
    <t>Izolace tepelné</t>
  </si>
  <si>
    <t>730</t>
  </si>
  <si>
    <t>Ústřední vytápění</t>
  </si>
  <si>
    <t>733</t>
  </si>
  <si>
    <t>Rozvod potrubí</t>
  </si>
  <si>
    <t>734</t>
  </si>
  <si>
    <t>Armatury</t>
  </si>
  <si>
    <t>735</t>
  </si>
  <si>
    <t>Otopná tělesa</t>
  </si>
  <si>
    <t>767</t>
  </si>
  <si>
    <t>Konstrukce zámečnické</t>
  </si>
  <si>
    <t>783</t>
  </si>
  <si>
    <t>Nátěry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</si>
  <si>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</si>
  <si>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</si>
  <si>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</si>
  <si>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</si>
  <si>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</si>
  <si>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</si>
  <si>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</si>
  <si>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</si>
  <si>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</si>
  <si>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</si>
  <si>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</si>
  <si>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</si>
  <si>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</si>
  <si>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</si>
  <si>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</si>
  <si>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</si>
  <si>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</si>
  <si>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</si>
  <si>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</si>
  <si>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</si>
  <si>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</si>
  <si>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</si>
  <si>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</si>
  <si>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</si>
  <si>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</si>
  <si>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</si>
  <si>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</si>
  <si>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</si>
  <si>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</si>
  <si>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</si>
  <si>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</si>
  <si>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283771032B</t>
  </si>
  <si>
    <t>Izolace potrubí - úprava a doplnění stávajících - dodávka + montáž</t>
  </si>
  <si>
    <t>soubor</t>
  </si>
  <si>
    <t>Vlastní</t>
  </si>
  <si>
    <t>Indiv</t>
  </si>
  <si>
    <t>Specifikace</t>
  </si>
  <si>
    <t>Bižná</t>
  </si>
  <si>
    <t>POL3_</t>
  </si>
  <si>
    <t>998713201R00</t>
  </si>
  <si>
    <t>Přesun hmot pro izolace tepelné v objektech výšky do 6 m</t>
  </si>
  <si>
    <t>800-713</t>
  </si>
  <si>
    <t>RTS 24/ II</t>
  </si>
  <si>
    <t>Přesun hmot</t>
  </si>
  <si>
    <t>POL7_</t>
  </si>
  <si>
    <t>50 m vodorovně</t>
  </si>
  <si>
    <t>SPI</t>
  </si>
  <si>
    <t>36S2</t>
  </si>
  <si>
    <t>vypuštění a napuštění otopné soustavy upravenou vodou</t>
  </si>
  <si>
    <t xml:space="preserve">hod   </t>
  </si>
  <si>
    <t>Práce</t>
  </si>
  <si>
    <t>POL1_7</t>
  </si>
  <si>
    <t>916_ B</t>
  </si>
  <si>
    <t>Doregulování tlaků, vyvážení topného systému</t>
  </si>
  <si>
    <t>POL1_</t>
  </si>
  <si>
    <t>904      R02</t>
  </si>
  <si>
    <t>Hzs-zkousky v ramci montaz.praci, Topná zkouška</t>
  </si>
  <si>
    <t>h</t>
  </si>
  <si>
    <t>Prav.M</t>
  </si>
  <si>
    <t>HZS</t>
  </si>
  <si>
    <t>POL10_</t>
  </si>
  <si>
    <t>950</t>
  </si>
  <si>
    <t>Hzs - Koordinace s ostatními profesemi</t>
  </si>
  <si>
    <t>hod</t>
  </si>
  <si>
    <t>733111102R00</t>
  </si>
  <si>
    <t>Potrubí z trubek závitových ocelových bezešvých, běžných, nízkotlaké, DN 10</t>
  </si>
  <si>
    <t>m</t>
  </si>
  <si>
    <t>800-731</t>
  </si>
  <si>
    <t>Potrubí včetně tvarovek a zednických výpomocí.</t>
  </si>
  <si>
    <t>POP</t>
  </si>
  <si>
    <t>733113112R00</t>
  </si>
  <si>
    <t>Potrubí z trubek závitových příplatek k ceně za zhotovení přípojky z ocelových trubek závitových,  ,  , DN 10</t>
  </si>
  <si>
    <t>kus</t>
  </si>
  <si>
    <t>998733201R00</t>
  </si>
  <si>
    <t>Přesun hmot pro rozvody potrubí v objektech výšky do 6 m</t>
  </si>
  <si>
    <t>734209112R00</t>
  </si>
  <si>
    <t>Montáž závitové armatury se dvěma závity, G 3/8", bez dodávky materiálu</t>
  </si>
  <si>
    <t>Odkaz na mn. položky pořadí 12 : 1,00000</t>
  </si>
  <si>
    <t>VV</t>
  </si>
  <si>
    <t>734266221R00</t>
  </si>
  <si>
    <t>Šroubení uzavíratelné radiátorové regulační s vypouštěním, přímé, bronzové, DN 10, PN 10, včetně dodávky materiálu</t>
  </si>
  <si>
    <t>55121070.B</t>
  </si>
  <si>
    <t>Ventil termostatický Heimeier V exakt II</t>
  </si>
  <si>
    <t>55137306.AR</t>
  </si>
  <si>
    <t>hlavice termostatická; regulační rozsah 6 až 28 °C; ovládání ruční; provedení kapalinová</t>
  </si>
  <si>
    <t>SPCM</t>
  </si>
  <si>
    <t>998734201R00</t>
  </si>
  <si>
    <t>Přesun hmot pro armatury v objektech výšky do 6 m</t>
  </si>
  <si>
    <t>735159111R00</t>
  </si>
  <si>
    <t>Otopná tělesa panelová montáž bez ohledu na počet desek, délky do 1600 mm, bez dodávky materiálu</t>
  </si>
  <si>
    <t>Odkaz na mn. položky pořadí 17 : 1,00000</t>
  </si>
  <si>
    <t>48441523R</t>
  </si>
  <si>
    <t>příslušenství k radiátorům konzola stojánková pro typy 22, 23; H 200-900, T 165-320 mm</t>
  </si>
  <si>
    <t>sada</t>
  </si>
  <si>
    <t>48457225R</t>
  </si>
  <si>
    <t>Těleso otopné s přirozeným prouděním - deskové; materiál: uhlíková ocel; typ: 22; H = 600 mm; B = 100 mm; L = 1 400 mm; l = 546 mm; tepelný výkon (50) = 2 351 W</t>
  </si>
  <si>
    <t>998735201R00</t>
  </si>
  <si>
    <t>Přesun hmot pro otopná tělesa v objektech výšky do 6 m</t>
  </si>
  <si>
    <t>01</t>
  </si>
  <si>
    <t>konstrukce pomocné zámečnické ( závěsy, podpěry)</t>
  </si>
  <si>
    <t>Subdodavatel</t>
  </si>
  <si>
    <t>POL11_1</t>
  </si>
  <si>
    <t>783225100R00</t>
  </si>
  <si>
    <t>Nátěry kov.stavebních doplňk.konstrukcí syntetické dvojnásobné + 1x email,  , Hmota nátěrová typ: email; funkce: dekorační; barva: šeď střední</t>
  </si>
  <si>
    <t>m2</t>
  </si>
  <si>
    <t>800-783</t>
  </si>
  <si>
    <t>včetně pomocného lešení.</t>
  </si>
  <si>
    <t>783424240R00</t>
  </si>
  <si>
    <t>Nátěry potrubí a armatur syntetické potrubí, do DN 50 mm, jednonásobné s 1x emailováním a základním nátěrem, Hmota nátěrová funkce: protikorozní; barva: šedá</t>
  </si>
  <si>
    <t>na vzduchu schnoucí</t>
  </si>
  <si>
    <t>Odkaz na mn. položky pořadí 7 : 10,00000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</si>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</sst>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B26" sqref="B26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QSZ3pI/WJcXeltOf1sQ+fMcPBG2U3gUKq+13ZQQVOaoNzjiOhAtOLk0UokzHjO3TwdQFxUb9IhYP6S8czOud9w==" saltValue="DB97Q0M9Rg6HnFeH1QN/Q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3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4390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SUMIF(F53:F59,A16,I53:I59)+SUMIF(F53:F59,"PSU",I53:I59)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SUMIF(F53:F59,A17,I53:I59)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SUMIF(F53:F59,A18,I53:I59)</f>
        <v>0</v>
      </c>
      <c r="J18" s="85"/>
    </row>
    <row r="19" spans="1:10" ht="23.25" customHeight="1" x14ac:dyDescent="0.2">
      <c r="A19" s="196" t="s">
        <v>77</v>
      </c>
      <c r="B19" s="38" t="s">
        <v>27</v>
      </c>
      <c r="C19" s="62"/>
      <c r="D19" s="63"/>
      <c r="E19" s="83"/>
      <c r="F19" s="84"/>
      <c r="G19" s="83"/>
      <c r="H19" s="84"/>
      <c r="I19" s="83">
        <f>SUMIF(F53:F59,A19,I53:I59)</f>
        <v>0</v>
      </c>
      <c r="J19" s="85"/>
    </row>
    <row r="20" spans="1:10" ht="23.25" customHeight="1" x14ac:dyDescent="0.2">
      <c r="A20" s="196" t="s">
        <v>78</v>
      </c>
      <c r="B20" s="38" t="s">
        <v>28</v>
      </c>
      <c r="C20" s="62"/>
      <c r="D20" s="63"/>
      <c r="E20" s="83"/>
      <c r="F20" s="84"/>
      <c r="G20" s="83"/>
      <c r="H20" s="84"/>
      <c r="I20" s="83">
        <f>SUMIF(F53:F59,A20,I53:I59)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51</v>
      </c>
      <c r="C39" s="147"/>
      <c r="D39" s="147"/>
      <c r="E39" s="147"/>
      <c r="F39" s="148">
        <f>'SO 102 R24071210201 Pol'!AE44</f>
        <v>0</v>
      </c>
      <c r="G39" s="149">
        <f>'SO 102 R24071210201 Pol'!AF44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2"/>
      <c r="C40" s="153" t="s">
        <v>52</v>
      </c>
      <c r="D40" s="153"/>
      <c r="E40" s="153"/>
      <c r="F40" s="154"/>
      <c r="G40" s="155"/>
      <c r="H40" s="155">
        <f>(F40*SazbaDPH1/100)+(G40*SazbaDPH2/100)</f>
        <v>0</v>
      </c>
      <c r="I40" s="155"/>
      <c r="J40" s="156"/>
    </row>
    <row r="41" spans="1:10" ht="25.5" hidden="1" customHeight="1" x14ac:dyDescent="0.2">
      <c r="A41" s="136">
        <v>2</v>
      </c>
      <c r="B41" s="152" t="s">
        <v>45</v>
      </c>
      <c r="C41" s="153" t="s">
        <v>46</v>
      </c>
      <c r="D41" s="153"/>
      <c r="E41" s="153"/>
      <c r="F41" s="154">
        <f>'SO 102 R24071210201 Pol'!AE44</f>
        <v>0</v>
      </c>
      <c r="G41" s="155">
        <f>'SO 102 R24071210201 Pol'!AF44</f>
        <v>0</v>
      </c>
      <c r="H41" s="155">
        <f>(F41*SazbaDPH1/100)+(G41*SazbaDPH2/100)</f>
        <v>0</v>
      </c>
      <c r="I41" s="155">
        <f>F41+G41+H41</f>
        <v>0</v>
      </c>
      <c r="J41" s="156" t="str">
        <f>IF(CenaCelkemVypocet=0,"",I41/CenaCelkemVypocet*100)</f>
        <v/>
      </c>
    </row>
    <row r="42" spans="1:10" ht="25.5" hidden="1" customHeight="1" x14ac:dyDescent="0.2">
      <c r="A42" s="136">
        <v>3</v>
      </c>
      <c r="B42" s="157" t="s">
        <v>43</v>
      </c>
      <c r="C42" s="147" t="s">
        <v>44</v>
      </c>
      <c r="D42" s="147"/>
      <c r="E42" s="147"/>
      <c r="F42" s="158">
        <f>'SO 102 R24071210201 Pol'!AE44</f>
        <v>0</v>
      </c>
      <c r="G42" s="150">
        <f>'SO 102 R24071210201 Pol'!AF44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hidden="1" customHeight="1" x14ac:dyDescent="0.2">
      <c r="A43" s="136"/>
      <c r="B43" s="159" t="s">
        <v>53</v>
      </c>
      <c r="C43" s="160"/>
      <c r="D43" s="160"/>
      <c r="E43" s="161"/>
      <c r="F43" s="162">
        <f>SUMIF(A39:A42,"=1",F39:F42)</f>
        <v>0</v>
      </c>
      <c r="G43" s="163">
        <f>SUMIF(A39:A42,"=1",G39:G42)</f>
        <v>0</v>
      </c>
      <c r="H43" s="163">
        <f>SUMIF(A39:A42,"=1",H39:H42)</f>
        <v>0</v>
      </c>
      <c r="I43" s="163">
        <f>SUMIF(A39:A42,"=1",I39:I42)</f>
        <v>0</v>
      </c>
      <c r="J43" s="164">
        <f>SUMIF(A39:A42,"=1",J39:J42)</f>
        <v>0</v>
      </c>
    </row>
    <row r="45" spans="1:10" x14ac:dyDescent="0.2">
      <c r="A45" t="s">
        <v>55</v>
      </c>
      <c r="B45" t="s">
        <v>56</v>
      </c>
    </row>
    <row r="46" spans="1:10" x14ac:dyDescent="0.2">
      <c r="A46" t="s">
        <v>57</v>
      </c>
      <c r="B46" t="s">
        <v>58</v>
      </c>
    </row>
    <row r="47" spans="1:10" x14ac:dyDescent="0.2">
      <c r="A47" t="s">
        <v>59</v>
      </c>
      <c r="B47" t="s">
        <v>60</v>
      </c>
    </row>
    <row r="50" spans="1:10" ht="15.75" x14ac:dyDescent="0.25">
      <c r="B50" s="175" t="s">
        <v>61</v>
      </c>
    </row>
    <row r="52" spans="1:10" ht="25.5" customHeight="1" x14ac:dyDescent="0.2">
      <c r="A52" s="177"/>
      <c r="B52" s="180" t="s">
        <v>17</v>
      </c>
      <c r="C52" s="180" t="s">
        <v>5</v>
      </c>
      <c r="D52" s="181"/>
      <c r="E52" s="181"/>
      <c r="F52" s="182" t="s">
        <v>62</v>
      </c>
      <c r="G52" s="182"/>
      <c r="H52" s="182"/>
      <c r="I52" s="182" t="s">
        <v>29</v>
      </c>
      <c r="J52" s="182" t="s">
        <v>0</v>
      </c>
    </row>
    <row r="53" spans="1:10" ht="36.75" customHeight="1" x14ac:dyDescent="0.2">
      <c r="A53" s="178"/>
      <c r="B53" s="183" t="s">
        <v>63</v>
      </c>
      <c r="C53" s="184" t="s">
        <v>64</v>
      </c>
      <c r="D53" s="185"/>
      <c r="E53" s="185"/>
      <c r="F53" s="192" t="s">
        <v>25</v>
      </c>
      <c r="G53" s="193"/>
      <c r="H53" s="193"/>
      <c r="I53" s="193">
        <f>'SO 102 R24071210201 Pol'!G8</f>
        <v>0</v>
      </c>
      <c r="J53" s="189" t="str">
        <f>IF(I60=0,"",I53/I60*100)</f>
        <v/>
      </c>
    </row>
    <row r="54" spans="1:10" ht="36.75" customHeight="1" x14ac:dyDescent="0.2">
      <c r="A54" s="178"/>
      <c r="B54" s="183" t="s">
        <v>65</v>
      </c>
      <c r="C54" s="184" t="s">
        <v>66</v>
      </c>
      <c r="D54" s="185"/>
      <c r="E54" s="185"/>
      <c r="F54" s="192" t="s">
        <v>25</v>
      </c>
      <c r="G54" s="193"/>
      <c r="H54" s="193"/>
      <c r="I54" s="193">
        <f>'SO 102 R24071210201 Pol'!G12</f>
        <v>0</v>
      </c>
      <c r="J54" s="189" t="str">
        <f>IF(I60=0,"",I54/I60*100)</f>
        <v/>
      </c>
    </row>
    <row r="55" spans="1:10" ht="36.75" customHeight="1" x14ac:dyDescent="0.2">
      <c r="A55" s="178"/>
      <c r="B55" s="183" t="s">
        <v>67</v>
      </c>
      <c r="C55" s="184" t="s">
        <v>68</v>
      </c>
      <c r="D55" s="185"/>
      <c r="E55" s="185"/>
      <c r="F55" s="192" t="s">
        <v>25</v>
      </c>
      <c r="G55" s="193"/>
      <c r="H55" s="193"/>
      <c r="I55" s="193">
        <f>'SO 102 R24071210201 Pol'!G17</f>
        <v>0</v>
      </c>
      <c r="J55" s="189" t="str">
        <f>IF(I60=0,"",I55/I60*100)</f>
        <v/>
      </c>
    </row>
    <row r="56" spans="1:10" ht="36.75" customHeight="1" x14ac:dyDescent="0.2">
      <c r="A56" s="178"/>
      <c r="B56" s="183" t="s">
        <v>69</v>
      </c>
      <c r="C56" s="184" t="s">
        <v>70</v>
      </c>
      <c r="D56" s="185"/>
      <c r="E56" s="185"/>
      <c r="F56" s="192" t="s">
        <v>25</v>
      </c>
      <c r="G56" s="193"/>
      <c r="H56" s="193"/>
      <c r="I56" s="193">
        <f>'SO 102 R24071210201 Pol'!G22</f>
        <v>0</v>
      </c>
      <c r="J56" s="189" t="str">
        <f>IF(I60=0,"",I56/I60*100)</f>
        <v/>
      </c>
    </row>
    <row r="57" spans="1:10" ht="36.75" customHeight="1" x14ac:dyDescent="0.2">
      <c r="A57" s="178"/>
      <c r="B57" s="183" t="s">
        <v>71</v>
      </c>
      <c r="C57" s="184" t="s">
        <v>72</v>
      </c>
      <c r="D57" s="185"/>
      <c r="E57" s="185"/>
      <c r="F57" s="192" t="s">
        <v>25</v>
      </c>
      <c r="G57" s="193"/>
      <c r="H57" s="193"/>
      <c r="I57" s="193">
        <f>'SO 102 R24071210201 Pol'!G29</f>
        <v>0</v>
      </c>
      <c r="J57" s="189" t="str">
        <f>IF(I60=0,"",I57/I60*100)</f>
        <v/>
      </c>
    </row>
    <row r="58" spans="1:10" ht="36.75" customHeight="1" x14ac:dyDescent="0.2">
      <c r="A58" s="178"/>
      <c r="B58" s="183" t="s">
        <v>73</v>
      </c>
      <c r="C58" s="184" t="s">
        <v>74</v>
      </c>
      <c r="D58" s="185"/>
      <c r="E58" s="185"/>
      <c r="F58" s="192" t="s">
        <v>25</v>
      </c>
      <c r="G58" s="193"/>
      <c r="H58" s="193"/>
      <c r="I58" s="193">
        <f>'SO 102 R24071210201 Pol'!G35</f>
        <v>0</v>
      </c>
      <c r="J58" s="189" t="str">
        <f>IF(I60=0,"",I58/I60*100)</f>
        <v/>
      </c>
    </row>
    <row r="59" spans="1:10" ht="36.75" customHeight="1" x14ac:dyDescent="0.2">
      <c r="A59" s="178"/>
      <c r="B59" s="183" t="s">
        <v>75</v>
      </c>
      <c r="C59" s="184" t="s">
        <v>76</v>
      </c>
      <c r="D59" s="185"/>
      <c r="E59" s="185"/>
      <c r="F59" s="192" t="s">
        <v>25</v>
      </c>
      <c r="G59" s="193"/>
      <c r="H59" s="193"/>
      <c r="I59" s="193">
        <f>'SO 102 R24071210201 Pol'!G37</f>
        <v>0</v>
      </c>
      <c r="J59" s="189" t="str">
        <f>IF(I60=0,"",I59/I60*100)</f>
        <v/>
      </c>
    </row>
    <row r="60" spans="1:10" ht="25.5" customHeight="1" x14ac:dyDescent="0.2">
      <c r="A60" s="179"/>
      <c r="B60" s="186" t="s">
        <v>1</v>
      </c>
      <c r="C60" s="187"/>
      <c r="D60" s="188"/>
      <c r="E60" s="188"/>
      <c r="F60" s="194"/>
      <c r="G60" s="195"/>
      <c r="H60" s="195"/>
      <c r="I60" s="195">
        <f>SUM(I53:I59)</f>
        <v>0</v>
      </c>
      <c r="J60" s="190">
        <f>SUM(J53:J59)</f>
        <v>0</v>
      </c>
    </row>
    <row r="61" spans="1:10" x14ac:dyDescent="0.2">
      <c r="F61" s="135"/>
      <c r="G61" s="135"/>
      <c r="H61" s="135"/>
      <c r="I61" s="135"/>
      <c r="J61" s="191"/>
    </row>
    <row r="62" spans="1:10" x14ac:dyDescent="0.2">
      <c r="F62" s="135"/>
      <c r="G62" s="135"/>
      <c r="H62" s="135"/>
      <c r="I62" s="135"/>
      <c r="J62" s="191"/>
    </row>
    <row r="63" spans="1:10" x14ac:dyDescent="0.2">
      <c r="F63" s="135"/>
      <c r="G63" s="135"/>
      <c r="H63" s="135"/>
      <c r="I63" s="135"/>
      <c r="J63" s="191"/>
    </row>
  </sheetData>
  <sheetProtection algorithmName="SHA-512" hashValue="SKoGYMWSjtB4cqFfRhTb1TcwecXOCq027W1FfdBqFd8lDAJY+drXvLLxdpSMJ+U+14q+qJl3m/jzqm0WO0EhdA==" saltValue="WBD9salTo38KiOuT2VlKg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58:E58"/>
    <mergeCell ref="C59:E59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kmsP0xyWHMeYYdOoplgVbsZs95vBzWJFoiENsul/aP51urcX5KopKGnqZLJSqP1rWAWJQT8WDTyudpohdtXhzg==" saltValue="QyooIe0stFaR/0XY7xVlA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79</v>
      </c>
      <c r="B1" s="197"/>
      <c r="C1" s="197"/>
      <c r="D1" s="197"/>
      <c r="E1" s="197"/>
      <c r="F1" s="197"/>
      <c r="G1" s="197"/>
      <c r="AG1" t="s">
        <v>80</v>
      </c>
    </row>
    <row r="2" spans="1:60" ht="24.95" customHeight="1" x14ac:dyDescent="0.2">
      <c r="A2" s="198" t="s">
        <v>7</v>
      </c>
      <c r="B2" s="49" t="s">
        <v>49</v>
      </c>
      <c r="C2" s="201" t="s">
        <v>50</v>
      </c>
      <c r="D2" s="199"/>
      <c r="E2" s="199"/>
      <c r="F2" s="199"/>
      <c r="G2" s="200"/>
      <c r="AG2" t="s">
        <v>81</v>
      </c>
    </row>
    <row r="3" spans="1:60" ht="24.95" customHeight="1" x14ac:dyDescent="0.2">
      <c r="A3" s="198" t="s">
        <v>8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81</v>
      </c>
      <c r="AG3" t="s">
        <v>82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83</v>
      </c>
    </row>
    <row r="5" spans="1:60" x14ac:dyDescent="0.2">
      <c r="D5" s="10"/>
    </row>
    <row r="6" spans="1:60" ht="38.25" x14ac:dyDescent="0.2">
      <c r="A6" s="208" t="s">
        <v>84</v>
      </c>
      <c r="B6" s="210" t="s">
        <v>85</v>
      </c>
      <c r="C6" s="210" t="s">
        <v>86</v>
      </c>
      <c r="D6" s="209" t="s">
        <v>87</v>
      </c>
      <c r="E6" s="208" t="s">
        <v>88</v>
      </c>
      <c r="F6" s="207" t="s">
        <v>89</v>
      </c>
      <c r="G6" s="208" t="s">
        <v>29</v>
      </c>
      <c r="H6" s="211" t="s">
        <v>30</v>
      </c>
      <c r="I6" s="211" t="s">
        <v>90</v>
      </c>
      <c r="J6" s="211" t="s">
        <v>31</v>
      </c>
      <c r="K6" s="211" t="s">
        <v>91</v>
      </c>
      <c r="L6" s="211" t="s">
        <v>92</v>
      </c>
      <c r="M6" s="211" t="s">
        <v>93</v>
      </c>
      <c r="N6" s="211" t="s">
        <v>94</v>
      </c>
      <c r="O6" s="211" t="s">
        <v>95</v>
      </c>
      <c r="P6" s="211" t="s">
        <v>96</v>
      </c>
      <c r="Q6" s="211" t="s">
        <v>97</v>
      </c>
      <c r="R6" s="211" t="s">
        <v>98</v>
      </c>
      <c r="S6" s="211" t="s">
        <v>99</v>
      </c>
      <c r="T6" s="211" t="s">
        <v>100</v>
      </c>
      <c r="U6" s="211" t="s">
        <v>101</v>
      </c>
      <c r="V6" s="211" t="s">
        <v>102</v>
      </c>
      <c r="W6" s="211" t="s">
        <v>103</v>
      </c>
      <c r="X6" s="211" t="s">
        <v>104</v>
      </c>
      <c r="Y6" s="211" t="s">
        <v>105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8" t="s">
        <v>106</v>
      </c>
      <c r="B8" s="229" t="s">
        <v>63</v>
      </c>
      <c r="C8" s="253" t="s">
        <v>64</v>
      </c>
      <c r="D8" s="230"/>
      <c r="E8" s="231"/>
      <c r="F8" s="232"/>
      <c r="G8" s="232">
        <f>SUMIF(AG9:AG11,"&lt;&gt;NOR",G9:G11)</f>
        <v>0</v>
      </c>
      <c r="H8" s="232"/>
      <c r="I8" s="232">
        <f>SUM(I9:I11)</f>
        <v>0</v>
      </c>
      <c r="J8" s="232"/>
      <c r="K8" s="232">
        <f>SUM(K9:K11)</f>
        <v>0</v>
      </c>
      <c r="L8" s="232"/>
      <c r="M8" s="232">
        <f>SUM(M9:M11)</f>
        <v>0</v>
      </c>
      <c r="N8" s="231"/>
      <c r="O8" s="231">
        <f>SUM(O9:O11)</f>
        <v>0</v>
      </c>
      <c r="P8" s="231"/>
      <c r="Q8" s="231">
        <f>SUM(Q9:Q11)</f>
        <v>0</v>
      </c>
      <c r="R8" s="232"/>
      <c r="S8" s="232"/>
      <c r="T8" s="233"/>
      <c r="U8" s="227"/>
      <c r="V8" s="227">
        <f>SUM(V9:V11)</f>
        <v>0</v>
      </c>
      <c r="W8" s="227"/>
      <c r="X8" s="227"/>
      <c r="Y8" s="227"/>
      <c r="AG8" t="s">
        <v>107</v>
      </c>
    </row>
    <row r="9" spans="1:60" outlineLevel="1" x14ac:dyDescent="0.2">
      <c r="A9" s="235">
        <v>1</v>
      </c>
      <c r="B9" s="236" t="s">
        <v>108</v>
      </c>
      <c r="C9" s="254" t="s">
        <v>109</v>
      </c>
      <c r="D9" s="237" t="s">
        <v>110</v>
      </c>
      <c r="E9" s="238">
        <v>1</v>
      </c>
      <c r="F9" s="239"/>
      <c r="G9" s="240">
        <f>ROUND(E9*F9,2)</f>
        <v>0</v>
      </c>
      <c r="H9" s="239"/>
      <c r="I9" s="240">
        <f>ROUND(E9*H9,2)</f>
        <v>0</v>
      </c>
      <c r="J9" s="239"/>
      <c r="K9" s="240">
        <f>ROUND(E9*J9,2)</f>
        <v>0</v>
      </c>
      <c r="L9" s="240">
        <v>21</v>
      </c>
      <c r="M9" s="240">
        <f>G9*(1+L9/100)</f>
        <v>0</v>
      </c>
      <c r="N9" s="238">
        <v>5.0000000000000002E-5</v>
      </c>
      <c r="O9" s="238">
        <f>ROUND(E9*N9,2)</f>
        <v>0</v>
      </c>
      <c r="P9" s="238">
        <v>0</v>
      </c>
      <c r="Q9" s="238">
        <f>ROUND(E9*P9,2)</f>
        <v>0</v>
      </c>
      <c r="R9" s="240"/>
      <c r="S9" s="240" t="s">
        <v>111</v>
      </c>
      <c r="T9" s="241" t="s">
        <v>112</v>
      </c>
      <c r="U9" s="223">
        <v>0</v>
      </c>
      <c r="V9" s="223">
        <f>ROUND(E9*U9,2)</f>
        <v>0</v>
      </c>
      <c r="W9" s="223"/>
      <c r="X9" s="223" t="s">
        <v>113</v>
      </c>
      <c r="Y9" s="223" t="s">
        <v>114</v>
      </c>
      <c r="Z9" s="212"/>
      <c r="AA9" s="212"/>
      <c r="AB9" s="212"/>
      <c r="AC9" s="212"/>
      <c r="AD9" s="212"/>
      <c r="AE9" s="212"/>
      <c r="AF9" s="212"/>
      <c r="AG9" s="212" t="s">
        <v>115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9">
        <v>2</v>
      </c>
      <c r="B10" s="220" t="s">
        <v>116</v>
      </c>
      <c r="C10" s="255" t="s">
        <v>117</v>
      </c>
      <c r="D10" s="221" t="s">
        <v>0</v>
      </c>
      <c r="E10" s="242"/>
      <c r="F10" s="224"/>
      <c r="G10" s="223">
        <f>ROUND(E10*F10,2)</f>
        <v>0</v>
      </c>
      <c r="H10" s="224"/>
      <c r="I10" s="223">
        <f>ROUND(E10*H10,2)</f>
        <v>0</v>
      </c>
      <c r="J10" s="224"/>
      <c r="K10" s="223">
        <f>ROUND(E10*J10,2)</f>
        <v>0</v>
      </c>
      <c r="L10" s="223">
        <v>21</v>
      </c>
      <c r="M10" s="223">
        <f>G10*(1+L10/100)</f>
        <v>0</v>
      </c>
      <c r="N10" s="222">
        <v>0</v>
      </c>
      <c r="O10" s="222">
        <f>ROUND(E10*N10,2)</f>
        <v>0</v>
      </c>
      <c r="P10" s="222">
        <v>0</v>
      </c>
      <c r="Q10" s="222">
        <f>ROUND(E10*P10,2)</f>
        <v>0</v>
      </c>
      <c r="R10" s="223" t="s">
        <v>118</v>
      </c>
      <c r="S10" s="223" t="s">
        <v>119</v>
      </c>
      <c r="T10" s="223" t="s">
        <v>119</v>
      </c>
      <c r="U10" s="223">
        <v>0</v>
      </c>
      <c r="V10" s="223">
        <f>ROUND(E10*U10,2)</f>
        <v>0</v>
      </c>
      <c r="W10" s="223"/>
      <c r="X10" s="223" t="s">
        <v>120</v>
      </c>
      <c r="Y10" s="223" t="s">
        <v>114</v>
      </c>
      <c r="Z10" s="212"/>
      <c r="AA10" s="212"/>
      <c r="AB10" s="212"/>
      <c r="AC10" s="212"/>
      <c r="AD10" s="212"/>
      <c r="AE10" s="212"/>
      <c r="AF10" s="212"/>
      <c r="AG10" s="212" t="s">
        <v>121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2" x14ac:dyDescent="0.2">
      <c r="A11" s="219"/>
      <c r="B11" s="220"/>
      <c r="C11" s="256" t="s">
        <v>122</v>
      </c>
      <c r="D11" s="243"/>
      <c r="E11" s="243"/>
      <c r="F11" s="243"/>
      <c r="G11" s="243"/>
      <c r="H11" s="223"/>
      <c r="I11" s="223"/>
      <c r="J11" s="223"/>
      <c r="K11" s="223"/>
      <c r="L11" s="223"/>
      <c r="M11" s="223"/>
      <c r="N11" s="222"/>
      <c r="O11" s="222"/>
      <c r="P11" s="222"/>
      <c r="Q11" s="222"/>
      <c r="R11" s="223"/>
      <c r="S11" s="223"/>
      <c r="T11" s="223"/>
      <c r="U11" s="223"/>
      <c r="V11" s="223"/>
      <c r="W11" s="223"/>
      <c r="X11" s="223"/>
      <c r="Y11" s="223"/>
      <c r="Z11" s="212"/>
      <c r="AA11" s="212"/>
      <c r="AB11" s="212"/>
      <c r="AC11" s="212"/>
      <c r="AD11" s="212"/>
      <c r="AE11" s="212"/>
      <c r="AF11" s="212"/>
      <c r="AG11" s="212" t="s">
        <v>123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x14ac:dyDescent="0.2">
      <c r="A12" s="228" t="s">
        <v>106</v>
      </c>
      <c r="B12" s="229" t="s">
        <v>65</v>
      </c>
      <c r="C12" s="253" t="s">
        <v>66</v>
      </c>
      <c r="D12" s="230"/>
      <c r="E12" s="231"/>
      <c r="F12" s="232"/>
      <c r="G12" s="232">
        <f>SUMIF(AG13:AG16,"&lt;&gt;NOR",G13:G16)</f>
        <v>0</v>
      </c>
      <c r="H12" s="232"/>
      <c r="I12" s="232">
        <f>SUM(I13:I16)</f>
        <v>0</v>
      </c>
      <c r="J12" s="232"/>
      <c r="K12" s="232">
        <f>SUM(K13:K16)</f>
        <v>0</v>
      </c>
      <c r="L12" s="232"/>
      <c r="M12" s="232">
        <f>SUM(M13:M16)</f>
        <v>0</v>
      </c>
      <c r="N12" s="231"/>
      <c r="O12" s="231">
        <f>SUM(O13:O16)</f>
        <v>0</v>
      </c>
      <c r="P12" s="231"/>
      <c r="Q12" s="231">
        <f>SUM(Q13:Q16)</f>
        <v>0</v>
      </c>
      <c r="R12" s="232"/>
      <c r="S12" s="232"/>
      <c r="T12" s="233"/>
      <c r="U12" s="227"/>
      <c r="V12" s="227">
        <f>SUM(V13:V16)</f>
        <v>27</v>
      </c>
      <c r="W12" s="227"/>
      <c r="X12" s="227"/>
      <c r="Y12" s="227"/>
      <c r="AG12" t="s">
        <v>107</v>
      </c>
    </row>
    <row r="13" spans="1:60" outlineLevel="1" x14ac:dyDescent="0.2">
      <c r="A13" s="244">
        <v>3</v>
      </c>
      <c r="B13" s="245" t="s">
        <v>124</v>
      </c>
      <c r="C13" s="257" t="s">
        <v>125</v>
      </c>
      <c r="D13" s="246" t="s">
        <v>126</v>
      </c>
      <c r="E13" s="247">
        <v>12</v>
      </c>
      <c r="F13" s="248"/>
      <c r="G13" s="249">
        <f>ROUND(E13*F13,2)</f>
        <v>0</v>
      </c>
      <c r="H13" s="248"/>
      <c r="I13" s="249">
        <f>ROUND(E13*H13,2)</f>
        <v>0</v>
      </c>
      <c r="J13" s="248"/>
      <c r="K13" s="249">
        <f>ROUND(E13*J13,2)</f>
        <v>0</v>
      </c>
      <c r="L13" s="249">
        <v>21</v>
      </c>
      <c r="M13" s="249">
        <f>G13*(1+L13/100)</f>
        <v>0</v>
      </c>
      <c r="N13" s="247">
        <v>0</v>
      </c>
      <c r="O13" s="247">
        <f>ROUND(E13*N13,2)</f>
        <v>0</v>
      </c>
      <c r="P13" s="247">
        <v>0</v>
      </c>
      <c r="Q13" s="247">
        <f>ROUND(E13*P13,2)</f>
        <v>0</v>
      </c>
      <c r="R13" s="249"/>
      <c r="S13" s="249" t="s">
        <v>111</v>
      </c>
      <c r="T13" s="250" t="s">
        <v>112</v>
      </c>
      <c r="U13" s="223">
        <v>0</v>
      </c>
      <c r="V13" s="223">
        <f>ROUND(E13*U13,2)</f>
        <v>0</v>
      </c>
      <c r="W13" s="223"/>
      <c r="X13" s="223" t="s">
        <v>127</v>
      </c>
      <c r="Y13" s="223" t="s">
        <v>114</v>
      </c>
      <c r="Z13" s="212"/>
      <c r="AA13" s="212"/>
      <c r="AB13" s="212"/>
      <c r="AC13" s="212"/>
      <c r="AD13" s="212"/>
      <c r="AE13" s="212"/>
      <c r="AF13" s="212"/>
      <c r="AG13" s="212" t="s">
        <v>128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44">
        <v>4</v>
      </c>
      <c r="B14" s="245" t="s">
        <v>129</v>
      </c>
      <c r="C14" s="257" t="s">
        <v>130</v>
      </c>
      <c r="D14" s="246" t="s">
        <v>126</v>
      </c>
      <c r="E14" s="247">
        <v>3</v>
      </c>
      <c r="F14" s="248"/>
      <c r="G14" s="249">
        <f>ROUND(E14*F14,2)</f>
        <v>0</v>
      </c>
      <c r="H14" s="248"/>
      <c r="I14" s="249">
        <f>ROUND(E14*H14,2)</f>
        <v>0</v>
      </c>
      <c r="J14" s="248"/>
      <c r="K14" s="249">
        <f>ROUND(E14*J14,2)</f>
        <v>0</v>
      </c>
      <c r="L14" s="249">
        <v>21</v>
      </c>
      <c r="M14" s="249">
        <f>G14*(1+L14/100)</f>
        <v>0</v>
      </c>
      <c r="N14" s="247">
        <v>0</v>
      </c>
      <c r="O14" s="247">
        <f>ROUND(E14*N14,2)</f>
        <v>0</v>
      </c>
      <c r="P14" s="247">
        <v>0</v>
      </c>
      <c r="Q14" s="247">
        <f>ROUND(E14*P14,2)</f>
        <v>0</v>
      </c>
      <c r="R14" s="249"/>
      <c r="S14" s="249" t="s">
        <v>111</v>
      </c>
      <c r="T14" s="250" t="s">
        <v>112</v>
      </c>
      <c r="U14" s="223">
        <v>0</v>
      </c>
      <c r="V14" s="223">
        <f>ROUND(E14*U14,2)</f>
        <v>0</v>
      </c>
      <c r="W14" s="223"/>
      <c r="X14" s="223" t="s">
        <v>127</v>
      </c>
      <c r="Y14" s="223" t="s">
        <v>114</v>
      </c>
      <c r="Z14" s="212"/>
      <c r="AA14" s="212"/>
      <c r="AB14" s="212"/>
      <c r="AC14" s="212"/>
      <c r="AD14" s="212"/>
      <c r="AE14" s="212"/>
      <c r="AF14" s="212"/>
      <c r="AG14" s="212" t="s">
        <v>131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44">
        <v>5</v>
      </c>
      <c r="B15" s="245" t="s">
        <v>132</v>
      </c>
      <c r="C15" s="257" t="s">
        <v>133</v>
      </c>
      <c r="D15" s="246" t="s">
        <v>134</v>
      </c>
      <c r="E15" s="247">
        <v>24</v>
      </c>
      <c r="F15" s="248"/>
      <c r="G15" s="249">
        <f>ROUND(E15*F15,2)</f>
        <v>0</v>
      </c>
      <c r="H15" s="248"/>
      <c r="I15" s="249">
        <f>ROUND(E15*H15,2)</f>
        <v>0</v>
      </c>
      <c r="J15" s="248"/>
      <c r="K15" s="249">
        <f>ROUND(E15*J15,2)</f>
        <v>0</v>
      </c>
      <c r="L15" s="249">
        <v>21</v>
      </c>
      <c r="M15" s="249">
        <f>G15*(1+L15/100)</f>
        <v>0</v>
      </c>
      <c r="N15" s="247">
        <v>0</v>
      </c>
      <c r="O15" s="247">
        <f>ROUND(E15*N15,2)</f>
        <v>0</v>
      </c>
      <c r="P15" s="247">
        <v>0</v>
      </c>
      <c r="Q15" s="247">
        <f>ROUND(E15*P15,2)</f>
        <v>0</v>
      </c>
      <c r="R15" s="249" t="s">
        <v>135</v>
      </c>
      <c r="S15" s="249" t="s">
        <v>119</v>
      </c>
      <c r="T15" s="250" t="s">
        <v>119</v>
      </c>
      <c r="U15" s="223">
        <v>1</v>
      </c>
      <c r="V15" s="223">
        <f>ROUND(E15*U15,2)</f>
        <v>24</v>
      </c>
      <c r="W15" s="223"/>
      <c r="X15" s="223" t="s">
        <v>136</v>
      </c>
      <c r="Y15" s="223" t="s">
        <v>114</v>
      </c>
      <c r="Z15" s="212"/>
      <c r="AA15" s="212"/>
      <c r="AB15" s="212"/>
      <c r="AC15" s="212"/>
      <c r="AD15" s="212"/>
      <c r="AE15" s="212"/>
      <c r="AF15" s="212"/>
      <c r="AG15" s="212" t="s">
        <v>137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44">
        <v>6</v>
      </c>
      <c r="B16" s="245" t="s">
        <v>138</v>
      </c>
      <c r="C16" s="257" t="s">
        <v>139</v>
      </c>
      <c r="D16" s="246" t="s">
        <v>140</v>
      </c>
      <c r="E16" s="247">
        <v>3</v>
      </c>
      <c r="F16" s="248"/>
      <c r="G16" s="249">
        <f>ROUND(E16*F16,2)</f>
        <v>0</v>
      </c>
      <c r="H16" s="248"/>
      <c r="I16" s="249">
        <f>ROUND(E16*H16,2)</f>
        <v>0</v>
      </c>
      <c r="J16" s="248"/>
      <c r="K16" s="249">
        <f>ROUND(E16*J16,2)</f>
        <v>0</v>
      </c>
      <c r="L16" s="249">
        <v>21</v>
      </c>
      <c r="M16" s="249">
        <f>G16*(1+L16/100)</f>
        <v>0</v>
      </c>
      <c r="N16" s="247">
        <v>0</v>
      </c>
      <c r="O16" s="247">
        <f>ROUND(E16*N16,2)</f>
        <v>0</v>
      </c>
      <c r="P16" s="247">
        <v>0</v>
      </c>
      <c r="Q16" s="247">
        <f>ROUND(E16*P16,2)</f>
        <v>0</v>
      </c>
      <c r="R16" s="249"/>
      <c r="S16" s="249" t="s">
        <v>111</v>
      </c>
      <c r="T16" s="250" t="s">
        <v>112</v>
      </c>
      <c r="U16" s="223">
        <v>1</v>
      </c>
      <c r="V16" s="223">
        <f>ROUND(E16*U16,2)</f>
        <v>3</v>
      </c>
      <c r="W16" s="223"/>
      <c r="X16" s="223" t="s">
        <v>136</v>
      </c>
      <c r="Y16" s="223" t="s">
        <v>114</v>
      </c>
      <c r="Z16" s="212"/>
      <c r="AA16" s="212"/>
      <c r="AB16" s="212"/>
      <c r="AC16" s="212"/>
      <c r="AD16" s="212"/>
      <c r="AE16" s="212"/>
      <c r="AF16" s="212"/>
      <c r="AG16" s="212" t="s">
        <v>137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x14ac:dyDescent="0.2">
      <c r="A17" s="228" t="s">
        <v>106</v>
      </c>
      <c r="B17" s="229" t="s">
        <v>67</v>
      </c>
      <c r="C17" s="253" t="s">
        <v>68</v>
      </c>
      <c r="D17" s="230"/>
      <c r="E17" s="231"/>
      <c r="F17" s="232"/>
      <c r="G17" s="232">
        <f>SUMIF(AG18:AG21,"&lt;&gt;NOR",G18:G21)</f>
        <v>0</v>
      </c>
      <c r="H17" s="232"/>
      <c r="I17" s="232">
        <f>SUM(I18:I21)</f>
        <v>0</v>
      </c>
      <c r="J17" s="232"/>
      <c r="K17" s="232">
        <f>SUM(K18:K21)</f>
        <v>0</v>
      </c>
      <c r="L17" s="232"/>
      <c r="M17" s="232">
        <f>SUM(M18:M21)</f>
        <v>0</v>
      </c>
      <c r="N17" s="231"/>
      <c r="O17" s="231">
        <f>SUM(O18:O21)</f>
        <v>7.0000000000000007E-2</v>
      </c>
      <c r="P17" s="231"/>
      <c r="Q17" s="231">
        <f>SUM(Q18:Q21)</f>
        <v>0</v>
      </c>
      <c r="R17" s="232"/>
      <c r="S17" s="232"/>
      <c r="T17" s="233"/>
      <c r="U17" s="227"/>
      <c r="V17" s="227">
        <f>SUM(V18:V21)</f>
        <v>4.26</v>
      </c>
      <c r="W17" s="227"/>
      <c r="X17" s="227"/>
      <c r="Y17" s="227"/>
      <c r="AG17" t="s">
        <v>107</v>
      </c>
    </row>
    <row r="18" spans="1:60" outlineLevel="1" x14ac:dyDescent="0.2">
      <c r="A18" s="235">
        <v>7</v>
      </c>
      <c r="B18" s="236" t="s">
        <v>141</v>
      </c>
      <c r="C18" s="254" t="s">
        <v>142</v>
      </c>
      <c r="D18" s="237" t="s">
        <v>143</v>
      </c>
      <c r="E18" s="238">
        <v>10</v>
      </c>
      <c r="F18" s="239"/>
      <c r="G18" s="240">
        <f>ROUND(E18*F18,2)</f>
        <v>0</v>
      </c>
      <c r="H18" s="239"/>
      <c r="I18" s="240">
        <f>ROUND(E18*H18,2)</f>
        <v>0</v>
      </c>
      <c r="J18" s="239"/>
      <c r="K18" s="240">
        <f>ROUND(E18*J18,2)</f>
        <v>0</v>
      </c>
      <c r="L18" s="240">
        <v>21</v>
      </c>
      <c r="M18" s="240">
        <f>G18*(1+L18/100)</f>
        <v>0</v>
      </c>
      <c r="N18" s="238">
        <v>6.8300000000000001E-3</v>
      </c>
      <c r="O18" s="238">
        <f>ROUND(E18*N18,2)</f>
        <v>7.0000000000000007E-2</v>
      </c>
      <c r="P18" s="238">
        <v>0</v>
      </c>
      <c r="Q18" s="238">
        <f>ROUND(E18*P18,2)</f>
        <v>0</v>
      </c>
      <c r="R18" s="240" t="s">
        <v>144</v>
      </c>
      <c r="S18" s="240" t="s">
        <v>119</v>
      </c>
      <c r="T18" s="241" t="s">
        <v>119</v>
      </c>
      <c r="U18" s="223">
        <v>0.38100000000000001</v>
      </c>
      <c r="V18" s="223">
        <f>ROUND(E18*U18,2)</f>
        <v>3.81</v>
      </c>
      <c r="W18" s="223"/>
      <c r="X18" s="223" t="s">
        <v>127</v>
      </c>
      <c r="Y18" s="223" t="s">
        <v>114</v>
      </c>
      <c r="Z18" s="212"/>
      <c r="AA18" s="212"/>
      <c r="AB18" s="212"/>
      <c r="AC18" s="212"/>
      <c r="AD18" s="212"/>
      <c r="AE18" s="212"/>
      <c r="AF18" s="212"/>
      <c r="AG18" s="212" t="s">
        <v>131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2" x14ac:dyDescent="0.2">
      <c r="A19" s="219"/>
      <c r="B19" s="220"/>
      <c r="C19" s="258" t="s">
        <v>145</v>
      </c>
      <c r="D19" s="251"/>
      <c r="E19" s="251"/>
      <c r="F19" s="251"/>
      <c r="G19" s="251"/>
      <c r="H19" s="223"/>
      <c r="I19" s="223"/>
      <c r="J19" s="223"/>
      <c r="K19" s="223"/>
      <c r="L19" s="223"/>
      <c r="M19" s="223"/>
      <c r="N19" s="222"/>
      <c r="O19" s="222"/>
      <c r="P19" s="222"/>
      <c r="Q19" s="222"/>
      <c r="R19" s="223"/>
      <c r="S19" s="223"/>
      <c r="T19" s="223"/>
      <c r="U19" s="223"/>
      <c r="V19" s="223"/>
      <c r="W19" s="223"/>
      <c r="X19" s="223"/>
      <c r="Y19" s="223"/>
      <c r="Z19" s="212"/>
      <c r="AA19" s="212"/>
      <c r="AB19" s="212"/>
      <c r="AC19" s="212"/>
      <c r="AD19" s="212"/>
      <c r="AE19" s="212"/>
      <c r="AF19" s="212"/>
      <c r="AG19" s="212" t="s">
        <v>146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ht="22.5" outlineLevel="1" x14ac:dyDescent="0.2">
      <c r="A20" s="235">
        <v>8</v>
      </c>
      <c r="B20" s="236" t="s">
        <v>147</v>
      </c>
      <c r="C20" s="254" t="s">
        <v>148</v>
      </c>
      <c r="D20" s="237" t="s">
        <v>149</v>
      </c>
      <c r="E20" s="238">
        <v>2</v>
      </c>
      <c r="F20" s="239"/>
      <c r="G20" s="240">
        <f>ROUND(E20*F20,2)</f>
        <v>0</v>
      </c>
      <c r="H20" s="239"/>
      <c r="I20" s="240">
        <f>ROUND(E20*H20,2)</f>
        <v>0</v>
      </c>
      <c r="J20" s="239"/>
      <c r="K20" s="240">
        <f>ROUND(E20*J20,2)</f>
        <v>0</v>
      </c>
      <c r="L20" s="240">
        <v>21</v>
      </c>
      <c r="M20" s="240">
        <f>G20*(1+L20/100)</f>
        <v>0</v>
      </c>
      <c r="N20" s="238">
        <v>0</v>
      </c>
      <c r="O20" s="238">
        <f>ROUND(E20*N20,2)</f>
        <v>0</v>
      </c>
      <c r="P20" s="238">
        <v>0</v>
      </c>
      <c r="Q20" s="238">
        <f>ROUND(E20*P20,2)</f>
        <v>0</v>
      </c>
      <c r="R20" s="240" t="s">
        <v>144</v>
      </c>
      <c r="S20" s="240" t="s">
        <v>119</v>
      </c>
      <c r="T20" s="241" t="s">
        <v>119</v>
      </c>
      <c r="U20" s="223">
        <v>0.22700000000000001</v>
      </c>
      <c r="V20" s="223">
        <f>ROUND(E20*U20,2)</f>
        <v>0.45</v>
      </c>
      <c r="W20" s="223"/>
      <c r="X20" s="223" t="s">
        <v>127</v>
      </c>
      <c r="Y20" s="223" t="s">
        <v>114</v>
      </c>
      <c r="Z20" s="212"/>
      <c r="AA20" s="212"/>
      <c r="AB20" s="212"/>
      <c r="AC20" s="212"/>
      <c r="AD20" s="212"/>
      <c r="AE20" s="212"/>
      <c r="AF20" s="212"/>
      <c r="AG20" s="212" t="s">
        <v>131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9">
        <v>9</v>
      </c>
      <c r="B21" s="220" t="s">
        <v>150</v>
      </c>
      <c r="C21" s="255" t="s">
        <v>151</v>
      </c>
      <c r="D21" s="221" t="s">
        <v>0</v>
      </c>
      <c r="E21" s="242"/>
      <c r="F21" s="224"/>
      <c r="G21" s="223">
        <f>ROUND(E21*F21,2)</f>
        <v>0</v>
      </c>
      <c r="H21" s="224"/>
      <c r="I21" s="223">
        <f>ROUND(E21*H21,2)</f>
        <v>0</v>
      </c>
      <c r="J21" s="224"/>
      <c r="K21" s="223">
        <f>ROUND(E21*J21,2)</f>
        <v>0</v>
      </c>
      <c r="L21" s="223">
        <v>21</v>
      </c>
      <c r="M21" s="223">
        <f>G21*(1+L21/100)</f>
        <v>0</v>
      </c>
      <c r="N21" s="222">
        <v>0</v>
      </c>
      <c r="O21" s="222">
        <f>ROUND(E21*N21,2)</f>
        <v>0</v>
      </c>
      <c r="P21" s="222">
        <v>0</v>
      </c>
      <c r="Q21" s="222">
        <f>ROUND(E21*P21,2)</f>
        <v>0</v>
      </c>
      <c r="R21" s="223" t="s">
        <v>144</v>
      </c>
      <c r="S21" s="223" t="s">
        <v>119</v>
      </c>
      <c r="T21" s="223" t="s">
        <v>119</v>
      </c>
      <c r="U21" s="223">
        <v>0</v>
      </c>
      <c r="V21" s="223">
        <f>ROUND(E21*U21,2)</f>
        <v>0</v>
      </c>
      <c r="W21" s="223"/>
      <c r="X21" s="223" t="s">
        <v>120</v>
      </c>
      <c r="Y21" s="223" t="s">
        <v>114</v>
      </c>
      <c r="Z21" s="212"/>
      <c r="AA21" s="212"/>
      <c r="AB21" s="212"/>
      <c r="AC21" s="212"/>
      <c r="AD21" s="212"/>
      <c r="AE21" s="212"/>
      <c r="AF21" s="212"/>
      <c r="AG21" s="212" t="s">
        <v>121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x14ac:dyDescent="0.2">
      <c r="A22" s="228" t="s">
        <v>106</v>
      </c>
      <c r="B22" s="229" t="s">
        <v>69</v>
      </c>
      <c r="C22" s="253" t="s">
        <v>70</v>
      </c>
      <c r="D22" s="230"/>
      <c r="E22" s="231"/>
      <c r="F22" s="232"/>
      <c r="G22" s="232">
        <f>SUMIF(AG23:AG28,"&lt;&gt;NOR",G23:G28)</f>
        <v>0</v>
      </c>
      <c r="H22" s="232"/>
      <c r="I22" s="232">
        <f>SUM(I23:I28)</f>
        <v>0</v>
      </c>
      <c r="J22" s="232"/>
      <c r="K22" s="232">
        <f>SUM(K23:K28)</f>
        <v>0</v>
      </c>
      <c r="L22" s="232"/>
      <c r="M22" s="232">
        <f>SUM(M23:M28)</f>
        <v>0</v>
      </c>
      <c r="N22" s="231"/>
      <c r="O22" s="231">
        <f>SUM(O23:O28)</f>
        <v>0</v>
      </c>
      <c r="P22" s="231"/>
      <c r="Q22" s="231">
        <f>SUM(Q23:Q28)</f>
        <v>0</v>
      </c>
      <c r="R22" s="232"/>
      <c r="S22" s="232"/>
      <c r="T22" s="233"/>
      <c r="U22" s="227"/>
      <c r="V22" s="227">
        <f>SUM(V23:V28)</f>
        <v>0.25</v>
      </c>
      <c r="W22" s="227"/>
      <c r="X22" s="227"/>
      <c r="Y22" s="227"/>
      <c r="AG22" t="s">
        <v>107</v>
      </c>
    </row>
    <row r="23" spans="1:60" outlineLevel="1" x14ac:dyDescent="0.2">
      <c r="A23" s="235">
        <v>10</v>
      </c>
      <c r="B23" s="236" t="s">
        <v>152</v>
      </c>
      <c r="C23" s="254" t="s">
        <v>153</v>
      </c>
      <c r="D23" s="237" t="s">
        <v>149</v>
      </c>
      <c r="E23" s="238">
        <v>1</v>
      </c>
      <c r="F23" s="239"/>
      <c r="G23" s="240">
        <f>ROUND(E23*F23,2)</f>
        <v>0</v>
      </c>
      <c r="H23" s="239"/>
      <c r="I23" s="240">
        <f>ROUND(E23*H23,2)</f>
        <v>0</v>
      </c>
      <c r="J23" s="239"/>
      <c r="K23" s="240">
        <f>ROUND(E23*J23,2)</f>
        <v>0</v>
      </c>
      <c r="L23" s="240">
        <v>21</v>
      </c>
      <c r="M23" s="240">
        <f>G23*(1+L23/100)</f>
        <v>0</v>
      </c>
      <c r="N23" s="238">
        <v>0</v>
      </c>
      <c r="O23" s="238">
        <f>ROUND(E23*N23,2)</f>
        <v>0</v>
      </c>
      <c r="P23" s="238">
        <v>0</v>
      </c>
      <c r="Q23" s="238">
        <f>ROUND(E23*P23,2)</f>
        <v>0</v>
      </c>
      <c r="R23" s="240" t="s">
        <v>144</v>
      </c>
      <c r="S23" s="240" t="s">
        <v>119</v>
      </c>
      <c r="T23" s="241" t="s">
        <v>119</v>
      </c>
      <c r="U23" s="223">
        <v>0.16500000000000001</v>
      </c>
      <c r="V23" s="223">
        <f>ROUND(E23*U23,2)</f>
        <v>0.17</v>
      </c>
      <c r="W23" s="223"/>
      <c r="X23" s="223" t="s">
        <v>127</v>
      </c>
      <c r="Y23" s="223" t="s">
        <v>114</v>
      </c>
      <c r="Z23" s="212"/>
      <c r="AA23" s="212"/>
      <c r="AB23" s="212"/>
      <c r="AC23" s="212"/>
      <c r="AD23" s="212"/>
      <c r="AE23" s="212"/>
      <c r="AF23" s="212"/>
      <c r="AG23" s="212" t="s">
        <v>131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2" x14ac:dyDescent="0.2">
      <c r="A24" s="219"/>
      <c r="B24" s="220"/>
      <c r="C24" s="259" t="s">
        <v>154</v>
      </c>
      <c r="D24" s="225"/>
      <c r="E24" s="226">
        <v>1</v>
      </c>
      <c r="F24" s="223"/>
      <c r="G24" s="223"/>
      <c r="H24" s="223"/>
      <c r="I24" s="223"/>
      <c r="J24" s="223"/>
      <c r="K24" s="223"/>
      <c r="L24" s="223"/>
      <c r="M24" s="223"/>
      <c r="N24" s="222"/>
      <c r="O24" s="222"/>
      <c r="P24" s="222"/>
      <c r="Q24" s="222"/>
      <c r="R24" s="223"/>
      <c r="S24" s="223"/>
      <c r="T24" s="223"/>
      <c r="U24" s="223"/>
      <c r="V24" s="223"/>
      <c r="W24" s="223"/>
      <c r="X24" s="223"/>
      <c r="Y24" s="223"/>
      <c r="Z24" s="212"/>
      <c r="AA24" s="212"/>
      <c r="AB24" s="212"/>
      <c r="AC24" s="212"/>
      <c r="AD24" s="212"/>
      <c r="AE24" s="212"/>
      <c r="AF24" s="212"/>
      <c r="AG24" s="212" t="s">
        <v>155</v>
      </c>
      <c r="AH24" s="212">
        <v>5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ht="22.5" outlineLevel="1" x14ac:dyDescent="0.2">
      <c r="A25" s="244">
        <v>11</v>
      </c>
      <c r="B25" s="245" t="s">
        <v>156</v>
      </c>
      <c r="C25" s="257" t="s">
        <v>157</v>
      </c>
      <c r="D25" s="246" t="s">
        <v>149</v>
      </c>
      <c r="E25" s="247">
        <v>1</v>
      </c>
      <c r="F25" s="248"/>
      <c r="G25" s="249">
        <f>ROUND(E25*F25,2)</f>
        <v>0</v>
      </c>
      <c r="H25" s="248"/>
      <c r="I25" s="249">
        <f>ROUND(E25*H25,2)</f>
        <v>0</v>
      </c>
      <c r="J25" s="248"/>
      <c r="K25" s="249">
        <f>ROUND(E25*J25,2)</f>
        <v>0</v>
      </c>
      <c r="L25" s="249">
        <v>21</v>
      </c>
      <c r="M25" s="249">
        <f>G25*(1+L25/100)</f>
        <v>0</v>
      </c>
      <c r="N25" s="247">
        <v>2.2000000000000001E-4</v>
      </c>
      <c r="O25" s="247">
        <f>ROUND(E25*N25,2)</f>
        <v>0</v>
      </c>
      <c r="P25" s="247">
        <v>0</v>
      </c>
      <c r="Q25" s="247">
        <f>ROUND(E25*P25,2)</f>
        <v>0</v>
      </c>
      <c r="R25" s="249" t="s">
        <v>144</v>
      </c>
      <c r="S25" s="249" t="s">
        <v>119</v>
      </c>
      <c r="T25" s="250" t="s">
        <v>119</v>
      </c>
      <c r="U25" s="223">
        <v>0.08</v>
      </c>
      <c r="V25" s="223">
        <f>ROUND(E25*U25,2)</f>
        <v>0.08</v>
      </c>
      <c r="W25" s="223"/>
      <c r="X25" s="223" t="s">
        <v>127</v>
      </c>
      <c r="Y25" s="223" t="s">
        <v>114</v>
      </c>
      <c r="Z25" s="212"/>
      <c r="AA25" s="212"/>
      <c r="AB25" s="212"/>
      <c r="AC25" s="212"/>
      <c r="AD25" s="212"/>
      <c r="AE25" s="212"/>
      <c r="AF25" s="212"/>
      <c r="AG25" s="212" t="s">
        <v>131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44">
        <v>12</v>
      </c>
      <c r="B26" s="245" t="s">
        <v>158</v>
      </c>
      <c r="C26" s="257" t="s">
        <v>159</v>
      </c>
      <c r="D26" s="246" t="s">
        <v>149</v>
      </c>
      <c r="E26" s="247">
        <v>1</v>
      </c>
      <c r="F26" s="248"/>
      <c r="G26" s="249">
        <f>ROUND(E26*F26,2)</f>
        <v>0</v>
      </c>
      <c r="H26" s="248"/>
      <c r="I26" s="249">
        <f>ROUND(E26*H26,2)</f>
        <v>0</v>
      </c>
      <c r="J26" s="248"/>
      <c r="K26" s="249">
        <f>ROUND(E26*J26,2)</f>
        <v>0</v>
      </c>
      <c r="L26" s="249">
        <v>21</v>
      </c>
      <c r="M26" s="249">
        <f>G26*(1+L26/100)</f>
        <v>0</v>
      </c>
      <c r="N26" s="247">
        <v>2.0000000000000002E-5</v>
      </c>
      <c r="O26" s="247">
        <f>ROUND(E26*N26,2)</f>
        <v>0</v>
      </c>
      <c r="P26" s="247">
        <v>0</v>
      </c>
      <c r="Q26" s="247">
        <f>ROUND(E26*P26,2)</f>
        <v>0</v>
      </c>
      <c r="R26" s="249"/>
      <c r="S26" s="249" t="s">
        <v>111</v>
      </c>
      <c r="T26" s="250" t="s">
        <v>112</v>
      </c>
      <c r="U26" s="223">
        <v>0</v>
      </c>
      <c r="V26" s="223">
        <f>ROUND(E26*U26,2)</f>
        <v>0</v>
      </c>
      <c r="W26" s="223"/>
      <c r="X26" s="223" t="s">
        <v>113</v>
      </c>
      <c r="Y26" s="223" t="s">
        <v>114</v>
      </c>
      <c r="Z26" s="212"/>
      <c r="AA26" s="212"/>
      <c r="AB26" s="212"/>
      <c r="AC26" s="212"/>
      <c r="AD26" s="212"/>
      <c r="AE26" s="212"/>
      <c r="AF26" s="212"/>
      <c r="AG26" s="212" t="s">
        <v>115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35">
        <v>13</v>
      </c>
      <c r="B27" s="236" t="s">
        <v>160</v>
      </c>
      <c r="C27" s="254" t="s">
        <v>161</v>
      </c>
      <c r="D27" s="237" t="s">
        <v>149</v>
      </c>
      <c r="E27" s="238">
        <v>1</v>
      </c>
      <c r="F27" s="239"/>
      <c r="G27" s="240">
        <f>ROUND(E27*F27,2)</f>
        <v>0</v>
      </c>
      <c r="H27" s="239"/>
      <c r="I27" s="240">
        <f>ROUND(E27*H27,2)</f>
        <v>0</v>
      </c>
      <c r="J27" s="239"/>
      <c r="K27" s="240">
        <f>ROUND(E27*J27,2)</f>
        <v>0</v>
      </c>
      <c r="L27" s="240">
        <v>21</v>
      </c>
      <c r="M27" s="240">
        <f>G27*(1+L27/100)</f>
        <v>0</v>
      </c>
      <c r="N27" s="238">
        <v>1.3999999999999999E-4</v>
      </c>
      <c r="O27" s="238">
        <f>ROUND(E27*N27,2)</f>
        <v>0</v>
      </c>
      <c r="P27" s="238">
        <v>0</v>
      </c>
      <c r="Q27" s="238">
        <f>ROUND(E27*P27,2)</f>
        <v>0</v>
      </c>
      <c r="R27" s="240" t="s">
        <v>162</v>
      </c>
      <c r="S27" s="240" t="s">
        <v>119</v>
      </c>
      <c r="T27" s="241" t="s">
        <v>119</v>
      </c>
      <c r="U27" s="223">
        <v>0</v>
      </c>
      <c r="V27" s="223">
        <f>ROUND(E27*U27,2)</f>
        <v>0</v>
      </c>
      <c r="W27" s="223"/>
      <c r="X27" s="223" t="s">
        <v>113</v>
      </c>
      <c r="Y27" s="223" t="s">
        <v>114</v>
      </c>
      <c r="Z27" s="212"/>
      <c r="AA27" s="212"/>
      <c r="AB27" s="212"/>
      <c r="AC27" s="212"/>
      <c r="AD27" s="212"/>
      <c r="AE27" s="212"/>
      <c r="AF27" s="212"/>
      <c r="AG27" s="212" t="s">
        <v>115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9">
        <v>14</v>
      </c>
      <c r="B28" s="220" t="s">
        <v>163</v>
      </c>
      <c r="C28" s="255" t="s">
        <v>164</v>
      </c>
      <c r="D28" s="221" t="s">
        <v>0</v>
      </c>
      <c r="E28" s="242"/>
      <c r="F28" s="224"/>
      <c r="G28" s="223">
        <f>ROUND(E28*F28,2)</f>
        <v>0</v>
      </c>
      <c r="H28" s="224"/>
      <c r="I28" s="223">
        <f>ROUND(E28*H28,2)</f>
        <v>0</v>
      </c>
      <c r="J28" s="224"/>
      <c r="K28" s="223">
        <f>ROUND(E28*J28,2)</f>
        <v>0</v>
      </c>
      <c r="L28" s="223">
        <v>21</v>
      </c>
      <c r="M28" s="223">
        <f>G28*(1+L28/100)</f>
        <v>0</v>
      </c>
      <c r="N28" s="222">
        <v>0</v>
      </c>
      <c r="O28" s="222">
        <f>ROUND(E28*N28,2)</f>
        <v>0</v>
      </c>
      <c r="P28" s="222">
        <v>0</v>
      </c>
      <c r="Q28" s="222">
        <f>ROUND(E28*P28,2)</f>
        <v>0</v>
      </c>
      <c r="R28" s="223" t="s">
        <v>144</v>
      </c>
      <c r="S28" s="223" t="s">
        <v>119</v>
      </c>
      <c r="T28" s="223" t="s">
        <v>119</v>
      </c>
      <c r="U28" s="223">
        <v>0</v>
      </c>
      <c r="V28" s="223">
        <f>ROUND(E28*U28,2)</f>
        <v>0</v>
      </c>
      <c r="W28" s="223"/>
      <c r="X28" s="223" t="s">
        <v>120</v>
      </c>
      <c r="Y28" s="223" t="s">
        <v>114</v>
      </c>
      <c r="Z28" s="212"/>
      <c r="AA28" s="212"/>
      <c r="AB28" s="212"/>
      <c r="AC28" s="212"/>
      <c r="AD28" s="212"/>
      <c r="AE28" s="212"/>
      <c r="AF28" s="212"/>
      <c r="AG28" s="212" t="s">
        <v>121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x14ac:dyDescent="0.2">
      <c r="A29" s="228" t="s">
        <v>106</v>
      </c>
      <c r="B29" s="229" t="s">
        <v>71</v>
      </c>
      <c r="C29" s="253" t="s">
        <v>72</v>
      </c>
      <c r="D29" s="230"/>
      <c r="E29" s="231"/>
      <c r="F29" s="232"/>
      <c r="G29" s="232">
        <f>SUMIF(AG30:AG34,"&lt;&gt;NOR",G30:G34)</f>
        <v>0</v>
      </c>
      <c r="H29" s="232"/>
      <c r="I29" s="232">
        <f>SUM(I30:I34)</f>
        <v>0</v>
      </c>
      <c r="J29" s="232"/>
      <c r="K29" s="232">
        <f>SUM(K30:K34)</f>
        <v>0</v>
      </c>
      <c r="L29" s="232"/>
      <c r="M29" s="232">
        <f>SUM(M30:M34)</f>
        <v>0</v>
      </c>
      <c r="N29" s="231"/>
      <c r="O29" s="231">
        <f>SUM(O30:O34)</f>
        <v>0.05</v>
      </c>
      <c r="P29" s="231"/>
      <c r="Q29" s="231">
        <f>SUM(Q30:Q34)</f>
        <v>0</v>
      </c>
      <c r="R29" s="232"/>
      <c r="S29" s="232"/>
      <c r="T29" s="233"/>
      <c r="U29" s="227"/>
      <c r="V29" s="227">
        <f>SUM(V30:V34)</f>
        <v>0.87</v>
      </c>
      <c r="W29" s="227"/>
      <c r="X29" s="227"/>
      <c r="Y29" s="227"/>
      <c r="AG29" t="s">
        <v>107</v>
      </c>
    </row>
    <row r="30" spans="1:60" ht="22.5" outlineLevel="1" x14ac:dyDescent="0.2">
      <c r="A30" s="235">
        <v>15</v>
      </c>
      <c r="B30" s="236" t="s">
        <v>165</v>
      </c>
      <c r="C30" s="254" t="s">
        <v>166</v>
      </c>
      <c r="D30" s="237" t="s">
        <v>149</v>
      </c>
      <c r="E30" s="238">
        <v>1</v>
      </c>
      <c r="F30" s="239"/>
      <c r="G30" s="240">
        <f>ROUND(E30*F30,2)</f>
        <v>0</v>
      </c>
      <c r="H30" s="239"/>
      <c r="I30" s="240">
        <f>ROUND(E30*H30,2)</f>
        <v>0</v>
      </c>
      <c r="J30" s="239"/>
      <c r="K30" s="240">
        <f>ROUND(E30*J30,2)</f>
        <v>0</v>
      </c>
      <c r="L30" s="240">
        <v>21</v>
      </c>
      <c r="M30" s="240">
        <f>G30*(1+L30/100)</f>
        <v>0</v>
      </c>
      <c r="N30" s="238">
        <v>0</v>
      </c>
      <c r="O30" s="238">
        <f>ROUND(E30*N30,2)</f>
        <v>0</v>
      </c>
      <c r="P30" s="238">
        <v>0</v>
      </c>
      <c r="Q30" s="238">
        <f>ROUND(E30*P30,2)</f>
        <v>0</v>
      </c>
      <c r="R30" s="240" t="s">
        <v>144</v>
      </c>
      <c r="S30" s="240" t="s">
        <v>119</v>
      </c>
      <c r="T30" s="241" t="s">
        <v>119</v>
      </c>
      <c r="U30" s="223">
        <v>0.87</v>
      </c>
      <c r="V30" s="223">
        <f>ROUND(E30*U30,2)</f>
        <v>0.87</v>
      </c>
      <c r="W30" s="223"/>
      <c r="X30" s="223" t="s">
        <v>127</v>
      </c>
      <c r="Y30" s="223" t="s">
        <v>114</v>
      </c>
      <c r="Z30" s="212"/>
      <c r="AA30" s="212"/>
      <c r="AB30" s="212"/>
      <c r="AC30" s="212"/>
      <c r="AD30" s="212"/>
      <c r="AE30" s="212"/>
      <c r="AF30" s="212"/>
      <c r="AG30" s="212" t="s">
        <v>131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2" x14ac:dyDescent="0.2">
      <c r="A31" s="219"/>
      <c r="B31" s="220"/>
      <c r="C31" s="259" t="s">
        <v>167</v>
      </c>
      <c r="D31" s="225"/>
      <c r="E31" s="226">
        <v>1</v>
      </c>
      <c r="F31" s="223"/>
      <c r="G31" s="223"/>
      <c r="H31" s="223"/>
      <c r="I31" s="223"/>
      <c r="J31" s="223"/>
      <c r="K31" s="223"/>
      <c r="L31" s="223"/>
      <c r="M31" s="223"/>
      <c r="N31" s="222"/>
      <c r="O31" s="222"/>
      <c r="P31" s="222"/>
      <c r="Q31" s="222"/>
      <c r="R31" s="223"/>
      <c r="S31" s="223"/>
      <c r="T31" s="223"/>
      <c r="U31" s="223"/>
      <c r="V31" s="223"/>
      <c r="W31" s="223"/>
      <c r="X31" s="223"/>
      <c r="Y31" s="223"/>
      <c r="Z31" s="212"/>
      <c r="AA31" s="212"/>
      <c r="AB31" s="212"/>
      <c r="AC31" s="212"/>
      <c r="AD31" s="212"/>
      <c r="AE31" s="212"/>
      <c r="AF31" s="212"/>
      <c r="AG31" s="212" t="s">
        <v>155</v>
      </c>
      <c r="AH31" s="212">
        <v>5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ht="22.5" outlineLevel="1" x14ac:dyDescent="0.2">
      <c r="A32" s="244">
        <v>16</v>
      </c>
      <c r="B32" s="245" t="s">
        <v>168</v>
      </c>
      <c r="C32" s="257" t="s">
        <v>169</v>
      </c>
      <c r="D32" s="246" t="s">
        <v>170</v>
      </c>
      <c r="E32" s="247">
        <v>2</v>
      </c>
      <c r="F32" s="248"/>
      <c r="G32" s="249">
        <f>ROUND(E32*F32,2)</f>
        <v>0</v>
      </c>
      <c r="H32" s="248"/>
      <c r="I32" s="249">
        <f>ROUND(E32*H32,2)</f>
        <v>0</v>
      </c>
      <c r="J32" s="248"/>
      <c r="K32" s="249">
        <f>ROUND(E32*J32,2)</f>
        <v>0</v>
      </c>
      <c r="L32" s="249">
        <v>21</v>
      </c>
      <c r="M32" s="249">
        <f>G32*(1+L32/100)</f>
        <v>0</v>
      </c>
      <c r="N32" s="247">
        <v>0</v>
      </c>
      <c r="O32" s="247">
        <f>ROUND(E32*N32,2)</f>
        <v>0</v>
      </c>
      <c r="P32" s="247">
        <v>0</v>
      </c>
      <c r="Q32" s="247">
        <f>ROUND(E32*P32,2)</f>
        <v>0</v>
      </c>
      <c r="R32" s="249" t="s">
        <v>162</v>
      </c>
      <c r="S32" s="249" t="s">
        <v>119</v>
      </c>
      <c r="T32" s="250" t="s">
        <v>119</v>
      </c>
      <c r="U32" s="223">
        <v>0</v>
      </c>
      <c r="V32" s="223">
        <f>ROUND(E32*U32,2)</f>
        <v>0</v>
      </c>
      <c r="W32" s="223"/>
      <c r="X32" s="223" t="s">
        <v>113</v>
      </c>
      <c r="Y32" s="223" t="s">
        <v>114</v>
      </c>
      <c r="Z32" s="212"/>
      <c r="AA32" s="212"/>
      <c r="AB32" s="212"/>
      <c r="AC32" s="212"/>
      <c r="AD32" s="212"/>
      <c r="AE32" s="212"/>
      <c r="AF32" s="212"/>
      <c r="AG32" s="212" t="s">
        <v>115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ht="22.5" outlineLevel="1" x14ac:dyDescent="0.2">
      <c r="A33" s="235">
        <v>17</v>
      </c>
      <c r="B33" s="236" t="s">
        <v>171</v>
      </c>
      <c r="C33" s="254" t="s">
        <v>172</v>
      </c>
      <c r="D33" s="237" t="s">
        <v>149</v>
      </c>
      <c r="E33" s="238">
        <v>1</v>
      </c>
      <c r="F33" s="239"/>
      <c r="G33" s="240">
        <f>ROUND(E33*F33,2)</f>
        <v>0</v>
      </c>
      <c r="H33" s="239"/>
      <c r="I33" s="240">
        <f>ROUND(E33*H33,2)</f>
        <v>0</v>
      </c>
      <c r="J33" s="239"/>
      <c r="K33" s="240">
        <f>ROUND(E33*J33,2)</f>
        <v>0</v>
      </c>
      <c r="L33" s="240">
        <v>21</v>
      </c>
      <c r="M33" s="240">
        <f>G33*(1+L33/100)</f>
        <v>0</v>
      </c>
      <c r="N33" s="238">
        <v>5.0819999999999997E-2</v>
      </c>
      <c r="O33" s="238">
        <f>ROUND(E33*N33,2)</f>
        <v>0.05</v>
      </c>
      <c r="P33" s="238">
        <v>0</v>
      </c>
      <c r="Q33" s="238">
        <f>ROUND(E33*P33,2)</f>
        <v>0</v>
      </c>
      <c r="R33" s="240" t="s">
        <v>162</v>
      </c>
      <c r="S33" s="240" t="s">
        <v>119</v>
      </c>
      <c r="T33" s="241" t="s">
        <v>119</v>
      </c>
      <c r="U33" s="223">
        <v>0</v>
      </c>
      <c r="V33" s="223">
        <f>ROUND(E33*U33,2)</f>
        <v>0</v>
      </c>
      <c r="W33" s="223"/>
      <c r="X33" s="223" t="s">
        <v>113</v>
      </c>
      <c r="Y33" s="223" t="s">
        <v>114</v>
      </c>
      <c r="Z33" s="212"/>
      <c r="AA33" s="212"/>
      <c r="AB33" s="212"/>
      <c r="AC33" s="212"/>
      <c r="AD33" s="212"/>
      <c r="AE33" s="212"/>
      <c r="AF33" s="212"/>
      <c r="AG33" s="212" t="s">
        <v>115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9">
        <v>18</v>
      </c>
      <c r="B34" s="220" t="s">
        <v>173</v>
      </c>
      <c r="C34" s="255" t="s">
        <v>174</v>
      </c>
      <c r="D34" s="221" t="s">
        <v>0</v>
      </c>
      <c r="E34" s="242"/>
      <c r="F34" s="224"/>
      <c r="G34" s="223">
        <f>ROUND(E34*F34,2)</f>
        <v>0</v>
      </c>
      <c r="H34" s="224"/>
      <c r="I34" s="223">
        <f>ROUND(E34*H34,2)</f>
        <v>0</v>
      </c>
      <c r="J34" s="224"/>
      <c r="K34" s="223">
        <f>ROUND(E34*J34,2)</f>
        <v>0</v>
      </c>
      <c r="L34" s="223">
        <v>21</v>
      </c>
      <c r="M34" s="223">
        <f>G34*(1+L34/100)</f>
        <v>0</v>
      </c>
      <c r="N34" s="222">
        <v>0</v>
      </c>
      <c r="O34" s="222">
        <f>ROUND(E34*N34,2)</f>
        <v>0</v>
      </c>
      <c r="P34" s="222">
        <v>0</v>
      </c>
      <c r="Q34" s="222">
        <f>ROUND(E34*P34,2)</f>
        <v>0</v>
      </c>
      <c r="R34" s="223" t="s">
        <v>144</v>
      </c>
      <c r="S34" s="223" t="s">
        <v>119</v>
      </c>
      <c r="T34" s="223" t="s">
        <v>119</v>
      </c>
      <c r="U34" s="223">
        <v>0</v>
      </c>
      <c r="V34" s="223">
        <f>ROUND(E34*U34,2)</f>
        <v>0</v>
      </c>
      <c r="W34" s="223"/>
      <c r="X34" s="223" t="s">
        <v>120</v>
      </c>
      <c r="Y34" s="223" t="s">
        <v>114</v>
      </c>
      <c r="Z34" s="212"/>
      <c r="AA34" s="212"/>
      <c r="AB34" s="212"/>
      <c r="AC34" s="212"/>
      <c r="AD34" s="212"/>
      <c r="AE34" s="212"/>
      <c r="AF34" s="212"/>
      <c r="AG34" s="212" t="s">
        <v>121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x14ac:dyDescent="0.2">
      <c r="A35" s="228" t="s">
        <v>106</v>
      </c>
      <c r="B35" s="229" t="s">
        <v>73</v>
      </c>
      <c r="C35" s="253" t="s">
        <v>74</v>
      </c>
      <c r="D35" s="230"/>
      <c r="E35" s="231"/>
      <c r="F35" s="232"/>
      <c r="G35" s="232">
        <f>SUMIF(AG36:AG36,"&lt;&gt;NOR",G36:G36)</f>
        <v>0</v>
      </c>
      <c r="H35" s="232"/>
      <c r="I35" s="232">
        <f>SUM(I36:I36)</f>
        <v>0</v>
      </c>
      <c r="J35" s="232"/>
      <c r="K35" s="232">
        <f>SUM(K36:K36)</f>
        <v>0</v>
      </c>
      <c r="L35" s="232"/>
      <c r="M35" s="232">
        <f>SUM(M36:M36)</f>
        <v>0</v>
      </c>
      <c r="N35" s="231"/>
      <c r="O35" s="231">
        <f>SUM(O36:O36)</f>
        <v>0</v>
      </c>
      <c r="P35" s="231"/>
      <c r="Q35" s="231">
        <f>SUM(Q36:Q36)</f>
        <v>0</v>
      </c>
      <c r="R35" s="232"/>
      <c r="S35" s="232"/>
      <c r="T35" s="233"/>
      <c r="U35" s="227"/>
      <c r="V35" s="227">
        <f>SUM(V36:V36)</f>
        <v>0</v>
      </c>
      <c r="W35" s="227"/>
      <c r="X35" s="227"/>
      <c r="Y35" s="227"/>
      <c r="AG35" t="s">
        <v>107</v>
      </c>
    </row>
    <row r="36" spans="1:60" outlineLevel="1" x14ac:dyDescent="0.2">
      <c r="A36" s="244">
        <v>19</v>
      </c>
      <c r="B36" s="245" t="s">
        <v>175</v>
      </c>
      <c r="C36" s="257" t="s">
        <v>176</v>
      </c>
      <c r="D36" s="246" t="s">
        <v>110</v>
      </c>
      <c r="E36" s="247">
        <v>0</v>
      </c>
      <c r="F36" s="248"/>
      <c r="G36" s="249">
        <f>ROUND(E36*F36,2)</f>
        <v>0</v>
      </c>
      <c r="H36" s="248"/>
      <c r="I36" s="249">
        <f>ROUND(E36*H36,2)</f>
        <v>0</v>
      </c>
      <c r="J36" s="248"/>
      <c r="K36" s="249">
        <f>ROUND(E36*J36,2)</f>
        <v>0</v>
      </c>
      <c r="L36" s="249">
        <v>21</v>
      </c>
      <c r="M36" s="249">
        <f>G36*(1+L36/100)</f>
        <v>0</v>
      </c>
      <c r="N36" s="247">
        <v>0</v>
      </c>
      <c r="O36" s="247">
        <f>ROUND(E36*N36,2)</f>
        <v>0</v>
      </c>
      <c r="P36" s="247">
        <v>0</v>
      </c>
      <c r="Q36" s="247">
        <f>ROUND(E36*P36,2)</f>
        <v>0</v>
      </c>
      <c r="R36" s="249"/>
      <c r="S36" s="249" t="s">
        <v>111</v>
      </c>
      <c r="T36" s="250" t="s">
        <v>112</v>
      </c>
      <c r="U36" s="223">
        <v>0</v>
      </c>
      <c r="V36" s="223">
        <f>ROUND(E36*U36,2)</f>
        <v>0</v>
      </c>
      <c r="W36" s="223"/>
      <c r="X36" s="223" t="s">
        <v>177</v>
      </c>
      <c r="Y36" s="223" t="s">
        <v>114</v>
      </c>
      <c r="Z36" s="212"/>
      <c r="AA36" s="212"/>
      <c r="AB36" s="212"/>
      <c r="AC36" s="212"/>
      <c r="AD36" s="212"/>
      <c r="AE36" s="212"/>
      <c r="AF36" s="212"/>
      <c r="AG36" s="212" t="s">
        <v>178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x14ac:dyDescent="0.2">
      <c r="A37" s="228" t="s">
        <v>106</v>
      </c>
      <c r="B37" s="229" t="s">
        <v>75</v>
      </c>
      <c r="C37" s="253" t="s">
        <v>76</v>
      </c>
      <c r="D37" s="230"/>
      <c r="E37" s="231"/>
      <c r="F37" s="232"/>
      <c r="G37" s="232">
        <f>SUMIF(AG38:AG42,"&lt;&gt;NOR",G38:G42)</f>
        <v>0</v>
      </c>
      <c r="H37" s="232"/>
      <c r="I37" s="232">
        <f>SUM(I38:I42)</f>
        <v>0</v>
      </c>
      <c r="J37" s="232"/>
      <c r="K37" s="232">
        <f>SUM(K38:K42)</f>
        <v>0</v>
      </c>
      <c r="L37" s="232"/>
      <c r="M37" s="232">
        <f>SUM(M38:M42)</f>
        <v>0</v>
      </c>
      <c r="N37" s="231"/>
      <c r="O37" s="231">
        <f>SUM(O38:O42)</f>
        <v>0</v>
      </c>
      <c r="P37" s="231"/>
      <c r="Q37" s="231">
        <f>SUM(Q38:Q42)</f>
        <v>0</v>
      </c>
      <c r="R37" s="232"/>
      <c r="S37" s="232"/>
      <c r="T37" s="233"/>
      <c r="U37" s="227"/>
      <c r="V37" s="227">
        <f>SUM(V38:V42)</f>
        <v>1.29</v>
      </c>
      <c r="W37" s="227"/>
      <c r="X37" s="227"/>
      <c r="Y37" s="227"/>
      <c r="AG37" t="s">
        <v>107</v>
      </c>
    </row>
    <row r="38" spans="1:60" ht="22.5" outlineLevel="1" x14ac:dyDescent="0.2">
      <c r="A38" s="235">
        <v>20</v>
      </c>
      <c r="B38" s="236" t="s">
        <v>179</v>
      </c>
      <c r="C38" s="254" t="s">
        <v>180</v>
      </c>
      <c r="D38" s="237" t="s">
        <v>181</v>
      </c>
      <c r="E38" s="238">
        <v>1</v>
      </c>
      <c r="F38" s="239"/>
      <c r="G38" s="240">
        <f>ROUND(E38*F38,2)</f>
        <v>0</v>
      </c>
      <c r="H38" s="239"/>
      <c r="I38" s="240">
        <f>ROUND(E38*H38,2)</f>
        <v>0</v>
      </c>
      <c r="J38" s="239"/>
      <c r="K38" s="240">
        <f>ROUND(E38*J38,2)</f>
        <v>0</v>
      </c>
      <c r="L38" s="240">
        <v>21</v>
      </c>
      <c r="M38" s="240">
        <f>G38*(1+L38/100)</f>
        <v>0</v>
      </c>
      <c r="N38" s="238">
        <v>3.1E-4</v>
      </c>
      <c r="O38" s="238">
        <f>ROUND(E38*N38,2)</f>
        <v>0</v>
      </c>
      <c r="P38" s="238">
        <v>0</v>
      </c>
      <c r="Q38" s="238">
        <f>ROUND(E38*P38,2)</f>
        <v>0</v>
      </c>
      <c r="R38" s="240" t="s">
        <v>182</v>
      </c>
      <c r="S38" s="240" t="s">
        <v>119</v>
      </c>
      <c r="T38" s="241" t="s">
        <v>119</v>
      </c>
      <c r="U38" s="223">
        <v>0.4</v>
      </c>
      <c r="V38" s="223">
        <f>ROUND(E38*U38,2)</f>
        <v>0.4</v>
      </c>
      <c r="W38" s="223"/>
      <c r="X38" s="223" t="s">
        <v>127</v>
      </c>
      <c r="Y38" s="223" t="s">
        <v>114</v>
      </c>
      <c r="Z38" s="212"/>
      <c r="AA38" s="212"/>
      <c r="AB38" s="212"/>
      <c r="AC38" s="212"/>
      <c r="AD38" s="212"/>
      <c r="AE38" s="212"/>
      <c r="AF38" s="212"/>
      <c r="AG38" s="212" t="s">
        <v>131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2" x14ac:dyDescent="0.2">
      <c r="A39" s="219"/>
      <c r="B39" s="220"/>
      <c r="C39" s="258" t="s">
        <v>183</v>
      </c>
      <c r="D39" s="251"/>
      <c r="E39" s="251"/>
      <c r="F39" s="251"/>
      <c r="G39" s="251"/>
      <c r="H39" s="223"/>
      <c r="I39" s="223"/>
      <c r="J39" s="223"/>
      <c r="K39" s="223"/>
      <c r="L39" s="223"/>
      <c r="M39" s="223"/>
      <c r="N39" s="222"/>
      <c r="O39" s="222"/>
      <c r="P39" s="222"/>
      <c r="Q39" s="222"/>
      <c r="R39" s="223"/>
      <c r="S39" s="223"/>
      <c r="T39" s="223"/>
      <c r="U39" s="223"/>
      <c r="V39" s="223"/>
      <c r="W39" s="223"/>
      <c r="X39" s="223"/>
      <c r="Y39" s="223"/>
      <c r="Z39" s="212"/>
      <c r="AA39" s="212"/>
      <c r="AB39" s="212"/>
      <c r="AC39" s="212"/>
      <c r="AD39" s="212"/>
      <c r="AE39" s="212"/>
      <c r="AF39" s="212"/>
      <c r="AG39" s="212" t="s">
        <v>146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ht="22.5" outlineLevel="1" x14ac:dyDescent="0.2">
      <c r="A40" s="235">
        <v>21</v>
      </c>
      <c r="B40" s="236" t="s">
        <v>184</v>
      </c>
      <c r="C40" s="254" t="s">
        <v>185</v>
      </c>
      <c r="D40" s="237" t="s">
        <v>143</v>
      </c>
      <c r="E40" s="238">
        <v>10</v>
      </c>
      <c r="F40" s="239"/>
      <c r="G40" s="240">
        <f>ROUND(E40*F40,2)</f>
        <v>0</v>
      </c>
      <c r="H40" s="239"/>
      <c r="I40" s="240">
        <f>ROUND(E40*H40,2)</f>
        <v>0</v>
      </c>
      <c r="J40" s="239"/>
      <c r="K40" s="240">
        <f>ROUND(E40*J40,2)</f>
        <v>0</v>
      </c>
      <c r="L40" s="240">
        <v>21</v>
      </c>
      <c r="M40" s="240">
        <f>G40*(1+L40/100)</f>
        <v>0</v>
      </c>
      <c r="N40" s="238">
        <v>6.9999999999999994E-5</v>
      </c>
      <c r="O40" s="238">
        <f>ROUND(E40*N40,2)</f>
        <v>0</v>
      </c>
      <c r="P40" s="238">
        <v>0</v>
      </c>
      <c r="Q40" s="238">
        <f>ROUND(E40*P40,2)</f>
        <v>0</v>
      </c>
      <c r="R40" s="240" t="s">
        <v>182</v>
      </c>
      <c r="S40" s="240" t="s">
        <v>119</v>
      </c>
      <c r="T40" s="241" t="s">
        <v>119</v>
      </c>
      <c r="U40" s="223">
        <v>8.8999999999999996E-2</v>
      </c>
      <c r="V40" s="223">
        <f>ROUND(E40*U40,2)</f>
        <v>0.89</v>
      </c>
      <c r="W40" s="223"/>
      <c r="X40" s="223" t="s">
        <v>127</v>
      </c>
      <c r="Y40" s="223" t="s">
        <v>114</v>
      </c>
      <c r="Z40" s="212"/>
      <c r="AA40" s="212"/>
      <c r="AB40" s="212"/>
      <c r="AC40" s="212"/>
      <c r="AD40" s="212"/>
      <c r="AE40" s="212"/>
      <c r="AF40" s="212"/>
      <c r="AG40" s="212" t="s">
        <v>131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2" x14ac:dyDescent="0.2">
      <c r="A41" s="219"/>
      <c r="B41" s="220"/>
      <c r="C41" s="260" t="s">
        <v>186</v>
      </c>
      <c r="D41" s="252"/>
      <c r="E41" s="252"/>
      <c r="F41" s="252"/>
      <c r="G41" s="252"/>
      <c r="H41" s="223"/>
      <c r="I41" s="223"/>
      <c r="J41" s="223"/>
      <c r="K41" s="223"/>
      <c r="L41" s="223"/>
      <c r="M41" s="223"/>
      <c r="N41" s="222"/>
      <c r="O41" s="222"/>
      <c r="P41" s="222"/>
      <c r="Q41" s="222"/>
      <c r="R41" s="223"/>
      <c r="S41" s="223"/>
      <c r="T41" s="223"/>
      <c r="U41" s="223"/>
      <c r="V41" s="223"/>
      <c r="W41" s="223"/>
      <c r="X41" s="223"/>
      <c r="Y41" s="223"/>
      <c r="Z41" s="212"/>
      <c r="AA41" s="212"/>
      <c r="AB41" s="212"/>
      <c r="AC41" s="212"/>
      <c r="AD41" s="212"/>
      <c r="AE41" s="212"/>
      <c r="AF41" s="212"/>
      <c r="AG41" s="212" t="s">
        <v>123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2" x14ac:dyDescent="0.2">
      <c r="A42" s="219"/>
      <c r="B42" s="220"/>
      <c r="C42" s="259" t="s">
        <v>187</v>
      </c>
      <c r="D42" s="225"/>
      <c r="E42" s="226">
        <v>10</v>
      </c>
      <c r="F42" s="223"/>
      <c r="G42" s="223"/>
      <c r="H42" s="223"/>
      <c r="I42" s="223"/>
      <c r="J42" s="223"/>
      <c r="K42" s="223"/>
      <c r="L42" s="223"/>
      <c r="M42" s="223"/>
      <c r="N42" s="222"/>
      <c r="O42" s="222"/>
      <c r="P42" s="222"/>
      <c r="Q42" s="222"/>
      <c r="R42" s="223"/>
      <c r="S42" s="223"/>
      <c r="T42" s="223"/>
      <c r="U42" s="223"/>
      <c r="V42" s="223"/>
      <c r="W42" s="223"/>
      <c r="X42" s="223"/>
      <c r="Y42" s="223"/>
      <c r="Z42" s="212"/>
      <c r="AA42" s="212"/>
      <c r="AB42" s="212"/>
      <c r="AC42" s="212"/>
      <c r="AD42" s="212"/>
      <c r="AE42" s="212"/>
      <c r="AF42" s="212"/>
      <c r="AG42" s="212" t="s">
        <v>155</v>
      </c>
      <c r="AH42" s="212">
        <v>5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x14ac:dyDescent="0.2">
      <c r="A43" s="3"/>
      <c r="B43" s="4"/>
      <c r="C43" s="261"/>
      <c r="D43" s="6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AE43">
        <v>12</v>
      </c>
      <c r="AF43">
        <v>21</v>
      </c>
      <c r="AG43" t="s">
        <v>92</v>
      </c>
    </row>
    <row r="44" spans="1:60" x14ac:dyDescent="0.2">
      <c r="A44" s="215"/>
      <c r="B44" s="216" t="s">
        <v>29</v>
      </c>
      <c r="C44" s="262"/>
      <c r="D44" s="217"/>
      <c r="E44" s="218"/>
      <c r="F44" s="218"/>
      <c r="G44" s="234">
        <f>G8+G12+G17+G22+G29+G35+G37</f>
        <v>0</v>
      </c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AE44">
        <f>SUMIF(L7:L42,AE43,G7:G42)</f>
        <v>0</v>
      </c>
      <c r="AF44">
        <f>SUMIF(L7:L42,AF43,G7:G42)</f>
        <v>0</v>
      </c>
      <c r="AG44" t="s">
        <v>188</v>
      </c>
    </row>
    <row r="45" spans="1:60" x14ac:dyDescent="0.2">
      <c r="C45" s="263"/>
      <c r="D45" s="10"/>
      <c r="AG45" t="s">
        <v>189</v>
      </c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6ST9V/BerbesrUBw7puYMOtT/UrSjZEIBNzQrHWJSpqSIFnYHfyPESsTCTItvZesZrby6dAzGy2wniUiMPC48w==" saltValue="KNKbcytK4E/XUEKo8UcaNQ==" spinCount="100000" sheet="1" formatRows="0"/>
  <mergeCells count="8">
    <mergeCell ref="C39:G39"/>
    <mergeCell ref="C41:G41"/>
    <mergeCell ref="A1:G1"/>
    <mergeCell ref="C2:G2"/>
    <mergeCell ref="C3:G3"/>
    <mergeCell ref="C4:G4"/>
    <mergeCell ref="C11:G11"/>
    <mergeCell ref="C19:G19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102 R24071210201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102 R24071210201 Pol'!Názvy_tisku</vt:lpstr>
      <vt:lpstr>oadresa</vt:lpstr>
      <vt:lpstr>Stavba!Objednatel</vt:lpstr>
      <vt:lpstr>Stavba!Objekt</vt:lpstr>
      <vt:lpstr>'SO 102 R24071210201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2019-03-19T12:27:02Z</cp:lastPrinted>
  <dcterms:created xsi:type="dcterms:W3CDTF">2009-04-08T07:15:50Z</dcterms:created>
  <dcterms:modified xsi:type="dcterms:W3CDTF">2024-10-10T11:32:48Z</dcterms:modified>
</cp:coreProperties>
</file>