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vi\Documents\01 - práce vlastní\12 - Ateliér 2002\11 - ZZS JmK Černovice Brno\03 - slepý\"/>
    </mc:Choice>
  </mc:AlternateContent>
  <xr:revisionPtr revIDLastSave="0" documentId="8_{37543763-94D9-4A73-B852-C395E5C8487B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2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102 01 Pol'!$A$1:$Y$96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I41" i="1" s="1"/>
  <c r="F41" i="1"/>
  <c r="G39" i="1"/>
  <c r="F39" i="1"/>
  <c r="G95" i="12"/>
  <c r="BA91" i="12"/>
  <c r="BA78" i="12"/>
  <c r="BA48" i="12"/>
  <c r="BA13" i="12"/>
  <c r="G8" i="12"/>
  <c r="K8" i="12"/>
  <c r="O8" i="12"/>
  <c r="Q8" i="12"/>
  <c r="G9" i="12"/>
  <c r="I9" i="12"/>
  <c r="I8" i="12" s="1"/>
  <c r="K9" i="12"/>
  <c r="M9" i="12"/>
  <c r="M8" i="12" s="1"/>
  <c r="O9" i="12"/>
  <c r="Q9" i="12"/>
  <c r="V9" i="12"/>
  <c r="V8" i="12" s="1"/>
  <c r="G17" i="12"/>
  <c r="G18" i="12"/>
  <c r="I18" i="12"/>
  <c r="I17" i="12" s="1"/>
  <c r="K18" i="12"/>
  <c r="M18" i="12"/>
  <c r="M17" i="12" s="1"/>
  <c r="O18" i="12"/>
  <c r="Q18" i="12"/>
  <c r="Q17" i="12" s="1"/>
  <c r="V18" i="12"/>
  <c r="G20" i="12"/>
  <c r="M20" i="12" s="1"/>
  <c r="I20" i="12"/>
  <c r="K20" i="12"/>
  <c r="K17" i="12" s="1"/>
  <c r="O20" i="12"/>
  <c r="O17" i="12" s="1"/>
  <c r="Q20" i="12"/>
  <c r="V20" i="12"/>
  <c r="V17" i="12" s="1"/>
  <c r="I25" i="12"/>
  <c r="K25" i="12"/>
  <c r="M25" i="12"/>
  <c r="Q25" i="12"/>
  <c r="G26" i="12"/>
  <c r="G25" i="12" s="1"/>
  <c r="I26" i="12"/>
  <c r="K26" i="12"/>
  <c r="M26" i="12"/>
  <c r="O26" i="12"/>
  <c r="O25" i="12" s="1"/>
  <c r="Q26" i="12"/>
  <c r="V26" i="12"/>
  <c r="V25" i="12" s="1"/>
  <c r="O28" i="12"/>
  <c r="Q28" i="12"/>
  <c r="G29" i="12"/>
  <c r="G28" i="12" s="1"/>
  <c r="I29" i="12"/>
  <c r="I28" i="12" s="1"/>
  <c r="K29" i="12"/>
  <c r="K28" i="12" s="1"/>
  <c r="O29" i="12"/>
  <c r="Q29" i="12"/>
  <c r="V29" i="12"/>
  <c r="V28" i="12" s="1"/>
  <c r="I32" i="12"/>
  <c r="V32" i="12"/>
  <c r="G33" i="12"/>
  <c r="G32" i="12" s="1"/>
  <c r="I33" i="12"/>
  <c r="K33" i="12"/>
  <c r="K32" i="12" s="1"/>
  <c r="O33" i="12"/>
  <c r="O32" i="12" s="1"/>
  <c r="Q33" i="12"/>
  <c r="V33" i="12"/>
  <c r="G34" i="12"/>
  <c r="I34" i="12"/>
  <c r="K34" i="12"/>
  <c r="M34" i="12"/>
  <c r="O34" i="12"/>
  <c r="Q34" i="12"/>
  <c r="Q32" i="12" s="1"/>
  <c r="V34" i="12"/>
  <c r="K36" i="12"/>
  <c r="G37" i="12"/>
  <c r="I37" i="12"/>
  <c r="I36" i="12" s="1"/>
  <c r="K37" i="12"/>
  <c r="M37" i="12"/>
  <c r="M36" i="12" s="1"/>
  <c r="O37" i="12"/>
  <c r="Q37" i="12"/>
  <c r="Q36" i="12" s="1"/>
  <c r="V37" i="12"/>
  <c r="V36" i="12" s="1"/>
  <c r="G40" i="12"/>
  <c r="I40" i="12"/>
  <c r="K40" i="12"/>
  <c r="M40" i="12"/>
  <c r="O40" i="12"/>
  <c r="O36" i="12" s="1"/>
  <c r="Q40" i="12"/>
  <c r="V40" i="12"/>
  <c r="G42" i="12"/>
  <c r="G36" i="12" s="1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I46" i="12"/>
  <c r="Q46" i="12"/>
  <c r="G47" i="12"/>
  <c r="G46" i="12" s="1"/>
  <c r="I47" i="12"/>
  <c r="K47" i="12"/>
  <c r="K46" i="12" s="1"/>
  <c r="O47" i="12"/>
  <c r="O46" i="12" s="1"/>
  <c r="Q47" i="12"/>
  <c r="V47" i="12"/>
  <c r="V46" i="12" s="1"/>
  <c r="G49" i="12"/>
  <c r="I49" i="12"/>
  <c r="G50" i="12"/>
  <c r="M50" i="12" s="1"/>
  <c r="M49" i="12" s="1"/>
  <c r="I50" i="12"/>
  <c r="K50" i="12"/>
  <c r="K49" i="12" s="1"/>
  <c r="O50" i="12"/>
  <c r="O49" i="12" s="1"/>
  <c r="Q50" i="12"/>
  <c r="Q49" i="12" s="1"/>
  <c r="V50" i="12"/>
  <c r="V49" i="12" s="1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O55" i="12"/>
  <c r="Q55" i="12"/>
  <c r="G56" i="12"/>
  <c r="G55" i="12" s="1"/>
  <c r="I56" i="12"/>
  <c r="I55" i="12" s="1"/>
  <c r="K56" i="12"/>
  <c r="K55" i="12" s="1"/>
  <c r="O56" i="12"/>
  <c r="Q56" i="12"/>
  <c r="V56" i="12"/>
  <c r="V55" i="12" s="1"/>
  <c r="G58" i="12"/>
  <c r="I58" i="12"/>
  <c r="K58" i="12"/>
  <c r="M58" i="12"/>
  <c r="O58" i="12"/>
  <c r="Q58" i="12"/>
  <c r="V58" i="12"/>
  <c r="G61" i="12"/>
  <c r="M61" i="12" s="1"/>
  <c r="I61" i="12"/>
  <c r="K61" i="12"/>
  <c r="O61" i="12"/>
  <c r="Q61" i="12"/>
  <c r="V61" i="12"/>
  <c r="G63" i="12"/>
  <c r="I63" i="12"/>
  <c r="G64" i="12"/>
  <c r="M64" i="12" s="1"/>
  <c r="M63" i="12" s="1"/>
  <c r="I64" i="12"/>
  <c r="K64" i="12"/>
  <c r="K63" i="12" s="1"/>
  <c r="O64" i="12"/>
  <c r="O63" i="12" s="1"/>
  <c r="Q64" i="12"/>
  <c r="Q63" i="12" s="1"/>
  <c r="V64" i="12"/>
  <c r="V63" i="12" s="1"/>
  <c r="I70" i="12"/>
  <c r="K70" i="12"/>
  <c r="M70" i="12"/>
  <c r="Q70" i="12"/>
  <c r="G71" i="12"/>
  <c r="G70" i="12" s="1"/>
  <c r="I71" i="12"/>
  <c r="K71" i="12"/>
  <c r="M71" i="12"/>
  <c r="O71" i="12"/>
  <c r="O70" i="12" s="1"/>
  <c r="Q71" i="12"/>
  <c r="V71" i="12"/>
  <c r="V70" i="12" s="1"/>
  <c r="Q73" i="12"/>
  <c r="G74" i="12"/>
  <c r="G73" i="12" s="1"/>
  <c r="I74" i="12"/>
  <c r="I73" i="12" s="1"/>
  <c r="K74" i="12"/>
  <c r="K73" i="12" s="1"/>
  <c r="O74" i="12"/>
  <c r="Q74" i="12"/>
  <c r="V74" i="12"/>
  <c r="V73" i="12" s="1"/>
  <c r="G80" i="12"/>
  <c r="I80" i="12"/>
  <c r="K80" i="12"/>
  <c r="M80" i="12"/>
  <c r="O80" i="12"/>
  <c r="Q80" i="12"/>
  <c r="V80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O73" i="12" s="1"/>
  <c r="Q84" i="12"/>
  <c r="V84" i="12"/>
  <c r="G85" i="12"/>
  <c r="M85" i="12" s="1"/>
  <c r="I85" i="12"/>
  <c r="K85" i="12"/>
  <c r="O85" i="12"/>
  <c r="Q85" i="12"/>
  <c r="V85" i="12"/>
  <c r="K87" i="12"/>
  <c r="G88" i="12"/>
  <c r="I88" i="12"/>
  <c r="K88" i="12"/>
  <c r="M88" i="12"/>
  <c r="O88" i="12"/>
  <c r="O87" i="12" s="1"/>
  <c r="Q88" i="12"/>
  <c r="V88" i="12"/>
  <c r="V87" i="12" s="1"/>
  <c r="G90" i="12"/>
  <c r="G87" i="12" s="1"/>
  <c r="I90" i="12"/>
  <c r="K90" i="12"/>
  <c r="O90" i="12"/>
  <c r="Q90" i="12"/>
  <c r="Q87" i="12" s="1"/>
  <c r="V90" i="12"/>
  <c r="G92" i="12"/>
  <c r="M92" i="12" s="1"/>
  <c r="I92" i="12"/>
  <c r="I87" i="12" s="1"/>
  <c r="K92" i="12"/>
  <c r="O92" i="12"/>
  <c r="Q92" i="12"/>
  <c r="V92" i="12"/>
  <c r="AE95" i="12"/>
  <c r="AF95" i="12"/>
  <c r="I20" i="1"/>
  <c r="I19" i="1"/>
  <c r="I18" i="1"/>
  <c r="I17" i="1"/>
  <c r="I16" i="1"/>
  <c r="F43" i="1"/>
  <c r="G23" i="1" s="1"/>
  <c r="G43" i="1"/>
  <c r="G25" i="1" s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I66" i="1" l="1"/>
  <c r="J65" i="1" s="1"/>
  <c r="I42" i="1"/>
  <c r="I39" i="1"/>
  <c r="I43" i="1" s="1"/>
  <c r="J42" i="1" s="1"/>
  <c r="A27" i="1"/>
  <c r="M90" i="12"/>
  <c r="M87" i="12" s="1"/>
  <c r="M74" i="12"/>
  <c r="M73" i="12" s="1"/>
  <c r="M56" i="12"/>
  <c r="M55" i="12" s="1"/>
  <c r="M29" i="12"/>
  <c r="M28" i="12" s="1"/>
  <c r="M47" i="12"/>
  <c r="M46" i="12" s="1"/>
  <c r="M33" i="12"/>
  <c r="M32" i="12" s="1"/>
  <c r="I21" i="1"/>
  <c r="J53" i="1" l="1"/>
  <c r="J64" i="1"/>
  <c r="J61" i="1"/>
  <c r="J60" i="1"/>
  <c r="J56" i="1"/>
  <c r="J57" i="1"/>
  <c r="J63" i="1"/>
  <c r="J54" i="1"/>
  <c r="J62" i="1"/>
  <c r="J58" i="1"/>
  <c r="J59" i="1"/>
  <c r="J55" i="1"/>
  <c r="J39" i="1"/>
  <c r="J43" i="1" s="1"/>
  <c r="J41" i="1"/>
  <c r="G28" i="1"/>
  <c r="G27" i="1" s="1"/>
  <c r="G29" i="1" s="1"/>
  <c r="A28" i="1"/>
  <c r="J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stavi</author>
  </authors>
  <commentList>
    <comment ref="S6" authorId="0" shapeId="0" xr:uid="{CF66B2A1-4B4F-423B-8D2D-FD8CF8CD6F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792629-E364-4DE8-8422-6036B1F92A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<sst xmlns="http://schemas.openxmlformats.org/spreadsheetml/2006/main" count="560" uniqueCount="250">
  <si>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</si>
  <si>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</si>
  <si>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</si>
  <si>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</si>
  <si>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</si>
  <si>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</si>
  <si>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</si>
  <si>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</si>
  <si>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</si>
  <si>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</si>
  <si>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</si>
  <si>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</si>
  <si>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</si>
  <si>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</si>
  <si>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</si>
  <si>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</si>
  <si>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</si>
  <si>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</si>
  <si>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</si>
  <si>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</si>
  <si>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</si>
  <si>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</si>
  <si>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</si>
  <si>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</si>
  <si>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</si>
  <si>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</si>
  <si>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</si>
  <si>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</si>
  <si>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</si>
  <si>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</si>
  <si>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</si>
  <si>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</si>
  <si>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</si>
  <si>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</si>
  <si>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</si>
  <si>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</si>
  <si>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</si>
  <si>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</si>
  <si>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</si>
  <si>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</si>
  <si>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</si>
  <si>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</si>
  <si>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</si>
  <si>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</si>
  <si>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Architektonicko stavební řešení</t>
  </si>
  <si>
    <t>SO 102</t>
  </si>
  <si>
    <t>Autoservis</t>
  </si>
  <si>
    <t>Objekt:</t>
  </si>
  <si>
    <t>Rozpočet:</t>
  </si>
  <si>
    <t>2024009</t>
  </si>
  <si>
    <t>Úpravy administrativního pracoviště techniků autodílny ZZS JmK v Brně - Černovicích</t>
  </si>
  <si>
    <t>Jihomoravský kraj</t>
  </si>
  <si>
    <t>Žerotínovo náměstí 449/3</t>
  </si>
  <si>
    <t>Brno-Veveří</t>
  </si>
  <si>
    <t>60200</t>
  </si>
  <si>
    <t>70888337</t>
  </si>
  <si>
    <t>CZ70888337</t>
  </si>
  <si>
    <t>ATELIER 2002, s.r.o.</t>
  </si>
  <si>
    <t>Zachova 634/6</t>
  </si>
  <si>
    <t>Brno-Stránice</t>
  </si>
  <si>
    <t>26897270</t>
  </si>
  <si>
    <t>CZ26897270</t>
  </si>
  <si>
    <t>Stavba</t>
  </si>
  <si>
    <t>Stavební objekt</t>
  </si>
  <si>
    <t>Celkem za stavbu</t>
  </si>
  <si>
    <t>CZK</t>
  </si>
  <si>
    <t>#POPS</t>
  </si>
  <si>
    <t>Popis stavby: 2024009 - Úpravy administrativního pracoviště techniků autodílny ZZS JmK v Brně - Černovicích</t>
  </si>
  <si>
    <t>#POPO</t>
  </si>
  <si>
    <t>Popis objektu: SO 102 - Autoservis</t>
  </si>
  <si>
    <t>#POPR</t>
  </si>
  <si>
    <t>Popis rozpočtu: 01 - Architektonicko stavební řešení</t>
  </si>
  <si>
    <t>Rekapitulace dílů</t>
  </si>
  <si>
    <t>Typ dílu</t>
  </si>
  <si>
    <t>342</t>
  </si>
  <si>
    <t>Stěny a příčky montované lehké</t>
  </si>
  <si>
    <t>416</t>
  </si>
  <si>
    <t>Podhledy a mezistropy montované lehké</t>
  </si>
  <si>
    <t>62</t>
  </si>
  <si>
    <t>Úpravy povrchů vnější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</si>
  <si>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</si>
  <si>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</si>
  <si>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</si>
  <si>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</si>
  <si>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</si>
  <si>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</si>
  <si>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</si>
  <si>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</si>
  <si>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</si>
  <si>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</si>
  <si>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776</t>
  </si>
  <si>
    <t>Podlahy povlakové</t>
  </si>
  <si>
    <t>784</t>
  </si>
  <si>
    <t>Malby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</si>
  <si>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</si>
  <si>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</si>
  <si>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</si>
  <si>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</si>
  <si>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</si>
  <si>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</si>
  <si>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</si>
  <si>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</si>
  <si>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</si>
  <si>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</si>
  <si>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</si>
  <si>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</si>
  <si>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</si>
  <si>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</si>
  <si>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</si>
  <si>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</si>
  <si>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</si>
  <si>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</si>
  <si>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</si>
  <si>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</si>
  <si>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</si>
  <si>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</si>
  <si>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</si>
  <si>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</si>
  <si>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</si>
  <si>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</si>
  <si>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</si>
  <si>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</si>
  <si>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</si>
  <si>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</si>
  <si>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</si>
  <si>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</si>
  <si>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</si>
  <si>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</si>
  <si>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</si>
  <si>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</si>
  <si>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347016211R00</t>
  </si>
  <si>
    <t>Předstěny opláštěné sádrokartonovými deskami volně stojící, bez izolace 1x nosná ocelová konstrukce CW 50, dvojité opláštění, desky standard, tloušťky 12,5 mm, tloušťka stěny 75 mm, požární odolnost EI 45</t>
  </si>
  <si>
    <t>m2</t>
  </si>
  <si>
    <t>801-1</t>
  </si>
  <si>
    <t>RTS 23/ II</t>
  </si>
  <si>
    <t>Práce</t>
  </si>
  <si>
    <t>Běžná</t>
  </si>
  <si>
    <t>POL1_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</si>
  <si>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</si>
  <si>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</si>
  <si>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</si>
  <si>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</si>
  <si>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/>
  </si>
  <si>
    <t>Pozn. č. 3</t>
  </si>
  <si>
    <t>1,81*(0,25+2,96+0,12)</t>
  </si>
  <si>
    <t>VV</t>
  </si>
  <si>
    <t>342264051RT1</t>
  </si>
  <si>
    <t>Podhledy na kovové konstrukci opláštěné deskami sádrokartonovými nosná konstrukce z profilů CD s přímým uchycením 1x deska, tloušťky 12,5 mm, standard, bez izolace</t>
  </si>
  <si>
    <t>pozn. č. 1</t>
  </si>
  <si>
    <t>R416093</t>
  </si>
  <si>
    <t>D+M SDK nadrpaží, oboustranné opláštění, dvojité, , tl. 125 mm, minerál. iz. 60 mm, Rw 52 dB</t>
  </si>
  <si>
    <t>Vlastní</t>
  </si>
  <si>
    <t>vč. dodávky izolace</t>
  </si>
  <si>
    <t>pozn. č. 4</t>
  </si>
  <si>
    <t>0,885*3,33</t>
  </si>
  <si>
    <t>622323041R00</t>
  </si>
  <si>
    <t>Příprava podkladu penetrace</t>
  </si>
  <si>
    <t>pozn. č. 2</t>
  </si>
  <si>
    <t>632415106RT4</t>
  </si>
  <si>
    <t>Potěr ze suchých směsí cementový samonivelační s rozptýlenou výztuží, tloušťky 6 mm, včetně penetrace</t>
  </si>
  <si>
    <t>s rozprostřením a uhlazením</t>
  </si>
  <si>
    <t>SPI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</si>
  <si>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</si>
  <si>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</si>
  <si>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R001</t>
  </si>
  <si>
    <t>Provedení a odstranění ochranny vybavení</t>
  </si>
  <si>
    <t>Indiv</t>
  </si>
  <si>
    <t>2,6*7,9</t>
  </si>
  <si>
    <t>963016211R00</t>
  </si>
  <si>
    <t>Demontáž sádrokartonových a sádrovláknitých podhledů z kazet 600 x 600 mm bez minerální izolace, na kovovém roštu, tl. 12,5 mm</t>
  </si>
  <si>
    <t>801-3</t>
  </si>
  <si>
    <t>4,195*1,2</t>
  </si>
  <si>
    <t>965048515R00</t>
  </si>
  <si>
    <t>Broušení betonového povrchu do tloušťky 5 mm</t>
  </si>
  <si>
    <t>R775048515</t>
  </si>
  <si>
    <t>Broušení epoxidových povrchů do tl. 5 mm</t>
  </si>
  <si>
    <t>R965048515</t>
  </si>
  <si>
    <t>Broušení samonivelační stěrky do tl. 5 mm</t>
  </si>
  <si>
    <t>998011001R00</t>
  </si>
  <si>
    <t>Přesun hmot pro budovy s nosnou konstrukcí zděnou výšky do 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</si>
  <si>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</si>
  <si>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</si>
  <si>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</si>
  <si>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</si>
  <si>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R002</t>
  </si>
  <si>
    <t>D+M hliníková systémová prosklená stěna s dveřmi, ozn. 1/Z, rozm. 3,3/2,15 mm, specifikace dle projektové dokumentace</t>
  </si>
  <si>
    <t>R003</t>
  </si>
  <si>
    <t>D+M hliníkový parapet, ozn. 2/Z, spefifikace dle projektové dokumentace</t>
  </si>
  <si>
    <t>ks</t>
  </si>
  <si>
    <t>R767587211</t>
  </si>
  <si>
    <t>Podhled minerální, kazeta 600x600mm</t>
  </si>
  <si>
    <t>1,2*4,195</t>
  </si>
  <si>
    <t>R7765</t>
  </si>
  <si>
    <t>Lepení povlakových podlah z pásů kaučukových, tl. 2,0 mm, pouze položení- pryž ve specifikaci</t>
  </si>
  <si>
    <t>R776.1</t>
  </si>
  <si>
    <t>Kaučuková podlahovina, rola, tl. 2,0 mm</t>
  </si>
  <si>
    <t>Specifikace</t>
  </si>
  <si>
    <t>POL3_</t>
  </si>
  <si>
    <t>26,3*1,15</t>
  </si>
  <si>
    <t>998776101R00</t>
  </si>
  <si>
    <t>Přesun hmot pro podlahy povlakové v objektech výšky do 6 m</t>
  </si>
  <si>
    <t>800-775</t>
  </si>
  <si>
    <t>vodorovně do 50 m</t>
  </si>
  <si>
    <t>784165511R00</t>
  </si>
  <si>
    <t>Malby z malířských směsí otěruvzdorných,  , bělost 93 %, jednonásobné</t>
  </si>
  <si>
    <t>800-784</t>
  </si>
  <si>
    <t>pozn. č. 6</t>
  </si>
  <si>
    <t>pozn. č. 2 : 26,3</t>
  </si>
  <si>
    <t>pozn. č. 3 : 1,81*(0,25+2,96+0,12)</t>
  </si>
  <si>
    <t>pozn. č. 4 : 0,885*3,33</t>
  </si>
  <si>
    <t>pozn. č. 5 : (3,035-0,435)*7,9</t>
  </si>
  <si>
    <t>220261665R00</t>
  </si>
  <si>
    <t>Začištění drážky, konečná úprava</t>
  </si>
  <si>
    <t>m</t>
  </si>
  <si>
    <t>pozn. č. 5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</si>
  <si>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</si>
  <si>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</si>
  <si>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</si>
  <si>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</si>
  <si>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</si>
  <si>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</si>
  <si>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</si>
  <si>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</si>
  <si>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</si>
  <si>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</si>
  <si>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</si>
  <si>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</si>
  <si>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</si>
  <si>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</si>
  <si>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</si>
  <si>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</si>
  <si>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</si>
  <si>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979990107R00</t>
  </si>
  <si>
    <t>Poplatek za uložení, směs betonu, cihel a dřeva,  , skupina 17 09 04 z Katalogu odpadů</t>
  </si>
  <si>
    <t>kategorie 17 09 04 smíšené stavební a demoliční odpady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</si>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</sst>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nY45srcec8FH4Zc2r6yI4vz8p5XluKMGakn32ueZ2G2sZ1u30G/wEZCvoRVUo/XwubN/hjFwvvx0zOeLNxE+Yw==" saltValue="WHWX+PJU2hw191qfBKJ+I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7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8" t="s">
        <v>22</v>
      </c>
      <c r="C2" s="109"/>
      <c r="D2" s="110" t="s">
        <v>49</v>
      </c>
      <c r="E2" s="111" t="s">
        <v>50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47</v>
      </c>
      <c r="C3" s="109"/>
      <c r="D3" s="115" t="s">
        <v>45</v>
      </c>
      <c r="E3" s="116" t="s">
        <v>46</v>
      </c>
      <c r="F3" s="117"/>
      <c r="G3" s="117"/>
      <c r="H3" s="117"/>
      <c r="I3" s="117"/>
      <c r="J3" s="118"/>
    </row>
    <row r="4" spans="1:15" ht="23.25" customHeight="1" x14ac:dyDescent="0.25">
      <c r="A4" s="104">
        <v>1447</v>
      </c>
      <c r="B4" s="119" t="s">
        <v>48</v>
      </c>
      <c r="C4" s="120"/>
      <c r="D4" s="121" t="s">
        <v>43</v>
      </c>
      <c r="E4" s="122" t="s">
        <v>44</v>
      </c>
      <c r="F4" s="123"/>
      <c r="G4" s="123"/>
      <c r="H4" s="123"/>
      <c r="I4" s="123"/>
      <c r="J4" s="124"/>
    </row>
    <row r="5" spans="1:15" ht="24" customHeight="1" x14ac:dyDescent="0.25">
      <c r="A5" s="2"/>
      <c r="B5" s="30" t="s">
        <v>42</v>
      </c>
      <c r="D5" s="125" t="s">
        <v>51</v>
      </c>
      <c r="E5" s="87"/>
      <c r="F5" s="87"/>
      <c r="G5" s="87"/>
      <c r="H5" s="18" t="s">
        <v>40</v>
      </c>
      <c r="I5" s="127" t="s">
        <v>55</v>
      </c>
      <c r="J5" s="8"/>
    </row>
    <row r="6" spans="1:15" ht="15.75" customHeight="1" x14ac:dyDescent="0.25">
      <c r="A6" s="2"/>
      <c r="B6" s="27"/>
      <c r="C6" s="52"/>
      <c r="D6" s="107" t="s">
        <v>52</v>
      </c>
      <c r="E6" s="88"/>
      <c r="F6" s="88"/>
      <c r="G6" s="88"/>
      <c r="H6" s="18" t="s">
        <v>34</v>
      </c>
      <c r="I6" s="127" t="s">
        <v>56</v>
      </c>
      <c r="J6" s="8"/>
    </row>
    <row r="7" spans="1:15" ht="15.75" customHeight="1" x14ac:dyDescent="0.25">
      <c r="A7" s="2"/>
      <c r="B7" s="28"/>
      <c r="C7" s="53"/>
      <c r="D7" s="105" t="s">
        <v>54</v>
      </c>
      <c r="E7" s="126" t="s">
        <v>53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06" t="s">
        <v>57</v>
      </c>
      <c r="H8" s="18" t="s">
        <v>40</v>
      </c>
      <c r="I8" s="127" t="s">
        <v>60</v>
      </c>
      <c r="J8" s="8"/>
    </row>
    <row r="9" spans="1:15" ht="15.75" hidden="1" customHeight="1" x14ac:dyDescent="0.25">
      <c r="A9" s="2"/>
      <c r="B9" s="2"/>
      <c r="D9" s="106" t="s">
        <v>58</v>
      </c>
      <c r="H9" s="18" t="s">
        <v>34</v>
      </c>
      <c r="I9" s="127" t="s">
        <v>61</v>
      </c>
      <c r="J9" s="8"/>
    </row>
    <row r="10" spans="1:15" ht="15.75" hidden="1" customHeight="1" x14ac:dyDescent="0.25">
      <c r="A10" s="2"/>
      <c r="B10" s="34"/>
      <c r="C10" s="53"/>
      <c r="D10" s="105" t="s">
        <v>54</v>
      </c>
      <c r="E10" s="128" t="s">
        <v>59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7"/>
      <c r="C12" s="52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8"/>
      <c r="C13" s="53"/>
      <c r="D13" s="133"/>
      <c r="E13" s="131"/>
      <c r="F13" s="132"/>
      <c r="G13" s="132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9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SUMIF(F53:F65,A16,I53:I65)+SUMIF(F53:F65,"PSU",I53:I65)</f>
        <v>0</v>
      </c>
      <c r="J16" s="81"/>
    </row>
    <row r="17" spans="1:10" ht="23.25" customHeight="1" x14ac:dyDescent="0.25">
      <c r="A17" s="199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SUMIF(F53:F65,A17,I53:I65)</f>
        <v>0</v>
      </c>
      <c r="J17" s="81"/>
    </row>
    <row r="18" spans="1:10" ht="23.25" customHeight="1" x14ac:dyDescent="0.25">
      <c r="A18" s="199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SUMIF(F53:F65,A18,I53:I65)</f>
        <v>0</v>
      </c>
      <c r="J18" s="81"/>
    </row>
    <row r="19" spans="1:10" ht="23.25" customHeight="1" x14ac:dyDescent="0.25">
      <c r="A19" s="199" t="s">
        <v>99</v>
      </c>
      <c r="B19" s="37" t="s">
        <v>27</v>
      </c>
      <c r="C19" s="58"/>
      <c r="D19" s="59"/>
      <c r="E19" s="79"/>
      <c r="F19" s="80"/>
      <c r="G19" s="79"/>
      <c r="H19" s="80"/>
      <c r="I19" s="79">
        <f>SUMIF(F53:F65,A19,I53:I65)</f>
        <v>0</v>
      </c>
      <c r="J19" s="81"/>
    </row>
    <row r="20" spans="1:10" ht="23.25" customHeight="1" x14ac:dyDescent="0.25">
      <c r="A20" s="199" t="s">
        <v>100</v>
      </c>
      <c r="B20" s="37" t="s">
        <v>28</v>
      </c>
      <c r="C20" s="58"/>
      <c r="D20" s="59"/>
      <c r="E20" s="79"/>
      <c r="F20" s="80"/>
      <c r="G20" s="79"/>
      <c r="H20" s="80"/>
      <c r="I20" s="79">
        <f>SUMIF(F53:F65,A20,I53:I65)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5">
      <c r="A24" s="2"/>
      <c r="B24" s="37" t="s">
        <v>13</v>
      </c>
      <c r="C24" s="58"/>
      <c r="D24" s="59"/>
      <c r="E24" s="63">
        <f>SazbaDPH1</f>
        <v>12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3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5">
      <c r="A39" s="136">
        <v>1</v>
      </c>
      <c r="B39" s="147" t="s">
        <v>62</v>
      </c>
      <c r="C39" s="148"/>
      <c r="D39" s="148"/>
      <c r="E39" s="148"/>
      <c r="F39" s="149">
        <f>'SO 102 01 Pol'!AE95</f>
        <v>0</v>
      </c>
      <c r="G39" s="150">
        <f>'SO 102 01 Pol'!AF95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5">
      <c r="A40" s="136">
        <v>2</v>
      </c>
      <c r="B40" s="154"/>
      <c r="C40" s="155" t="s">
        <v>63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5">
      <c r="A41" s="136">
        <v>2</v>
      </c>
      <c r="B41" s="154" t="s">
        <v>45</v>
      </c>
      <c r="C41" s="155" t="s">
        <v>46</v>
      </c>
      <c r="D41" s="155"/>
      <c r="E41" s="155"/>
      <c r="F41" s="156">
        <f>'SO 102 01 Pol'!AE95</f>
        <v>0</v>
      </c>
      <c r="G41" s="157">
        <f>'SO 102 01 Pol'!AF95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5">
      <c r="A42" s="136">
        <v>3</v>
      </c>
      <c r="B42" s="160" t="s">
        <v>43</v>
      </c>
      <c r="C42" s="148" t="s">
        <v>44</v>
      </c>
      <c r="D42" s="148"/>
      <c r="E42" s="148"/>
      <c r="F42" s="161">
        <f>'SO 102 01 Pol'!AE95</f>
        <v>0</v>
      </c>
      <c r="G42" s="151">
        <f>'SO 102 01 Pol'!AF95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5">
      <c r="A43" s="136"/>
      <c r="B43" s="162" t="s">
        <v>64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5">
      <c r="A45" t="s">
        <v>66</v>
      </c>
      <c r="B45" t="s">
        <v>67</v>
      </c>
    </row>
    <row r="46" spans="1:10" x14ac:dyDescent="0.25">
      <c r="A46" t="s">
        <v>68</v>
      </c>
      <c r="B46" t="s">
        <v>69</v>
      </c>
    </row>
    <row r="47" spans="1:10" x14ac:dyDescent="0.25">
      <c r="A47" t="s">
        <v>70</v>
      </c>
      <c r="B47" t="s">
        <v>71</v>
      </c>
    </row>
    <row r="50" spans="1:10" ht="15.6" x14ac:dyDescent="0.3">
      <c r="B50" s="178" t="s">
        <v>72</v>
      </c>
    </row>
    <row r="52" spans="1:10" ht="25.5" customHeight="1" x14ac:dyDescent="0.25">
      <c r="A52" s="180"/>
      <c r="B52" s="183" t="s">
        <v>17</v>
      </c>
      <c r="C52" s="183" t="s">
        <v>5</v>
      </c>
      <c r="D52" s="184"/>
      <c r="E52" s="184"/>
      <c r="F52" s="185" t="s">
        <v>73</v>
      </c>
      <c r="G52" s="185"/>
      <c r="H52" s="185"/>
      <c r="I52" s="185" t="s">
        <v>29</v>
      </c>
      <c r="J52" s="185" t="s">
        <v>0</v>
      </c>
    </row>
    <row r="53" spans="1:10" ht="36.75" customHeight="1" x14ac:dyDescent="0.25">
      <c r="A53" s="181"/>
      <c r="B53" s="186" t="s">
        <v>74</v>
      </c>
      <c r="C53" s="187" t="s">
        <v>75</v>
      </c>
      <c r="D53" s="188"/>
      <c r="E53" s="188"/>
      <c r="F53" s="195" t="s">
        <v>24</v>
      </c>
      <c r="G53" s="196"/>
      <c r="H53" s="196"/>
      <c r="I53" s="196">
        <f>'SO 102 01 Pol'!G8</f>
        <v>0</v>
      </c>
      <c r="J53" s="192" t="str">
        <f>IF(I66=0,"",I53/I66*100)</f>
        <v/>
      </c>
    </row>
    <row r="54" spans="1:10" ht="36.75" customHeight="1" x14ac:dyDescent="0.25">
      <c r="A54" s="181"/>
      <c r="B54" s="186" t="s">
        <v>76</v>
      </c>
      <c r="C54" s="187" t="s">
        <v>77</v>
      </c>
      <c r="D54" s="188"/>
      <c r="E54" s="188"/>
      <c r="F54" s="195" t="s">
        <v>24</v>
      </c>
      <c r="G54" s="196"/>
      <c r="H54" s="196"/>
      <c r="I54" s="196">
        <f>'SO 102 01 Pol'!G17</f>
        <v>0</v>
      </c>
      <c r="J54" s="192" t="str">
        <f>IF(I66=0,"",I54/I66*100)</f>
        <v/>
      </c>
    </row>
    <row r="55" spans="1:10" ht="36.75" customHeight="1" x14ac:dyDescent="0.25">
      <c r="A55" s="181"/>
      <c r="B55" s="186" t="s">
        <v>78</v>
      </c>
      <c r="C55" s="187" t="s">
        <v>79</v>
      </c>
      <c r="D55" s="188"/>
      <c r="E55" s="188"/>
      <c r="F55" s="195" t="s">
        <v>24</v>
      </c>
      <c r="G55" s="196"/>
      <c r="H55" s="196"/>
      <c r="I55" s="196">
        <f>'SO 102 01 Pol'!G25</f>
        <v>0</v>
      </c>
      <c r="J55" s="192" t="str">
        <f>IF(I66=0,"",I55/I66*100)</f>
        <v/>
      </c>
    </row>
    <row r="56" spans="1:10" ht="36.75" customHeight="1" x14ac:dyDescent="0.25">
      <c r="A56" s="181"/>
      <c r="B56" s="186" t="s">
        <v>80</v>
      </c>
      <c r="C56" s="187" t="s">
        <v>81</v>
      </c>
      <c r="D56" s="188"/>
      <c r="E56" s="188"/>
      <c r="F56" s="195" t="s">
        <v>24</v>
      </c>
      <c r="G56" s="196"/>
      <c r="H56" s="196"/>
      <c r="I56" s="196">
        <f>'SO 102 01 Pol'!G28</f>
        <v>0</v>
      </c>
      <c r="J56" s="192" t="str">
        <f>IF(I66=0,"",I56/I66*100)</f>
        <v/>
      </c>
    </row>
    <row r="57" spans="1:10" ht="36.75" customHeight="1" x14ac:dyDescent="0.25">
      <c r="A57" s="181"/>
      <c r="B57" s="186" t="s">
        <v>82</v>
      </c>
      <c r="C57" s="187" t="s">
        <v>83</v>
      </c>
      <c r="D57" s="188"/>
      <c r="E57" s="188"/>
      <c r="F57" s="195" t="s">
        <v>24</v>
      </c>
      <c r="G57" s="196"/>
      <c r="H57" s="196"/>
      <c r="I57" s="196">
        <f>'SO 102 01 Pol'!G32</f>
        <v>0</v>
      </c>
      <c r="J57" s="192" t="str">
        <f>IF(I66=0,"",I57/I66*100)</f>
        <v/>
      </c>
    </row>
    <row r="58" spans="1:10" ht="36.75" customHeight="1" x14ac:dyDescent="0.25">
      <c r="A58" s="181"/>
      <c r="B58" s="186" t="s">
        <v>84</v>
      </c>
      <c r="C58" s="187" t="s">
        <v>85</v>
      </c>
      <c r="D58" s="188"/>
      <c r="E58" s="188"/>
      <c r="F58" s="195" t="s">
        <v>24</v>
      </c>
      <c r="G58" s="196"/>
      <c r="H58" s="196"/>
      <c r="I58" s="196">
        <f>'SO 102 01 Pol'!G36</f>
        <v>0</v>
      </c>
      <c r="J58" s="192" t="str">
        <f>IF(I66=0,"",I58/I66*100)</f>
        <v/>
      </c>
    </row>
    <row r="59" spans="1:10" ht="36.75" customHeight="1" x14ac:dyDescent="0.25">
      <c r="A59" s="181"/>
      <c r="B59" s="186" t="s">
        <v>86</v>
      </c>
      <c r="C59" s="187" t="s">
        <v>87</v>
      </c>
      <c r="D59" s="188"/>
      <c r="E59" s="188"/>
      <c r="F59" s="195" t="s">
        <v>24</v>
      </c>
      <c r="G59" s="196"/>
      <c r="H59" s="196"/>
      <c r="I59" s="196">
        <f>'SO 102 01 Pol'!G46</f>
        <v>0</v>
      </c>
      <c r="J59" s="192" t="str">
        <f>IF(I66=0,"",I59/I66*100)</f>
        <v/>
      </c>
    </row>
    <row r="60" spans="1:10" ht="36.75" customHeight="1" x14ac:dyDescent="0.25">
      <c r="A60" s="181"/>
      <c r="B60" s="186" t="s">
        <v>88</v>
      </c>
      <c r="C60" s="187" t="s">
        <v>89</v>
      </c>
      <c r="D60" s="188"/>
      <c r="E60" s="188"/>
      <c r="F60" s="195" t="s">
        <v>25</v>
      </c>
      <c r="G60" s="196"/>
      <c r="H60" s="196"/>
      <c r="I60" s="196">
        <f>'SO 102 01 Pol'!G49</f>
        <v>0</v>
      </c>
      <c r="J60" s="192" t="str">
        <f>IF(I66=0,"",I60/I66*100)</f>
        <v/>
      </c>
    </row>
    <row r="61" spans="1:10" ht="36.75" customHeight="1" x14ac:dyDescent="0.25">
      <c r="A61" s="181"/>
      <c r="B61" s="186" t="s">
        <v>90</v>
      </c>
      <c r="C61" s="187" t="s">
        <v>91</v>
      </c>
      <c r="D61" s="188"/>
      <c r="E61" s="188"/>
      <c r="F61" s="195" t="s">
        <v>25</v>
      </c>
      <c r="G61" s="196"/>
      <c r="H61" s="196"/>
      <c r="I61" s="196">
        <f>'SO 102 01 Pol'!G55</f>
        <v>0</v>
      </c>
      <c r="J61" s="192" t="str">
        <f>IF(I66=0,"",I61/I66*100)</f>
        <v/>
      </c>
    </row>
    <row r="62" spans="1:10" ht="36.75" customHeight="1" x14ac:dyDescent="0.25">
      <c r="A62" s="181"/>
      <c r="B62" s="186" t="s">
        <v>92</v>
      </c>
      <c r="C62" s="187" t="s">
        <v>93</v>
      </c>
      <c r="D62" s="188"/>
      <c r="E62" s="188"/>
      <c r="F62" s="195" t="s">
        <v>25</v>
      </c>
      <c r="G62" s="196"/>
      <c r="H62" s="196"/>
      <c r="I62" s="196">
        <f>'SO 102 01 Pol'!G63</f>
        <v>0</v>
      </c>
      <c r="J62" s="192" t="str">
        <f>IF(I66=0,"",I62/I66*100)</f>
        <v/>
      </c>
    </row>
    <row r="63" spans="1:10" ht="36.75" customHeight="1" x14ac:dyDescent="0.25">
      <c r="A63" s="181"/>
      <c r="B63" s="186" t="s">
        <v>94</v>
      </c>
      <c r="C63" s="187" t="s">
        <v>95</v>
      </c>
      <c r="D63" s="188"/>
      <c r="E63" s="188"/>
      <c r="F63" s="195" t="s">
        <v>26</v>
      </c>
      <c r="G63" s="196"/>
      <c r="H63" s="196"/>
      <c r="I63" s="196">
        <f>'SO 102 01 Pol'!G70</f>
        <v>0</v>
      </c>
      <c r="J63" s="192" t="str">
        <f>IF(I66=0,"",I63/I66*100)</f>
        <v/>
      </c>
    </row>
    <row r="64" spans="1:10" ht="36.75" customHeight="1" x14ac:dyDescent="0.25">
      <c r="A64" s="181"/>
      <c r="B64" s="186" t="s">
        <v>96</v>
      </c>
      <c r="C64" s="187" t="s">
        <v>97</v>
      </c>
      <c r="D64" s="188"/>
      <c r="E64" s="188"/>
      <c r="F64" s="195" t="s">
        <v>98</v>
      </c>
      <c r="G64" s="196"/>
      <c r="H64" s="196"/>
      <c r="I64" s="196">
        <f>'SO 102 01 Pol'!G73</f>
        <v>0</v>
      </c>
      <c r="J64" s="192" t="str">
        <f>IF(I66=0,"",I64/I66*100)</f>
        <v/>
      </c>
    </row>
    <row r="65" spans="1:10" ht="36.75" customHeight="1" x14ac:dyDescent="0.25">
      <c r="A65" s="181"/>
      <c r="B65" s="186" t="s">
        <v>99</v>
      </c>
      <c r="C65" s="187" t="s">
        <v>27</v>
      </c>
      <c r="D65" s="188"/>
      <c r="E65" s="188"/>
      <c r="F65" s="195" t="s">
        <v>99</v>
      </c>
      <c r="G65" s="196"/>
      <c r="H65" s="196"/>
      <c r="I65" s="196">
        <f>'SO 102 01 Pol'!G87</f>
        <v>0</v>
      </c>
      <c r="J65" s="192" t="str">
        <f>IF(I66=0,"",I65/I66*100)</f>
        <v/>
      </c>
    </row>
    <row r="66" spans="1:10" ht="25.5" customHeight="1" x14ac:dyDescent="0.25">
      <c r="A66" s="182"/>
      <c r="B66" s="189" t="s">
        <v>1</v>
      </c>
      <c r="C66" s="190"/>
      <c r="D66" s="191"/>
      <c r="E66" s="191"/>
      <c r="F66" s="197"/>
      <c r="G66" s="198"/>
      <c r="H66" s="198"/>
      <c r="I66" s="198">
        <f>SUM(I53:I65)</f>
        <v>0</v>
      </c>
      <c r="J66" s="193">
        <f>SUM(J53:J65)</f>
        <v>0</v>
      </c>
    </row>
    <row r="67" spans="1:10" x14ac:dyDescent="0.25">
      <c r="F67" s="135"/>
      <c r="G67" s="135"/>
      <c r="H67" s="135"/>
      <c r="I67" s="135"/>
      <c r="J67" s="194"/>
    </row>
    <row r="68" spans="1:10" x14ac:dyDescent="0.25">
      <c r="F68" s="135"/>
      <c r="G68" s="135"/>
      <c r="H68" s="135"/>
      <c r="I68" s="135"/>
      <c r="J68" s="194"/>
    </row>
    <row r="69" spans="1:10" x14ac:dyDescent="0.25">
      <c r="F69" s="135"/>
      <c r="G69" s="135"/>
      <c r="H69" s="135"/>
      <c r="I69" s="135"/>
      <c r="J69" s="194"/>
    </row>
  </sheetData>
  <sheetProtection algorithmName="SHA-512" hashValue="k3gL6LYUKLbuKULJ5e6J6gd5+KEW9MrzmaXsFEUlyHUjHH0coFDajKOO8dUmPmeiiAyhaFSmDdR0tG6uJysmuQ==" saltValue="8NodIeXYaNxCqEBUSATZE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bu4zmGXAWM2582MderTuLS5BWPTXcOI8GD7gq6D8tNxqqd4PEqeKwhDOx/wGYzerj+vTPIOp1qSkAGxuyMD7dA==" saltValue="9OljfAUuFzCvXMDmWiBGG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80B4-9148-4A56-B283-D846B3F27A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101</v>
      </c>
      <c r="B1" s="200"/>
      <c r="C1" s="200"/>
      <c r="D1" s="200"/>
      <c r="E1" s="200"/>
      <c r="F1" s="200"/>
      <c r="G1" s="200"/>
      <c r="AG1" t="s">
        <v>102</v>
      </c>
    </row>
    <row r="2" spans="1:60" ht="25.05" customHeight="1" x14ac:dyDescent="0.25">
      <c r="A2" s="201" t="s">
        <v>7</v>
      </c>
      <c r="B2" s="48" t="s">
        <v>49</v>
      </c>
      <c r="C2" s="204" t="s">
        <v>50</v>
      </c>
      <c r="D2" s="202"/>
      <c r="E2" s="202"/>
      <c r="F2" s="202"/>
      <c r="G2" s="203"/>
      <c r="AG2" t="s">
        <v>103</v>
      </c>
    </row>
    <row r="3" spans="1:60" ht="25.05" customHeight="1" x14ac:dyDescent="0.25">
      <c r="A3" s="201" t="s">
        <v>8</v>
      </c>
      <c r="B3" s="48" t="s">
        <v>45</v>
      </c>
      <c r="C3" s="204" t="s">
        <v>46</v>
      </c>
      <c r="D3" s="202"/>
      <c r="E3" s="202"/>
      <c r="F3" s="202"/>
      <c r="G3" s="203"/>
      <c r="AC3" s="179" t="s">
        <v>103</v>
      </c>
      <c r="AG3" t="s">
        <v>104</v>
      </c>
    </row>
    <row r="4" spans="1:60" ht="25.05" customHeight="1" x14ac:dyDescent="0.25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105</v>
      </c>
    </row>
    <row r="5" spans="1:60" x14ac:dyDescent="0.25">
      <c r="D5" s="10"/>
    </row>
    <row r="6" spans="1:60" ht="39.6" x14ac:dyDescent="0.25">
      <c r="A6" s="211" t="s">
        <v>106</v>
      </c>
      <c r="B6" s="213" t="s">
        <v>107</v>
      </c>
      <c r="C6" s="213" t="s">
        <v>108</v>
      </c>
      <c r="D6" s="212" t="s">
        <v>109</v>
      </c>
      <c r="E6" s="211" t="s">
        <v>110</v>
      </c>
      <c r="F6" s="210" t="s">
        <v>111</v>
      </c>
      <c r="G6" s="211" t="s">
        <v>29</v>
      </c>
      <c r="H6" s="214" t="s">
        <v>30</v>
      </c>
      <c r="I6" s="214" t="s">
        <v>112</v>
      </c>
      <c r="J6" s="214" t="s">
        <v>31</v>
      </c>
      <c r="K6" s="214" t="s">
        <v>113</v>
      </c>
      <c r="L6" s="214" t="s">
        <v>114</v>
      </c>
      <c r="M6" s="214" t="s">
        <v>115</v>
      </c>
      <c r="N6" s="214" t="s">
        <v>116</v>
      </c>
      <c r="O6" s="214" t="s">
        <v>117</v>
      </c>
      <c r="P6" s="214" t="s">
        <v>118</v>
      </c>
      <c r="Q6" s="214" t="s">
        <v>119</v>
      </c>
      <c r="R6" s="214" t="s">
        <v>120</v>
      </c>
      <c r="S6" s="214" t="s">
        <v>121</v>
      </c>
      <c r="T6" s="214" t="s">
        <v>122</v>
      </c>
      <c r="U6" s="214" t="s">
        <v>123</v>
      </c>
      <c r="V6" s="214" t="s">
        <v>124</v>
      </c>
      <c r="W6" s="214" t="s">
        <v>125</v>
      </c>
      <c r="X6" s="214" t="s">
        <v>126</v>
      </c>
      <c r="Y6" s="214" t="s">
        <v>127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2" t="s">
        <v>128</v>
      </c>
      <c r="B8" s="233" t="s">
        <v>74</v>
      </c>
      <c r="C8" s="257" t="s">
        <v>75</v>
      </c>
      <c r="D8" s="234"/>
      <c r="E8" s="235"/>
      <c r="F8" s="236"/>
      <c r="G8" s="236">
        <f>SUMIF(AG9:AG16,"&lt;&gt;NOR",G9:G16)</f>
        <v>0</v>
      </c>
      <c r="H8" s="236"/>
      <c r="I8" s="236">
        <f>SUM(I9:I16)</f>
        <v>0</v>
      </c>
      <c r="J8" s="236"/>
      <c r="K8" s="236">
        <f>SUM(K9:K16)</f>
        <v>0</v>
      </c>
      <c r="L8" s="236"/>
      <c r="M8" s="236">
        <f>SUM(M9:M16)</f>
        <v>0</v>
      </c>
      <c r="N8" s="235"/>
      <c r="O8" s="235">
        <f>SUM(O9:O16)</f>
        <v>0.13</v>
      </c>
      <c r="P8" s="235"/>
      <c r="Q8" s="235">
        <f>SUM(Q9:Q16)</f>
        <v>0</v>
      </c>
      <c r="R8" s="236"/>
      <c r="S8" s="236"/>
      <c r="T8" s="237"/>
      <c r="U8" s="231"/>
      <c r="V8" s="231">
        <f>SUM(V9:V16)</f>
        <v>5.05</v>
      </c>
      <c r="W8" s="231"/>
      <c r="X8" s="231"/>
      <c r="Y8" s="231"/>
      <c r="AG8" t="s">
        <v>129</v>
      </c>
    </row>
    <row r="9" spans="1:60" ht="30.6" outlineLevel="1" x14ac:dyDescent="0.25">
      <c r="A9" s="239">
        <v>1</v>
      </c>
      <c r="B9" s="240" t="s">
        <v>130</v>
      </c>
      <c r="C9" s="258" t="s">
        <v>131</v>
      </c>
      <c r="D9" s="241" t="s">
        <v>132</v>
      </c>
      <c r="E9" s="242">
        <v>6.0273000000000003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2.189E-2</v>
      </c>
      <c r="O9" s="242">
        <f>ROUND(E9*N9,2)</f>
        <v>0.13</v>
      </c>
      <c r="P9" s="242">
        <v>0</v>
      </c>
      <c r="Q9" s="242">
        <f>ROUND(E9*P9,2)</f>
        <v>0</v>
      </c>
      <c r="R9" s="244" t="s">
        <v>133</v>
      </c>
      <c r="S9" s="244" t="s">
        <v>134</v>
      </c>
      <c r="T9" s="245" t="s">
        <v>134</v>
      </c>
      <c r="U9" s="225">
        <v>0.83848999999999996</v>
      </c>
      <c r="V9" s="225">
        <f>ROUND(E9*U9,2)</f>
        <v>5.05</v>
      </c>
      <c r="W9" s="225"/>
      <c r="X9" s="225" t="s">
        <v>135</v>
      </c>
      <c r="Y9" s="225" t="s">
        <v>136</v>
      </c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5">
      <c r="A10" s="222"/>
      <c r="B10" s="223"/>
      <c r="C10" s="259" t="s">
        <v>221</v>
      </c>
      <c r="D10" s="246"/>
      <c r="E10" s="246"/>
      <c r="F10" s="246"/>
      <c r="G10" s="246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138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5">
      <c r="A11" s="222"/>
      <c r="B11" s="223"/>
      <c r="C11" s="260" t="s">
        <v>139</v>
      </c>
      <c r="D11" s="247"/>
      <c r="E11" s="247"/>
      <c r="F11" s="247"/>
      <c r="G11" s="247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138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5">
      <c r="A12" s="222"/>
      <c r="B12" s="223"/>
      <c r="C12" s="260" t="s">
        <v>140</v>
      </c>
      <c r="D12" s="247"/>
      <c r="E12" s="247"/>
      <c r="F12" s="247"/>
      <c r="G12" s="247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5"/>
      <c r="AA12" s="215"/>
      <c r="AB12" s="215"/>
      <c r="AC12" s="215"/>
      <c r="AD12" s="215"/>
      <c r="AE12" s="215"/>
      <c r="AF12" s="215"/>
      <c r="AG12" s="215" t="s">
        <v>138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 x14ac:dyDescent="0.25">
      <c r="A13" s="222"/>
      <c r="B13" s="223"/>
      <c r="C13" s="260" t="s">
        <v>141</v>
      </c>
      <c r="D13" s="247"/>
      <c r="E13" s="247"/>
      <c r="F13" s="247"/>
      <c r="G13" s="247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138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48" t="str">
        <f>C13</f>
        <v>- standardního tmelení Q2, to je: základní tmelení Q1+ dodatečné tmelení (tmelení najemno) a případné přebroušení.</v>
      </c>
      <c r="BB13" s="215"/>
      <c r="BC13" s="215"/>
      <c r="BD13" s="215"/>
      <c r="BE13" s="215"/>
      <c r="BF13" s="215"/>
      <c r="BG13" s="215"/>
      <c r="BH13" s="215"/>
    </row>
    <row r="14" spans="1:60" outlineLevel="3" x14ac:dyDescent="0.25">
      <c r="A14" s="222"/>
      <c r="B14" s="223"/>
      <c r="C14" s="261" t="s">
        <v>142</v>
      </c>
      <c r="D14" s="226"/>
      <c r="E14" s="227"/>
      <c r="F14" s="228"/>
      <c r="G14" s="228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138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5">
      <c r="A15" s="222"/>
      <c r="B15" s="223"/>
      <c r="C15" s="260" t="s">
        <v>143</v>
      </c>
      <c r="D15" s="247"/>
      <c r="E15" s="247"/>
      <c r="F15" s="247"/>
      <c r="G15" s="247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138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5">
      <c r="A16" s="222"/>
      <c r="B16" s="223"/>
      <c r="C16" s="262" t="s">
        <v>144</v>
      </c>
      <c r="D16" s="229"/>
      <c r="E16" s="230">
        <v>6.0273000000000003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145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x14ac:dyDescent="0.25">
      <c r="A17" s="232" t="s">
        <v>128</v>
      </c>
      <c r="B17" s="233" t="s">
        <v>76</v>
      </c>
      <c r="C17" s="257" t="s">
        <v>77</v>
      </c>
      <c r="D17" s="234"/>
      <c r="E17" s="235"/>
      <c r="F17" s="236"/>
      <c r="G17" s="236">
        <f>SUMIF(AG18:AG24,"&lt;&gt;NOR",G18:G24)</f>
        <v>0</v>
      </c>
      <c r="H17" s="236"/>
      <c r="I17" s="236">
        <f>SUM(I18:I24)</f>
        <v>0</v>
      </c>
      <c r="J17" s="236"/>
      <c r="K17" s="236">
        <f>SUM(K18:K24)</f>
        <v>0</v>
      </c>
      <c r="L17" s="236"/>
      <c r="M17" s="236">
        <f>SUM(M18:M24)</f>
        <v>0</v>
      </c>
      <c r="N17" s="235"/>
      <c r="O17" s="235">
        <f>SUM(O18:O24)</f>
        <v>0.37</v>
      </c>
      <c r="P17" s="235"/>
      <c r="Q17" s="235">
        <f>SUM(Q18:Q24)</f>
        <v>0</v>
      </c>
      <c r="R17" s="236"/>
      <c r="S17" s="236"/>
      <c r="T17" s="237"/>
      <c r="U17" s="231"/>
      <c r="V17" s="231">
        <f>SUM(V18:V24)</f>
        <v>29.68</v>
      </c>
      <c r="W17" s="231"/>
      <c r="X17" s="231"/>
      <c r="Y17" s="231"/>
      <c r="AG17" t="s">
        <v>129</v>
      </c>
    </row>
    <row r="18" spans="1:60" ht="20.399999999999999" outlineLevel="1" x14ac:dyDescent="0.25">
      <c r="A18" s="239">
        <v>2</v>
      </c>
      <c r="B18" s="240" t="s">
        <v>146</v>
      </c>
      <c r="C18" s="258" t="s">
        <v>147</v>
      </c>
      <c r="D18" s="241" t="s">
        <v>132</v>
      </c>
      <c r="E18" s="242">
        <v>26.3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1.2149999999999999E-2</v>
      </c>
      <c r="O18" s="242">
        <f>ROUND(E18*N18,2)</f>
        <v>0.32</v>
      </c>
      <c r="P18" s="242">
        <v>0</v>
      </c>
      <c r="Q18" s="242">
        <f>ROUND(E18*P18,2)</f>
        <v>0</v>
      </c>
      <c r="R18" s="244" t="s">
        <v>133</v>
      </c>
      <c r="S18" s="244" t="s">
        <v>134</v>
      </c>
      <c r="T18" s="245" t="s">
        <v>134</v>
      </c>
      <c r="U18" s="225">
        <v>1.0109999999999999</v>
      </c>
      <c r="V18" s="225">
        <f>ROUND(E18*U18,2)</f>
        <v>26.59</v>
      </c>
      <c r="W18" s="225"/>
      <c r="X18" s="225" t="s">
        <v>135</v>
      </c>
      <c r="Y18" s="225" t="s">
        <v>136</v>
      </c>
      <c r="Z18" s="215"/>
      <c r="AA18" s="215"/>
      <c r="AB18" s="215"/>
      <c r="AC18" s="215"/>
      <c r="AD18" s="215"/>
      <c r="AE18" s="215"/>
      <c r="AF18" s="215"/>
      <c r="AG18" s="215" t="s">
        <v>137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5">
      <c r="A19" s="222"/>
      <c r="B19" s="223"/>
      <c r="C19" s="259" t="s">
        <v>148</v>
      </c>
      <c r="D19" s="246"/>
      <c r="E19" s="246"/>
      <c r="F19" s="246"/>
      <c r="G19" s="246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138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39">
        <v>3</v>
      </c>
      <c r="B20" s="240" t="s">
        <v>149</v>
      </c>
      <c r="C20" s="258" t="s">
        <v>150</v>
      </c>
      <c r="D20" s="241" t="s">
        <v>132</v>
      </c>
      <c r="E20" s="242">
        <v>2.9470499999999999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1.8010000000000002E-2</v>
      </c>
      <c r="O20" s="242">
        <f>ROUND(E20*N20,2)</f>
        <v>0.05</v>
      </c>
      <c r="P20" s="242">
        <v>0</v>
      </c>
      <c r="Q20" s="242">
        <f>ROUND(E20*P20,2)</f>
        <v>0</v>
      </c>
      <c r="R20" s="244"/>
      <c r="S20" s="244" t="s">
        <v>151</v>
      </c>
      <c r="T20" s="245" t="s">
        <v>134</v>
      </c>
      <c r="U20" s="225">
        <v>1.05</v>
      </c>
      <c r="V20" s="225">
        <f>ROUND(E20*U20,2)</f>
        <v>3.09</v>
      </c>
      <c r="W20" s="225"/>
      <c r="X20" s="225" t="s">
        <v>135</v>
      </c>
      <c r="Y20" s="225" t="s">
        <v>136</v>
      </c>
      <c r="Z20" s="215"/>
      <c r="AA20" s="215"/>
      <c r="AB20" s="215"/>
      <c r="AC20" s="215"/>
      <c r="AD20" s="215"/>
      <c r="AE20" s="215"/>
      <c r="AF20" s="215"/>
      <c r="AG20" s="215" t="s">
        <v>137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5">
      <c r="A21" s="222"/>
      <c r="B21" s="223"/>
      <c r="C21" s="259" t="s">
        <v>152</v>
      </c>
      <c r="D21" s="246"/>
      <c r="E21" s="246"/>
      <c r="F21" s="246"/>
      <c r="G21" s="246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138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5">
      <c r="A22" s="222"/>
      <c r="B22" s="223"/>
      <c r="C22" s="261" t="s">
        <v>142</v>
      </c>
      <c r="D22" s="226"/>
      <c r="E22" s="227"/>
      <c r="F22" s="228"/>
      <c r="G22" s="228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138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5">
      <c r="A23" s="222"/>
      <c r="B23" s="223"/>
      <c r="C23" s="260" t="s">
        <v>153</v>
      </c>
      <c r="D23" s="247"/>
      <c r="E23" s="247"/>
      <c r="F23" s="247"/>
      <c r="G23" s="247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5"/>
      <c r="AA23" s="215"/>
      <c r="AB23" s="215"/>
      <c r="AC23" s="215"/>
      <c r="AD23" s="215"/>
      <c r="AE23" s="215"/>
      <c r="AF23" s="215"/>
      <c r="AG23" s="215" t="s">
        <v>138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5">
      <c r="A24" s="222"/>
      <c r="B24" s="223"/>
      <c r="C24" s="262" t="s">
        <v>154</v>
      </c>
      <c r="D24" s="229"/>
      <c r="E24" s="230">
        <v>2.9470499999999999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145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5">
      <c r="A25" s="232" t="s">
        <v>128</v>
      </c>
      <c r="B25" s="233" t="s">
        <v>78</v>
      </c>
      <c r="C25" s="257" t="s">
        <v>79</v>
      </c>
      <c r="D25" s="234"/>
      <c r="E25" s="235"/>
      <c r="F25" s="236"/>
      <c r="G25" s="236">
        <f>SUMIF(AG26:AG27,"&lt;&gt;NOR",G26:G27)</f>
        <v>0</v>
      </c>
      <c r="H25" s="236"/>
      <c r="I25" s="236">
        <f>SUM(I26:I27)</f>
        <v>0</v>
      </c>
      <c r="J25" s="236"/>
      <c r="K25" s="236">
        <f>SUM(K26:K27)</f>
        <v>0</v>
      </c>
      <c r="L25" s="236"/>
      <c r="M25" s="236">
        <f>SUM(M26:M27)</f>
        <v>0</v>
      </c>
      <c r="N25" s="235"/>
      <c r="O25" s="235">
        <f>SUM(O26:O27)</f>
        <v>0.01</v>
      </c>
      <c r="P25" s="235"/>
      <c r="Q25" s="235">
        <f>SUM(Q26:Q27)</f>
        <v>0</v>
      </c>
      <c r="R25" s="236"/>
      <c r="S25" s="236"/>
      <c r="T25" s="237"/>
      <c r="U25" s="231"/>
      <c r="V25" s="231">
        <f>SUM(V26:V27)</f>
        <v>1.84</v>
      </c>
      <c r="W25" s="231"/>
      <c r="X25" s="231"/>
      <c r="Y25" s="231"/>
      <c r="AG25" t="s">
        <v>129</v>
      </c>
    </row>
    <row r="26" spans="1:60" outlineLevel="1" x14ac:dyDescent="0.25">
      <c r="A26" s="239">
        <v>4</v>
      </c>
      <c r="B26" s="240" t="s">
        <v>155</v>
      </c>
      <c r="C26" s="258" t="s">
        <v>156</v>
      </c>
      <c r="D26" s="241" t="s">
        <v>132</v>
      </c>
      <c r="E26" s="242">
        <v>26.3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3.5E-4</v>
      </c>
      <c r="O26" s="242">
        <f>ROUND(E26*N26,2)</f>
        <v>0.01</v>
      </c>
      <c r="P26" s="242">
        <v>0</v>
      </c>
      <c r="Q26" s="242">
        <f>ROUND(E26*P26,2)</f>
        <v>0</v>
      </c>
      <c r="R26" s="244" t="s">
        <v>133</v>
      </c>
      <c r="S26" s="244" t="s">
        <v>134</v>
      </c>
      <c r="T26" s="245" t="s">
        <v>134</v>
      </c>
      <c r="U26" s="225">
        <v>7.0000000000000007E-2</v>
      </c>
      <c r="V26" s="225">
        <f>ROUND(E26*U26,2)</f>
        <v>1.84</v>
      </c>
      <c r="W26" s="225"/>
      <c r="X26" s="225" t="s">
        <v>135</v>
      </c>
      <c r="Y26" s="225" t="s">
        <v>136</v>
      </c>
      <c r="Z26" s="215"/>
      <c r="AA26" s="215"/>
      <c r="AB26" s="215"/>
      <c r="AC26" s="215"/>
      <c r="AD26" s="215"/>
      <c r="AE26" s="215"/>
      <c r="AF26" s="215"/>
      <c r="AG26" s="215" t="s">
        <v>137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5">
      <c r="A27" s="222"/>
      <c r="B27" s="223"/>
      <c r="C27" s="259" t="s">
        <v>157</v>
      </c>
      <c r="D27" s="246"/>
      <c r="E27" s="246"/>
      <c r="F27" s="246"/>
      <c r="G27" s="246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138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x14ac:dyDescent="0.25">
      <c r="A28" s="232" t="s">
        <v>128</v>
      </c>
      <c r="B28" s="233" t="s">
        <v>80</v>
      </c>
      <c r="C28" s="257" t="s">
        <v>81</v>
      </c>
      <c r="D28" s="234"/>
      <c r="E28" s="235"/>
      <c r="F28" s="236"/>
      <c r="G28" s="236">
        <f>SUMIF(AG29:AG31,"&lt;&gt;NOR",G29:G31)</f>
        <v>0</v>
      </c>
      <c r="H28" s="236"/>
      <c r="I28" s="236">
        <f>SUM(I29:I31)</f>
        <v>0</v>
      </c>
      <c r="J28" s="236"/>
      <c r="K28" s="236">
        <f>SUM(K29:K31)</f>
        <v>0</v>
      </c>
      <c r="L28" s="236"/>
      <c r="M28" s="236">
        <f>SUM(M29:M31)</f>
        <v>0</v>
      </c>
      <c r="N28" s="235"/>
      <c r="O28" s="235">
        <f>SUM(O29:O31)</f>
        <v>0.27</v>
      </c>
      <c r="P28" s="235"/>
      <c r="Q28" s="235">
        <f>SUM(Q29:Q31)</f>
        <v>0</v>
      </c>
      <c r="R28" s="236"/>
      <c r="S28" s="236"/>
      <c r="T28" s="237"/>
      <c r="U28" s="231"/>
      <c r="V28" s="231">
        <f>SUM(V29:V31)</f>
        <v>9.24</v>
      </c>
      <c r="W28" s="231"/>
      <c r="X28" s="231"/>
      <c r="Y28" s="231"/>
      <c r="AG28" t="s">
        <v>129</v>
      </c>
    </row>
    <row r="29" spans="1:60" ht="20.399999999999999" outlineLevel="1" x14ac:dyDescent="0.25">
      <c r="A29" s="239">
        <v>5</v>
      </c>
      <c r="B29" s="240" t="s">
        <v>158</v>
      </c>
      <c r="C29" s="258" t="s">
        <v>159</v>
      </c>
      <c r="D29" s="241" t="s">
        <v>132</v>
      </c>
      <c r="E29" s="242">
        <v>26.3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1.035E-2</v>
      </c>
      <c r="O29" s="242">
        <f>ROUND(E29*N29,2)</f>
        <v>0.27</v>
      </c>
      <c r="P29" s="242">
        <v>0</v>
      </c>
      <c r="Q29" s="242">
        <f>ROUND(E29*P29,2)</f>
        <v>0</v>
      </c>
      <c r="R29" s="244" t="s">
        <v>133</v>
      </c>
      <c r="S29" s="244" t="s">
        <v>134</v>
      </c>
      <c r="T29" s="245" t="s">
        <v>134</v>
      </c>
      <c r="U29" s="225">
        <v>0.35149999999999998</v>
      </c>
      <c r="V29" s="225">
        <f>ROUND(E29*U29,2)</f>
        <v>9.24</v>
      </c>
      <c r="W29" s="225"/>
      <c r="X29" s="225" t="s">
        <v>135</v>
      </c>
      <c r="Y29" s="225" t="s">
        <v>136</v>
      </c>
      <c r="Z29" s="215"/>
      <c r="AA29" s="215"/>
      <c r="AB29" s="215"/>
      <c r="AC29" s="215"/>
      <c r="AD29" s="215"/>
      <c r="AE29" s="215"/>
      <c r="AF29" s="215"/>
      <c r="AG29" s="215" t="s">
        <v>137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5">
      <c r="A30" s="222"/>
      <c r="B30" s="223"/>
      <c r="C30" s="263" t="s">
        <v>160</v>
      </c>
      <c r="D30" s="249"/>
      <c r="E30" s="249"/>
      <c r="F30" s="249"/>
      <c r="G30" s="249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161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5">
      <c r="A31" s="222"/>
      <c r="B31" s="223"/>
      <c r="C31" s="260" t="s">
        <v>157</v>
      </c>
      <c r="D31" s="247"/>
      <c r="E31" s="247"/>
      <c r="F31" s="247"/>
      <c r="G31" s="247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138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5">
      <c r="A32" s="232" t="s">
        <v>128</v>
      </c>
      <c r="B32" s="233" t="s">
        <v>82</v>
      </c>
      <c r="C32" s="257" t="s">
        <v>83</v>
      </c>
      <c r="D32" s="234"/>
      <c r="E32" s="235"/>
      <c r="F32" s="236"/>
      <c r="G32" s="236">
        <f>SUMIF(AG33:AG35,"&lt;&gt;NOR",G33:G35)</f>
        <v>0</v>
      </c>
      <c r="H32" s="236"/>
      <c r="I32" s="236">
        <f>SUM(I33:I35)</f>
        <v>0</v>
      </c>
      <c r="J32" s="236"/>
      <c r="K32" s="236">
        <f>SUM(K33:K35)</f>
        <v>0</v>
      </c>
      <c r="L32" s="236"/>
      <c r="M32" s="236">
        <f>SUM(M33:M35)</f>
        <v>0</v>
      </c>
      <c r="N32" s="235"/>
      <c r="O32" s="235">
        <f>SUM(O33:O35)</f>
        <v>0</v>
      </c>
      <c r="P32" s="235"/>
      <c r="Q32" s="235">
        <f>SUM(Q33:Q35)</f>
        <v>0</v>
      </c>
      <c r="R32" s="236"/>
      <c r="S32" s="236"/>
      <c r="T32" s="237"/>
      <c r="U32" s="231"/>
      <c r="V32" s="231">
        <f>SUM(V33:V35)</f>
        <v>8.1</v>
      </c>
      <c r="W32" s="231"/>
      <c r="X32" s="231"/>
      <c r="Y32" s="231"/>
      <c r="AG32" t="s">
        <v>129</v>
      </c>
    </row>
    <row r="33" spans="1:60" ht="40.799999999999997" outlineLevel="1" x14ac:dyDescent="0.25">
      <c r="A33" s="250">
        <v>6</v>
      </c>
      <c r="B33" s="251" t="s">
        <v>162</v>
      </c>
      <c r="C33" s="264" t="s">
        <v>163</v>
      </c>
      <c r="D33" s="252" t="s">
        <v>132</v>
      </c>
      <c r="E33" s="253">
        <v>26.3</v>
      </c>
      <c r="F33" s="254"/>
      <c r="G33" s="255">
        <f>ROUND(E33*F33,2)</f>
        <v>0</v>
      </c>
      <c r="H33" s="254"/>
      <c r="I33" s="255">
        <f>ROUND(E33*H33,2)</f>
        <v>0</v>
      </c>
      <c r="J33" s="254"/>
      <c r="K33" s="255">
        <f>ROUND(E33*J33,2)</f>
        <v>0</v>
      </c>
      <c r="L33" s="255">
        <v>21</v>
      </c>
      <c r="M33" s="255">
        <f>G33*(1+L33/100)</f>
        <v>0</v>
      </c>
      <c r="N33" s="253">
        <v>4.0000000000000003E-5</v>
      </c>
      <c r="O33" s="253">
        <f>ROUND(E33*N33,2)</f>
        <v>0</v>
      </c>
      <c r="P33" s="253">
        <v>0</v>
      </c>
      <c r="Q33" s="253">
        <f>ROUND(E33*P33,2)</f>
        <v>0</v>
      </c>
      <c r="R33" s="255" t="s">
        <v>133</v>
      </c>
      <c r="S33" s="255" t="s">
        <v>134</v>
      </c>
      <c r="T33" s="256" t="s">
        <v>134</v>
      </c>
      <c r="U33" s="225">
        <v>0.308</v>
      </c>
      <c r="V33" s="225">
        <f>ROUND(E33*U33,2)</f>
        <v>8.1</v>
      </c>
      <c r="W33" s="225"/>
      <c r="X33" s="225" t="s">
        <v>135</v>
      </c>
      <c r="Y33" s="225" t="s">
        <v>136</v>
      </c>
      <c r="Z33" s="215"/>
      <c r="AA33" s="215"/>
      <c r="AB33" s="215"/>
      <c r="AC33" s="215"/>
      <c r="AD33" s="215"/>
      <c r="AE33" s="215"/>
      <c r="AF33" s="215"/>
      <c r="AG33" s="215" t="s">
        <v>137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5">
      <c r="A34" s="239">
        <v>7</v>
      </c>
      <c r="B34" s="240" t="s">
        <v>164</v>
      </c>
      <c r="C34" s="258" t="s">
        <v>165</v>
      </c>
      <c r="D34" s="241" t="s">
        <v>132</v>
      </c>
      <c r="E34" s="242">
        <v>20.54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151</v>
      </c>
      <c r="T34" s="245" t="s">
        <v>166</v>
      </c>
      <c r="U34" s="225">
        <v>0</v>
      </c>
      <c r="V34" s="225">
        <f>ROUND(E34*U34,2)</f>
        <v>0</v>
      </c>
      <c r="W34" s="225"/>
      <c r="X34" s="225" t="s">
        <v>135</v>
      </c>
      <c r="Y34" s="225" t="s">
        <v>136</v>
      </c>
      <c r="Z34" s="215"/>
      <c r="AA34" s="215"/>
      <c r="AB34" s="215"/>
      <c r="AC34" s="215"/>
      <c r="AD34" s="215"/>
      <c r="AE34" s="215"/>
      <c r="AF34" s="215"/>
      <c r="AG34" s="215" t="s">
        <v>137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5">
      <c r="A35" s="222"/>
      <c r="B35" s="223"/>
      <c r="C35" s="262" t="s">
        <v>167</v>
      </c>
      <c r="D35" s="229"/>
      <c r="E35" s="230">
        <v>20.54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145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5">
      <c r="A36" s="232" t="s">
        <v>128</v>
      </c>
      <c r="B36" s="233" t="s">
        <v>84</v>
      </c>
      <c r="C36" s="257" t="s">
        <v>85</v>
      </c>
      <c r="D36" s="234"/>
      <c r="E36" s="235"/>
      <c r="F36" s="236"/>
      <c r="G36" s="236">
        <f>SUMIF(AG37:AG45,"&lt;&gt;NOR",G37:G45)</f>
        <v>0</v>
      </c>
      <c r="H36" s="236"/>
      <c r="I36" s="236">
        <f>SUM(I37:I45)</f>
        <v>0</v>
      </c>
      <c r="J36" s="236"/>
      <c r="K36" s="236">
        <f>SUM(K37:K45)</f>
        <v>0</v>
      </c>
      <c r="L36" s="236"/>
      <c r="M36" s="236">
        <f>SUM(M37:M45)</f>
        <v>0</v>
      </c>
      <c r="N36" s="235"/>
      <c r="O36" s="235">
        <f>SUM(O37:O45)</f>
        <v>0</v>
      </c>
      <c r="P36" s="235"/>
      <c r="Q36" s="235">
        <f>SUM(Q37:Q45)</f>
        <v>1.04</v>
      </c>
      <c r="R36" s="236"/>
      <c r="S36" s="236"/>
      <c r="T36" s="237"/>
      <c r="U36" s="231"/>
      <c r="V36" s="231">
        <f>SUM(V37:V45)</f>
        <v>27.1</v>
      </c>
      <c r="W36" s="231"/>
      <c r="X36" s="231"/>
      <c r="Y36" s="231"/>
      <c r="AG36" t="s">
        <v>129</v>
      </c>
    </row>
    <row r="37" spans="1:60" ht="20.399999999999999" outlineLevel="1" x14ac:dyDescent="0.25">
      <c r="A37" s="239">
        <v>8</v>
      </c>
      <c r="B37" s="240" t="s">
        <v>168</v>
      </c>
      <c r="C37" s="258" t="s">
        <v>169</v>
      </c>
      <c r="D37" s="241" t="s">
        <v>132</v>
      </c>
      <c r="E37" s="242">
        <v>5.0339999999999998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3.3E-4</v>
      </c>
      <c r="O37" s="242">
        <f>ROUND(E37*N37,2)</f>
        <v>0</v>
      </c>
      <c r="P37" s="242">
        <v>1.068E-2</v>
      </c>
      <c r="Q37" s="242">
        <f>ROUND(E37*P37,2)</f>
        <v>0.05</v>
      </c>
      <c r="R37" s="244" t="s">
        <v>170</v>
      </c>
      <c r="S37" s="244" t="s">
        <v>134</v>
      </c>
      <c r="T37" s="245" t="s">
        <v>134</v>
      </c>
      <c r="U37" s="225">
        <v>0.21099999999999999</v>
      </c>
      <c r="V37" s="225">
        <f>ROUND(E37*U37,2)</f>
        <v>1.06</v>
      </c>
      <c r="W37" s="225"/>
      <c r="X37" s="225" t="s">
        <v>135</v>
      </c>
      <c r="Y37" s="225" t="s">
        <v>136</v>
      </c>
      <c r="Z37" s="215"/>
      <c r="AA37" s="215"/>
      <c r="AB37" s="215"/>
      <c r="AC37" s="215"/>
      <c r="AD37" s="215"/>
      <c r="AE37" s="215"/>
      <c r="AF37" s="215"/>
      <c r="AG37" s="215" t="s">
        <v>137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5">
      <c r="A38" s="222"/>
      <c r="B38" s="223"/>
      <c r="C38" s="259" t="s">
        <v>157</v>
      </c>
      <c r="D38" s="246"/>
      <c r="E38" s="246"/>
      <c r="F38" s="246"/>
      <c r="G38" s="246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138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2" x14ac:dyDescent="0.25">
      <c r="A39" s="222"/>
      <c r="B39" s="223"/>
      <c r="C39" s="262" t="s">
        <v>171</v>
      </c>
      <c r="D39" s="229"/>
      <c r="E39" s="230">
        <v>5.0339999999999998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145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39">
        <v>9</v>
      </c>
      <c r="B40" s="240" t="s">
        <v>172</v>
      </c>
      <c r="C40" s="258" t="s">
        <v>173</v>
      </c>
      <c r="D40" s="241" t="s">
        <v>132</v>
      </c>
      <c r="E40" s="242">
        <v>26.3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1.26E-2</v>
      </c>
      <c r="Q40" s="242">
        <f>ROUND(E40*P40,2)</f>
        <v>0.33</v>
      </c>
      <c r="R40" s="244" t="s">
        <v>170</v>
      </c>
      <c r="S40" s="244" t="s">
        <v>134</v>
      </c>
      <c r="T40" s="245" t="s">
        <v>134</v>
      </c>
      <c r="U40" s="225">
        <v>0.33</v>
      </c>
      <c r="V40" s="225">
        <f>ROUND(E40*U40,2)</f>
        <v>8.68</v>
      </c>
      <c r="W40" s="225"/>
      <c r="X40" s="225" t="s">
        <v>135</v>
      </c>
      <c r="Y40" s="225" t="s">
        <v>136</v>
      </c>
      <c r="Z40" s="215"/>
      <c r="AA40" s="215"/>
      <c r="AB40" s="215"/>
      <c r="AC40" s="215"/>
      <c r="AD40" s="215"/>
      <c r="AE40" s="215"/>
      <c r="AF40" s="215"/>
      <c r="AG40" s="215" t="s">
        <v>137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5">
      <c r="A41" s="222"/>
      <c r="B41" s="223"/>
      <c r="C41" s="259" t="s">
        <v>157</v>
      </c>
      <c r="D41" s="246"/>
      <c r="E41" s="246"/>
      <c r="F41" s="246"/>
      <c r="G41" s="246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138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39">
        <v>10</v>
      </c>
      <c r="B42" s="240" t="s">
        <v>174</v>
      </c>
      <c r="C42" s="258" t="s">
        <v>175</v>
      </c>
      <c r="D42" s="241" t="s">
        <v>132</v>
      </c>
      <c r="E42" s="242">
        <v>26.3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1.26E-2</v>
      </c>
      <c r="Q42" s="242">
        <f>ROUND(E42*P42,2)</f>
        <v>0.33</v>
      </c>
      <c r="R42" s="244"/>
      <c r="S42" s="244" t="s">
        <v>151</v>
      </c>
      <c r="T42" s="245" t="s">
        <v>134</v>
      </c>
      <c r="U42" s="225">
        <v>0.33</v>
      </c>
      <c r="V42" s="225">
        <f>ROUND(E42*U42,2)</f>
        <v>8.68</v>
      </c>
      <c r="W42" s="225"/>
      <c r="X42" s="225" t="s">
        <v>135</v>
      </c>
      <c r="Y42" s="225" t="s">
        <v>136</v>
      </c>
      <c r="Z42" s="215"/>
      <c r="AA42" s="215"/>
      <c r="AB42" s="215"/>
      <c r="AC42" s="215"/>
      <c r="AD42" s="215"/>
      <c r="AE42" s="215"/>
      <c r="AF42" s="215"/>
      <c r="AG42" s="215" t="s">
        <v>137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5">
      <c r="A43" s="222"/>
      <c r="B43" s="223"/>
      <c r="C43" s="259" t="s">
        <v>148</v>
      </c>
      <c r="D43" s="246"/>
      <c r="E43" s="246"/>
      <c r="F43" s="246"/>
      <c r="G43" s="246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138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39">
        <v>11</v>
      </c>
      <c r="B44" s="240" t="s">
        <v>176</v>
      </c>
      <c r="C44" s="258" t="s">
        <v>177</v>
      </c>
      <c r="D44" s="241" t="s">
        <v>132</v>
      </c>
      <c r="E44" s="242">
        <v>26.3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0</v>
      </c>
      <c r="O44" s="242">
        <f>ROUND(E44*N44,2)</f>
        <v>0</v>
      </c>
      <c r="P44" s="242">
        <v>1.26E-2</v>
      </c>
      <c r="Q44" s="242">
        <f>ROUND(E44*P44,2)</f>
        <v>0.33</v>
      </c>
      <c r="R44" s="244"/>
      <c r="S44" s="244" t="s">
        <v>151</v>
      </c>
      <c r="T44" s="245" t="s">
        <v>134</v>
      </c>
      <c r="U44" s="225">
        <v>0.33</v>
      </c>
      <c r="V44" s="225">
        <f>ROUND(E44*U44,2)</f>
        <v>8.68</v>
      </c>
      <c r="W44" s="225"/>
      <c r="X44" s="225" t="s">
        <v>135</v>
      </c>
      <c r="Y44" s="225" t="s">
        <v>136</v>
      </c>
      <c r="Z44" s="215"/>
      <c r="AA44" s="215"/>
      <c r="AB44" s="215"/>
      <c r="AC44" s="215"/>
      <c r="AD44" s="215"/>
      <c r="AE44" s="215"/>
      <c r="AF44" s="215"/>
      <c r="AG44" s="215" t="s">
        <v>137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5">
      <c r="A45" s="222"/>
      <c r="B45" s="223"/>
      <c r="C45" s="259" t="s">
        <v>148</v>
      </c>
      <c r="D45" s="246"/>
      <c r="E45" s="246"/>
      <c r="F45" s="246"/>
      <c r="G45" s="246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138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x14ac:dyDescent="0.25">
      <c r="A46" s="232" t="s">
        <v>128</v>
      </c>
      <c r="B46" s="233" t="s">
        <v>86</v>
      </c>
      <c r="C46" s="257" t="s">
        <v>87</v>
      </c>
      <c r="D46" s="234"/>
      <c r="E46" s="235"/>
      <c r="F46" s="236"/>
      <c r="G46" s="236">
        <f>SUMIF(AG47:AG48,"&lt;&gt;NOR",G47:G48)</f>
        <v>0</v>
      </c>
      <c r="H46" s="236"/>
      <c r="I46" s="236">
        <f>SUM(I47:I48)</f>
        <v>0</v>
      </c>
      <c r="J46" s="236"/>
      <c r="K46" s="236">
        <f>SUM(K47:K48)</f>
        <v>0</v>
      </c>
      <c r="L46" s="236"/>
      <c r="M46" s="236">
        <f>SUM(M47:M48)</f>
        <v>0</v>
      </c>
      <c r="N46" s="235"/>
      <c r="O46" s="235">
        <f>SUM(O47:O48)</f>
        <v>0</v>
      </c>
      <c r="P46" s="235"/>
      <c r="Q46" s="235">
        <f>SUM(Q47:Q48)</f>
        <v>0</v>
      </c>
      <c r="R46" s="236"/>
      <c r="S46" s="236"/>
      <c r="T46" s="237"/>
      <c r="U46" s="231"/>
      <c r="V46" s="231">
        <f>SUM(V47:V48)</f>
        <v>0.67</v>
      </c>
      <c r="W46" s="231"/>
      <c r="X46" s="231"/>
      <c r="Y46" s="231"/>
      <c r="AG46" t="s">
        <v>129</v>
      </c>
    </row>
    <row r="47" spans="1:60" outlineLevel="1" x14ac:dyDescent="0.25">
      <c r="A47" s="239">
        <v>12</v>
      </c>
      <c r="B47" s="240" t="s">
        <v>178</v>
      </c>
      <c r="C47" s="258" t="s">
        <v>179</v>
      </c>
      <c r="D47" s="241" t="s">
        <v>180</v>
      </c>
      <c r="E47" s="242">
        <v>0.78868000000000005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 t="s">
        <v>133</v>
      </c>
      <c r="S47" s="244" t="s">
        <v>134</v>
      </c>
      <c r="T47" s="245" t="s">
        <v>134</v>
      </c>
      <c r="U47" s="225">
        <v>0.85199999999999998</v>
      </c>
      <c r="V47" s="225">
        <f>ROUND(E47*U47,2)</f>
        <v>0.67</v>
      </c>
      <c r="W47" s="225"/>
      <c r="X47" s="225" t="s">
        <v>181</v>
      </c>
      <c r="Y47" s="225" t="s">
        <v>136</v>
      </c>
      <c r="Z47" s="215"/>
      <c r="AA47" s="215"/>
      <c r="AB47" s="215"/>
      <c r="AC47" s="215"/>
      <c r="AD47" s="215"/>
      <c r="AE47" s="215"/>
      <c r="AF47" s="215"/>
      <c r="AG47" s="215" t="s">
        <v>182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1" outlineLevel="2" x14ac:dyDescent="0.25">
      <c r="A48" s="222"/>
      <c r="B48" s="223"/>
      <c r="C48" s="263" t="s">
        <v>183</v>
      </c>
      <c r="D48" s="249"/>
      <c r="E48" s="249"/>
      <c r="F48" s="249"/>
      <c r="G48" s="249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161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48" t="str">
        <f>C48</f>
        <v>přesun hmot pro budovy občanské výstavby (JKSO 801), budovy pro bydlení (JKSO 803) budovy pro výrobu a služby (JKSO 812) s nosnou svislou konstrukcí zděnou z cihel nebo tvárnic nebo kovovou</v>
      </c>
      <c r="BB48" s="215"/>
      <c r="BC48" s="215"/>
      <c r="BD48" s="215"/>
      <c r="BE48" s="215"/>
      <c r="BF48" s="215"/>
      <c r="BG48" s="215"/>
      <c r="BH48" s="215"/>
    </row>
    <row r="49" spans="1:60" x14ac:dyDescent="0.25">
      <c r="A49" s="232" t="s">
        <v>128</v>
      </c>
      <c r="B49" s="233" t="s">
        <v>88</v>
      </c>
      <c r="C49" s="257" t="s">
        <v>89</v>
      </c>
      <c r="D49" s="234"/>
      <c r="E49" s="235"/>
      <c r="F49" s="236"/>
      <c r="G49" s="236">
        <f>SUMIF(AG50:AG54,"&lt;&gt;NOR",G50:G54)</f>
        <v>0</v>
      </c>
      <c r="H49" s="236"/>
      <c r="I49" s="236">
        <f>SUM(I50:I54)</f>
        <v>0</v>
      </c>
      <c r="J49" s="236"/>
      <c r="K49" s="236">
        <f>SUM(K50:K54)</f>
        <v>0</v>
      </c>
      <c r="L49" s="236"/>
      <c r="M49" s="236">
        <f>SUM(M50:M54)</f>
        <v>0</v>
      </c>
      <c r="N49" s="235"/>
      <c r="O49" s="235">
        <f>SUM(O50:O54)</f>
        <v>0.02</v>
      </c>
      <c r="P49" s="235"/>
      <c r="Q49" s="235">
        <f>SUM(Q50:Q54)</f>
        <v>0</v>
      </c>
      <c r="R49" s="236"/>
      <c r="S49" s="236"/>
      <c r="T49" s="237"/>
      <c r="U49" s="231"/>
      <c r="V49" s="231">
        <f>SUM(V50:V54)</f>
        <v>2.44</v>
      </c>
      <c r="W49" s="231"/>
      <c r="X49" s="231"/>
      <c r="Y49" s="231"/>
      <c r="AG49" t="s">
        <v>129</v>
      </c>
    </row>
    <row r="50" spans="1:60" ht="20.399999999999999" outlineLevel="1" x14ac:dyDescent="0.25">
      <c r="A50" s="250">
        <v>13</v>
      </c>
      <c r="B50" s="251" t="s">
        <v>184</v>
      </c>
      <c r="C50" s="264" t="s">
        <v>185</v>
      </c>
      <c r="D50" s="252" t="s">
        <v>132</v>
      </c>
      <c r="E50" s="253">
        <v>7.0949999999999998</v>
      </c>
      <c r="F50" s="254"/>
      <c r="G50" s="255">
        <f>ROUND(E50*F50,2)</f>
        <v>0</v>
      </c>
      <c r="H50" s="254"/>
      <c r="I50" s="255">
        <f>ROUND(E50*H50,2)</f>
        <v>0</v>
      </c>
      <c r="J50" s="254"/>
      <c r="K50" s="255">
        <f>ROUND(E50*J50,2)</f>
        <v>0</v>
      </c>
      <c r="L50" s="255">
        <v>21</v>
      </c>
      <c r="M50" s="255">
        <f>G50*(1+L50/100)</f>
        <v>0</v>
      </c>
      <c r="N50" s="253">
        <v>0</v>
      </c>
      <c r="O50" s="253">
        <f>ROUND(E50*N50,2)</f>
        <v>0</v>
      </c>
      <c r="P50" s="253">
        <v>0</v>
      </c>
      <c r="Q50" s="253">
        <f>ROUND(E50*P50,2)</f>
        <v>0</v>
      </c>
      <c r="R50" s="255"/>
      <c r="S50" s="255" t="s">
        <v>151</v>
      </c>
      <c r="T50" s="256" t="s">
        <v>166</v>
      </c>
      <c r="U50" s="225">
        <v>0</v>
      </c>
      <c r="V50" s="225">
        <f>ROUND(E50*U50,2)</f>
        <v>0</v>
      </c>
      <c r="W50" s="225"/>
      <c r="X50" s="225" t="s">
        <v>135</v>
      </c>
      <c r="Y50" s="225" t="s">
        <v>136</v>
      </c>
      <c r="Z50" s="215"/>
      <c r="AA50" s="215"/>
      <c r="AB50" s="215"/>
      <c r="AC50" s="215"/>
      <c r="AD50" s="215"/>
      <c r="AE50" s="215"/>
      <c r="AF50" s="215"/>
      <c r="AG50" s="215" t="s">
        <v>137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50">
        <v>14</v>
      </c>
      <c r="B51" s="251" t="s">
        <v>186</v>
      </c>
      <c r="C51" s="264" t="s">
        <v>187</v>
      </c>
      <c r="D51" s="252" t="s">
        <v>188</v>
      </c>
      <c r="E51" s="253">
        <v>1</v>
      </c>
      <c r="F51" s="254"/>
      <c r="G51" s="255">
        <f>ROUND(E51*F51,2)</f>
        <v>0</v>
      </c>
      <c r="H51" s="254"/>
      <c r="I51" s="255">
        <f>ROUND(E51*H51,2)</f>
        <v>0</v>
      </c>
      <c r="J51" s="254"/>
      <c r="K51" s="255">
        <f>ROUND(E51*J51,2)</f>
        <v>0</v>
      </c>
      <c r="L51" s="255">
        <v>21</v>
      </c>
      <c r="M51" s="255">
        <f>G51*(1+L51/100)</f>
        <v>0</v>
      </c>
      <c r="N51" s="253">
        <v>0</v>
      </c>
      <c r="O51" s="253">
        <f>ROUND(E51*N51,2)</f>
        <v>0</v>
      </c>
      <c r="P51" s="253">
        <v>0</v>
      </c>
      <c r="Q51" s="253">
        <f>ROUND(E51*P51,2)</f>
        <v>0</v>
      </c>
      <c r="R51" s="255"/>
      <c r="S51" s="255" t="s">
        <v>151</v>
      </c>
      <c r="T51" s="256" t="s">
        <v>166</v>
      </c>
      <c r="U51" s="225">
        <v>0</v>
      </c>
      <c r="V51" s="225">
        <f>ROUND(E51*U51,2)</f>
        <v>0</v>
      </c>
      <c r="W51" s="225"/>
      <c r="X51" s="225" t="s">
        <v>135</v>
      </c>
      <c r="Y51" s="225" t="s">
        <v>136</v>
      </c>
      <c r="Z51" s="215"/>
      <c r="AA51" s="215"/>
      <c r="AB51" s="215"/>
      <c r="AC51" s="215"/>
      <c r="AD51" s="215"/>
      <c r="AE51" s="215"/>
      <c r="AF51" s="215"/>
      <c r="AG51" s="215" t="s">
        <v>137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5">
      <c r="A52" s="239">
        <v>15</v>
      </c>
      <c r="B52" s="240" t="s">
        <v>189</v>
      </c>
      <c r="C52" s="258" t="s">
        <v>190</v>
      </c>
      <c r="D52" s="241" t="s">
        <v>132</v>
      </c>
      <c r="E52" s="242">
        <v>5.0339999999999998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4.8300000000000001E-3</v>
      </c>
      <c r="O52" s="242">
        <f>ROUND(E52*N52,2)</f>
        <v>0.02</v>
      </c>
      <c r="P52" s="242">
        <v>0</v>
      </c>
      <c r="Q52" s="242">
        <f>ROUND(E52*P52,2)</f>
        <v>0</v>
      </c>
      <c r="R52" s="244"/>
      <c r="S52" s="244" t="s">
        <v>151</v>
      </c>
      <c r="T52" s="245" t="s">
        <v>134</v>
      </c>
      <c r="U52" s="225">
        <v>0.48499999999999999</v>
      </c>
      <c r="V52" s="225">
        <f>ROUND(E52*U52,2)</f>
        <v>2.44</v>
      </c>
      <c r="W52" s="225"/>
      <c r="X52" s="225" t="s">
        <v>135</v>
      </c>
      <c r="Y52" s="225" t="s">
        <v>136</v>
      </c>
      <c r="Z52" s="215"/>
      <c r="AA52" s="215"/>
      <c r="AB52" s="215"/>
      <c r="AC52" s="215"/>
      <c r="AD52" s="215"/>
      <c r="AE52" s="215"/>
      <c r="AF52" s="215"/>
      <c r="AG52" s="215" t="s">
        <v>137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2" x14ac:dyDescent="0.25">
      <c r="A53" s="222"/>
      <c r="B53" s="223"/>
      <c r="C53" s="259" t="s">
        <v>157</v>
      </c>
      <c r="D53" s="246"/>
      <c r="E53" s="246"/>
      <c r="F53" s="246"/>
      <c r="G53" s="246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25"/>
      <c r="Z53" s="215"/>
      <c r="AA53" s="215"/>
      <c r="AB53" s="215"/>
      <c r="AC53" s="215"/>
      <c r="AD53" s="215"/>
      <c r="AE53" s="215"/>
      <c r="AF53" s="215"/>
      <c r="AG53" s="215" t="s">
        <v>138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5">
      <c r="A54" s="222"/>
      <c r="B54" s="223"/>
      <c r="C54" s="262" t="s">
        <v>191</v>
      </c>
      <c r="D54" s="229"/>
      <c r="E54" s="230">
        <v>5.0339999999999998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145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x14ac:dyDescent="0.25">
      <c r="A55" s="232" t="s">
        <v>128</v>
      </c>
      <c r="B55" s="233" t="s">
        <v>90</v>
      </c>
      <c r="C55" s="257" t="s">
        <v>91</v>
      </c>
      <c r="D55" s="234"/>
      <c r="E55" s="235"/>
      <c r="F55" s="236"/>
      <c r="G55" s="236">
        <f>SUMIF(AG56:AG62,"&lt;&gt;NOR",G56:G62)</f>
        <v>0</v>
      </c>
      <c r="H55" s="236"/>
      <c r="I55" s="236">
        <f>SUM(I56:I62)</f>
        <v>0</v>
      </c>
      <c r="J55" s="236"/>
      <c r="K55" s="236">
        <f>SUM(K56:K62)</f>
        <v>0</v>
      </c>
      <c r="L55" s="236"/>
      <c r="M55" s="236">
        <f>SUM(M56:M62)</f>
        <v>0</v>
      </c>
      <c r="N55" s="235"/>
      <c r="O55" s="235">
        <f>SUM(O56:O62)</f>
        <v>0.01</v>
      </c>
      <c r="P55" s="235"/>
      <c r="Q55" s="235">
        <f>SUM(Q56:Q62)</f>
        <v>0</v>
      </c>
      <c r="R55" s="236"/>
      <c r="S55" s="236"/>
      <c r="T55" s="237"/>
      <c r="U55" s="231"/>
      <c r="V55" s="231">
        <f>SUM(V56:V62)</f>
        <v>6.9799999999999995</v>
      </c>
      <c r="W55" s="231"/>
      <c r="X55" s="231"/>
      <c r="Y55" s="231"/>
      <c r="AG55" t="s">
        <v>129</v>
      </c>
    </row>
    <row r="56" spans="1:60" ht="20.399999999999999" outlineLevel="1" x14ac:dyDescent="0.25">
      <c r="A56" s="239">
        <v>16</v>
      </c>
      <c r="B56" s="240" t="s">
        <v>192</v>
      </c>
      <c r="C56" s="258" t="s">
        <v>193</v>
      </c>
      <c r="D56" s="241" t="s">
        <v>132</v>
      </c>
      <c r="E56" s="242">
        <v>26.3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2">
        <v>2.5999999999999998E-4</v>
      </c>
      <c r="O56" s="242">
        <f>ROUND(E56*N56,2)</f>
        <v>0.01</v>
      </c>
      <c r="P56" s="242">
        <v>0</v>
      </c>
      <c r="Q56" s="242">
        <f>ROUND(E56*P56,2)</f>
        <v>0</v>
      </c>
      <c r="R56" s="244"/>
      <c r="S56" s="244" t="s">
        <v>151</v>
      </c>
      <c r="T56" s="245" t="s">
        <v>134</v>
      </c>
      <c r="U56" s="225">
        <v>0.26519999999999999</v>
      </c>
      <c r="V56" s="225">
        <f>ROUND(E56*U56,2)</f>
        <v>6.97</v>
      </c>
      <c r="W56" s="225"/>
      <c r="X56" s="225" t="s">
        <v>135</v>
      </c>
      <c r="Y56" s="225" t="s">
        <v>136</v>
      </c>
      <c r="Z56" s="215"/>
      <c r="AA56" s="215"/>
      <c r="AB56" s="215"/>
      <c r="AC56" s="215"/>
      <c r="AD56" s="215"/>
      <c r="AE56" s="215"/>
      <c r="AF56" s="215"/>
      <c r="AG56" s="215" t="s">
        <v>137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5">
      <c r="A57" s="222"/>
      <c r="B57" s="223"/>
      <c r="C57" s="259" t="s">
        <v>157</v>
      </c>
      <c r="D57" s="246"/>
      <c r="E57" s="246"/>
      <c r="F57" s="246"/>
      <c r="G57" s="246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5"/>
      <c r="AA57" s="215"/>
      <c r="AB57" s="215"/>
      <c r="AC57" s="215"/>
      <c r="AD57" s="215"/>
      <c r="AE57" s="215"/>
      <c r="AF57" s="215"/>
      <c r="AG57" s="215" t="s">
        <v>138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5">
      <c r="A58" s="239">
        <v>17</v>
      </c>
      <c r="B58" s="240" t="s">
        <v>194</v>
      </c>
      <c r="C58" s="258" t="s">
        <v>195</v>
      </c>
      <c r="D58" s="241" t="s">
        <v>132</v>
      </c>
      <c r="E58" s="242">
        <v>30.245000000000001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4"/>
      <c r="S58" s="244" t="s">
        <v>151</v>
      </c>
      <c r="T58" s="245" t="s">
        <v>166</v>
      </c>
      <c r="U58" s="225">
        <v>0</v>
      </c>
      <c r="V58" s="225">
        <f>ROUND(E58*U58,2)</f>
        <v>0</v>
      </c>
      <c r="W58" s="225"/>
      <c r="X58" s="225" t="s">
        <v>196</v>
      </c>
      <c r="Y58" s="225" t="s">
        <v>136</v>
      </c>
      <c r="Z58" s="215"/>
      <c r="AA58" s="215"/>
      <c r="AB58" s="215"/>
      <c r="AC58" s="215"/>
      <c r="AD58" s="215"/>
      <c r="AE58" s="215"/>
      <c r="AF58" s="215"/>
      <c r="AG58" s="215" t="s">
        <v>197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2" x14ac:dyDescent="0.25">
      <c r="A59" s="222"/>
      <c r="B59" s="223"/>
      <c r="C59" s="259" t="s">
        <v>157</v>
      </c>
      <c r="D59" s="246"/>
      <c r="E59" s="246"/>
      <c r="F59" s="246"/>
      <c r="G59" s="246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5"/>
      <c r="AA59" s="215"/>
      <c r="AB59" s="215"/>
      <c r="AC59" s="215"/>
      <c r="AD59" s="215"/>
      <c r="AE59" s="215"/>
      <c r="AF59" s="215"/>
      <c r="AG59" s="215" t="s">
        <v>138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 x14ac:dyDescent="0.25">
      <c r="A60" s="222"/>
      <c r="B60" s="223"/>
      <c r="C60" s="262" t="s">
        <v>198</v>
      </c>
      <c r="D60" s="229"/>
      <c r="E60" s="230">
        <v>30.245000000000001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5"/>
      <c r="AA60" s="215"/>
      <c r="AB60" s="215"/>
      <c r="AC60" s="215"/>
      <c r="AD60" s="215"/>
      <c r="AE60" s="215"/>
      <c r="AF60" s="215"/>
      <c r="AG60" s="215" t="s">
        <v>145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39">
        <v>18</v>
      </c>
      <c r="B61" s="240" t="s">
        <v>199</v>
      </c>
      <c r="C61" s="258" t="s">
        <v>200</v>
      </c>
      <c r="D61" s="241" t="s">
        <v>180</v>
      </c>
      <c r="E61" s="242">
        <v>6.8399999999999997E-3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4" t="s">
        <v>201</v>
      </c>
      <c r="S61" s="244" t="s">
        <v>134</v>
      </c>
      <c r="T61" s="245" t="s">
        <v>134</v>
      </c>
      <c r="U61" s="225">
        <v>1.091</v>
      </c>
      <c r="V61" s="225">
        <f>ROUND(E61*U61,2)</f>
        <v>0.01</v>
      </c>
      <c r="W61" s="225"/>
      <c r="X61" s="225" t="s">
        <v>181</v>
      </c>
      <c r="Y61" s="225" t="s">
        <v>136</v>
      </c>
      <c r="Z61" s="215"/>
      <c r="AA61" s="215"/>
      <c r="AB61" s="215"/>
      <c r="AC61" s="215"/>
      <c r="AD61" s="215"/>
      <c r="AE61" s="215"/>
      <c r="AF61" s="215"/>
      <c r="AG61" s="215" t="s">
        <v>182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5">
      <c r="A62" s="222"/>
      <c r="B62" s="223"/>
      <c r="C62" s="263" t="s">
        <v>202</v>
      </c>
      <c r="D62" s="249"/>
      <c r="E62" s="249"/>
      <c r="F62" s="249"/>
      <c r="G62" s="249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25"/>
      <c r="Z62" s="215"/>
      <c r="AA62" s="215"/>
      <c r="AB62" s="215"/>
      <c r="AC62" s="215"/>
      <c r="AD62" s="215"/>
      <c r="AE62" s="215"/>
      <c r="AF62" s="215"/>
      <c r="AG62" s="215" t="s">
        <v>161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x14ac:dyDescent="0.25">
      <c r="A63" s="232" t="s">
        <v>128</v>
      </c>
      <c r="B63" s="233" t="s">
        <v>92</v>
      </c>
      <c r="C63" s="257" t="s">
        <v>93</v>
      </c>
      <c r="D63" s="234"/>
      <c r="E63" s="235"/>
      <c r="F63" s="236"/>
      <c r="G63" s="236">
        <f>SUMIF(AG64:AG69,"&lt;&gt;NOR",G64:G69)</f>
        <v>0</v>
      </c>
      <c r="H63" s="236"/>
      <c r="I63" s="236">
        <f>SUM(I64:I69)</f>
        <v>0</v>
      </c>
      <c r="J63" s="236"/>
      <c r="K63" s="236">
        <f>SUM(K64:K69)</f>
        <v>0</v>
      </c>
      <c r="L63" s="236"/>
      <c r="M63" s="236">
        <f>SUM(M64:M69)</f>
        <v>0</v>
      </c>
      <c r="N63" s="235"/>
      <c r="O63" s="235">
        <f>SUM(O64:O69)</f>
        <v>0.01</v>
      </c>
      <c r="P63" s="235"/>
      <c r="Q63" s="235">
        <f>SUM(Q64:Q69)</f>
        <v>0</v>
      </c>
      <c r="R63" s="236"/>
      <c r="S63" s="236"/>
      <c r="T63" s="237"/>
      <c r="U63" s="231"/>
      <c r="V63" s="231">
        <f>SUM(V64:V69)</f>
        <v>3.7</v>
      </c>
      <c r="W63" s="231"/>
      <c r="X63" s="231"/>
      <c r="Y63" s="231"/>
      <c r="AG63" t="s">
        <v>129</v>
      </c>
    </row>
    <row r="64" spans="1:60" outlineLevel="1" x14ac:dyDescent="0.25">
      <c r="A64" s="239">
        <v>19</v>
      </c>
      <c r="B64" s="240" t="s">
        <v>203</v>
      </c>
      <c r="C64" s="258" t="s">
        <v>204</v>
      </c>
      <c r="D64" s="241" t="s">
        <v>132</v>
      </c>
      <c r="E64" s="242">
        <v>55.814349999999997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2.1000000000000001E-4</v>
      </c>
      <c r="O64" s="242">
        <f>ROUND(E64*N64,2)</f>
        <v>0.01</v>
      </c>
      <c r="P64" s="242">
        <v>0</v>
      </c>
      <c r="Q64" s="242">
        <f>ROUND(E64*P64,2)</f>
        <v>0</v>
      </c>
      <c r="R64" s="244" t="s">
        <v>205</v>
      </c>
      <c r="S64" s="244" t="s">
        <v>134</v>
      </c>
      <c r="T64" s="245" t="s">
        <v>134</v>
      </c>
      <c r="U64" s="225">
        <v>6.6360000000000002E-2</v>
      </c>
      <c r="V64" s="225">
        <f>ROUND(E64*U64,2)</f>
        <v>3.7</v>
      </c>
      <c r="W64" s="225"/>
      <c r="X64" s="225" t="s">
        <v>135</v>
      </c>
      <c r="Y64" s="225" t="s">
        <v>136</v>
      </c>
      <c r="Z64" s="215"/>
      <c r="AA64" s="215"/>
      <c r="AB64" s="215"/>
      <c r="AC64" s="215"/>
      <c r="AD64" s="215"/>
      <c r="AE64" s="215"/>
      <c r="AF64" s="215"/>
      <c r="AG64" s="215" t="s">
        <v>137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2" x14ac:dyDescent="0.25">
      <c r="A65" s="222"/>
      <c r="B65" s="223"/>
      <c r="C65" s="259" t="s">
        <v>206</v>
      </c>
      <c r="D65" s="246"/>
      <c r="E65" s="246"/>
      <c r="F65" s="246"/>
      <c r="G65" s="246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5"/>
      <c r="AA65" s="215"/>
      <c r="AB65" s="215"/>
      <c r="AC65" s="215"/>
      <c r="AD65" s="215"/>
      <c r="AE65" s="215"/>
      <c r="AF65" s="215"/>
      <c r="AG65" s="215" t="s">
        <v>138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5">
      <c r="A66" s="222"/>
      <c r="B66" s="223"/>
      <c r="C66" s="262" t="s">
        <v>207</v>
      </c>
      <c r="D66" s="229"/>
      <c r="E66" s="230">
        <v>26.3</v>
      </c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5"/>
      <c r="AA66" s="215"/>
      <c r="AB66" s="215"/>
      <c r="AC66" s="215"/>
      <c r="AD66" s="215"/>
      <c r="AE66" s="215"/>
      <c r="AF66" s="215"/>
      <c r="AG66" s="215" t="s">
        <v>145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5">
      <c r="A67" s="222"/>
      <c r="B67" s="223"/>
      <c r="C67" s="262" t="s">
        <v>208</v>
      </c>
      <c r="D67" s="229"/>
      <c r="E67" s="230">
        <v>6.0273000000000003</v>
      </c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5"/>
      <c r="AA67" s="215"/>
      <c r="AB67" s="215"/>
      <c r="AC67" s="215"/>
      <c r="AD67" s="215"/>
      <c r="AE67" s="215"/>
      <c r="AF67" s="215"/>
      <c r="AG67" s="215" t="s">
        <v>145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5">
      <c r="A68" s="222"/>
      <c r="B68" s="223"/>
      <c r="C68" s="262" t="s">
        <v>209</v>
      </c>
      <c r="D68" s="229"/>
      <c r="E68" s="230">
        <v>2.9470499999999999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5"/>
      <c r="AA68" s="215"/>
      <c r="AB68" s="215"/>
      <c r="AC68" s="215"/>
      <c r="AD68" s="215"/>
      <c r="AE68" s="215"/>
      <c r="AF68" s="215"/>
      <c r="AG68" s="215" t="s">
        <v>145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3" x14ac:dyDescent="0.25">
      <c r="A69" s="222"/>
      <c r="B69" s="223"/>
      <c r="C69" s="262" t="s">
        <v>210</v>
      </c>
      <c r="D69" s="229"/>
      <c r="E69" s="230">
        <v>20.54</v>
      </c>
      <c r="F69" s="225"/>
      <c r="G69" s="225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5"/>
      <c r="AA69" s="215"/>
      <c r="AB69" s="215"/>
      <c r="AC69" s="215"/>
      <c r="AD69" s="215"/>
      <c r="AE69" s="215"/>
      <c r="AF69" s="215"/>
      <c r="AG69" s="215" t="s">
        <v>145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x14ac:dyDescent="0.25">
      <c r="A70" s="232" t="s">
        <v>128</v>
      </c>
      <c r="B70" s="233" t="s">
        <v>94</v>
      </c>
      <c r="C70" s="257" t="s">
        <v>95</v>
      </c>
      <c r="D70" s="234"/>
      <c r="E70" s="235"/>
      <c r="F70" s="236"/>
      <c r="G70" s="236">
        <f>SUMIF(AG71:AG72,"&lt;&gt;NOR",G71:G72)</f>
        <v>0</v>
      </c>
      <c r="H70" s="236"/>
      <c r="I70" s="236">
        <f>SUM(I71:I72)</f>
        <v>0</v>
      </c>
      <c r="J70" s="236"/>
      <c r="K70" s="236">
        <f>SUM(K71:K72)</f>
        <v>0</v>
      </c>
      <c r="L70" s="236"/>
      <c r="M70" s="236">
        <f>SUM(M71:M72)</f>
        <v>0</v>
      </c>
      <c r="N70" s="235"/>
      <c r="O70" s="235">
        <f>SUM(O71:O72)</f>
        <v>0.01</v>
      </c>
      <c r="P70" s="235"/>
      <c r="Q70" s="235">
        <f>SUM(Q71:Q72)</f>
        <v>0</v>
      </c>
      <c r="R70" s="236"/>
      <c r="S70" s="236"/>
      <c r="T70" s="237"/>
      <c r="U70" s="231"/>
      <c r="V70" s="231">
        <f>SUM(V71:V72)</f>
        <v>1.34</v>
      </c>
      <c r="W70" s="231"/>
      <c r="X70" s="231"/>
      <c r="Y70" s="231"/>
      <c r="AG70" t="s">
        <v>129</v>
      </c>
    </row>
    <row r="71" spans="1:60" outlineLevel="1" x14ac:dyDescent="0.25">
      <c r="A71" s="239">
        <v>20</v>
      </c>
      <c r="B71" s="240" t="s">
        <v>211</v>
      </c>
      <c r="C71" s="258" t="s">
        <v>212</v>
      </c>
      <c r="D71" s="241" t="s">
        <v>213</v>
      </c>
      <c r="E71" s="242">
        <v>20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4.8999999999999998E-4</v>
      </c>
      <c r="O71" s="242">
        <f>ROUND(E71*N71,2)</f>
        <v>0.01</v>
      </c>
      <c r="P71" s="242">
        <v>0</v>
      </c>
      <c r="Q71" s="242">
        <f>ROUND(E71*P71,2)</f>
        <v>0</v>
      </c>
      <c r="R71" s="244"/>
      <c r="S71" s="244" t="s">
        <v>134</v>
      </c>
      <c r="T71" s="245" t="s">
        <v>134</v>
      </c>
      <c r="U71" s="225">
        <v>6.7000000000000004E-2</v>
      </c>
      <c r="V71" s="225">
        <f>ROUND(E71*U71,2)</f>
        <v>1.34</v>
      </c>
      <c r="W71" s="225"/>
      <c r="X71" s="225" t="s">
        <v>135</v>
      </c>
      <c r="Y71" s="225" t="s">
        <v>136</v>
      </c>
      <c r="Z71" s="215"/>
      <c r="AA71" s="215"/>
      <c r="AB71" s="215"/>
      <c r="AC71" s="215"/>
      <c r="AD71" s="215"/>
      <c r="AE71" s="215"/>
      <c r="AF71" s="215"/>
      <c r="AG71" s="215" t="s">
        <v>137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5">
      <c r="A72" s="222"/>
      <c r="B72" s="223"/>
      <c r="C72" s="259" t="s">
        <v>214</v>
      </c>
      <c r="D72" s="246"/>
      <c r="E72" s="246"/>
      <c r="F72" s="246"/>
      <c r="G72" s="246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5"/>
      <c r="AA72" s="215"/>
      <c r="AB72" s="215"/>
      <c r="AC72" s="215"/>
      <c r="AD72" s="215"/>
      <c r="AE72" s="215"/>
      <c r="AF72" s="215"/>
      <c r="AG72" s="215" t="s">
        <v>138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x14ac:dyDescent="0.25">
      <c r="A73" s="232" t="s">
        <v>128</v>
      </c>
      <c r="B73" s="233" t="s">
        <v>96</v>
      </c>
      <c r="C73" s="257" t="s">
        <v>97</v>
      </c>
      <c r="D73" s="234"/>
      <c r="E73" s="235"/>
      <c r="F73" s="236"/>
      <c r="G73" s="236">
        <f>SUMIF(AG74:AG86,"&lt;&gt;NOR",G74:G86)</f>
        <v>0</v>
      </c>
      <c r="H73" s="236"/>
      <c r="I73" s="236">
        <f>SUM(I74:I86)</f>
        <v>0</v>
      </c>
      <c r="J73" s="236"/>
      <c r="K73" s="236">
        <f>SUM(K74:K86)</f>
        <v>0</v>
      </c>
      <c r="L73" s="236"/>
      <c r="M73" s="236">
        <f>SUM(M74:M86)</f>
        <v>0</v>
      </c>
      <c r="N73" s="235"/>
      <c r="O73" s="235">
        <f>SUM(O74:O86)</f>
        <v>0</v>
      </c>
      <c r="P73" s="235"/>
      <c r="Q73" s="235">
        <f>SUM(Q74:Q86)</f>
        <v>0</v>
      </c>
      <c r="R73" s="236"/>
      <c r="S73" s="236"/>
      <c r="T73" s="237"/>
      <c r="U73" s="231"/>
      <c r="V73" s="231">
        <f>SUM(V74:V86)</f>
        <v>0.51</v>
      </c>
      <c r="W73" s="231"/>
      <c r="X73" s="231"/>
      <c r="Y73" s="231"/>
      <c r="AG73" t="s">
        <v>129</v>
      </c>
    </row>
    <row r="74" spans="1:60" ht="20.399999999999999" outlineLevel="1" x14ac:dyDescent="0.25">
      <c r="A74" s="239">
        <v>21</v>
      </c>
      <c r="B74" s="240" t="s">
        <v>215</v>
      </c>
      <c r="C74" s="258" t="s">
        <v>216</v>
      </c>
      <c r="D74" s="241" t="s">
        <v>180</v>
      </c>
      <c r="E74" s="242">
        <v>1.0479000000000001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2">
        <v>0</v>
      </c>
      <c r="O74" s="242">
        <f>ROUND(E74*N74,2)</f>
        <v>0</v>
      </c>
      <c r="P74" s="242">
        <v>0</v>
      </c>
      <c r="Q74" s="242">
        <f>ROUND(E74*P74,2)</f>
        <v>0</v>
      </c>
      <c r="R74" s="244" t="s">
        <v>217</v>
      </c>
      <c r="S74" s="244" t="s">
        <v>134</v>
      </c>
      <c r="T74" s="245" t="s">
        <v>134</v>
      </c>
      <c r="U74" s="225">
        <v>0</v>
      </c>
      <c r="V74" s="225">
        <f>ROUND(E74*U74,2)</f>
        <v>0</v>
      </c>
      <c r="W74" s="225"/>
      <c r="X74" s="225" t="s">
        <v>218</v>
      </c>
      <c r="Y74" s="225" t="s">
        <v>136</v>
      </c>
      <c r="Z74" s="215"/>
      <c r="AA74" s="215"/>
      <c r="AB74" s="215"/>
      <c r="AC74" s="215"/>
      <c r="AD74" s="215"/>
      <c r="AE74" s="215"/>
      <c r="AF74" s="215"/>
      <c r="AG74" s="215" t="s">
        <v>219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2" x14ac:dyDescent="0.25">
      <c r="A75" s="222"/>
      <c r="B75" s="223"/>
      <c r="C75" s="263" t="s">
        <v>220</v>
      </c>
      <c r="D75" s="249"/>
      <c r="E75" s="249"/>
      <c r="F75" s="249"/>
      <c r="G75" s="249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5"/>
      <c r="AA75" s="215"/>
      <c r="AB75" s="215"/>
      <c r="AC75" s="215"/>
      <c r="AD75" s="215"/>
      <c r="AE75" s="215"/>
      <c r="AF75" s="215"/>
      <c r="AG75" s="215" t="s">
        <v>161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2" x14ac:dyDescent="0.25">
      <c r="A76" s="222"/>
      <c r="B76" s="223"/>
      <c r="C76" s="260" t="s">
        <v>221</v>
      </c>
      <c r="D76" s="247"/>
      <c r="E76" s="247"/>
      <c r="F76" s="247"/>
      <c r="G76" s="247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5"/>
      <c r="AA76" s="215"/>
      <c r="AB76" s="215"/>
      <c r="AC76" s="215"/>
      <c r="AD76" s="215"/>
      <c r="AE76" s="215"/>
      <c r="AF76" s="215"/>
      <c r="AG76" s="215" t="s">
        <v>138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3" x14ac:dyDescent="0.25">
      <c r="A77" s="222"/>
      <c r="B77" s="223"/>
      <c r="C77" s="260" t="s">
        <v>222</v>
      </c>
      <c r="D77" s="247"/>
      <c r="E77" s="247"/>
      <c r="F77" s="247"/>
      <c r="G77" s="247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5"/>
      <c r="AA77" s="215"/>
      <c r="AB77" s="215"/>
      <c r="AC77" s="215"/>
      <c r="AD77" s="215"/>
      <c r="AE77" s="215"/>
      <c r="AF77" s="215"/>
      <c r="AG77" s="215" t="s">
        <v>138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ht="21" outlineLevel="3" x14ac:dyDescent="0.25">
      <c r="A78" s="222"/>
      <c r="B78" s="223"/>
      <c r="C78" s="260" t="s">
        <v>223</v>
      </c>
      <c r="D78" s="247"/>
      <c r="E78" s="247"/>
      <c r="F78" s="247"/>
      <c r="G78" s="247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5"/>
      <c r="AA78" s="215"/>
      <c r="AB78" s="215"/>
      <c r="AC78" s="215"/>
      <c r="AD78" s="215"/>
      <c r="AE78" s="215"/>
      <c r="AF78" s="215"/>
      <c r="AG78" s="215" t="s">
        <v>138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48" t="str">
        <f>C78</f>
        <v>- při vodorovné dopravě po vodě : vyložení na hromady na suchu nebo na přeložení na dopravní prostředek na suchu do 15 m vodorovně a současně do 4 m svisle,</v>
      </c>
      <c r="BB78" s="215"/>
      <c r="BC78" s="215"/>
      <c r="BD78" s="215"/>
      <c r="BE78" s="215"/>
      <c r="BF78" s="215"/>
      <c r="BG78" s="215"/>
      <c r="BH78" s="215"/>
    </row>
    <row r="79" spans="1:60" outlineLevel="3" x14ac:dyDescent="0.25">
      <c r="A79" s="222"/>
      <c r="B79" s="223"/>
      <c r="C79" s="260" t="s">
        <v>224</v>
      </c>
      <c r="D79" s="247"/>
      <c r="E79" s="247"/>
      <c r="F79" s="247"/>
      <c r="G79" s="247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5"/>
      <c r="AA79" s="215"/>
      <c r="AB79" s="215"/>
      <c r="AC79" s="215"/>
      <c r="AD79" s="215"/>
      <c r="AE79" s="215"/>
      <c r="AF79" s="215"/>
      <c r="AG79" s="215" t="s">
        <v>138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ht="30.6" outlineLevel="1" x14ac:dyDescent="0.25">
      <c r="A80" s="239">
        <v>22</v>
      </c>
      <c r="B80" s="240" t="s">
        <v>225</v>
      </c>
      <c r="C80" s="258" t="s">
        <v>226</v>
      </c>
      <c r="D80" s="241" t="s">
        <v>180</v>
      </c>
      <c r="E80" s="242">
        <v>1.0479000000000001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4" t="s">
        <v>217</v>
      </c>
      <c r="S80" s="244" t="s">
        <v>134</v>
      </c>
      <c r="T80" s="245" t="s">
        <v>134</v>
      </c>
      <c r="U80" s="225">
        <v>0</v>
      </c>
      <c r="V80" s="225">
        <f>ROUND(E80*U80,2)</f>
        <v>0</v>
      </c>
      <c r="W80" s="225"/>
      <c r="X80" s="225" t="s">
        <v>218</v>
      </c>
      <c r="Y80" s="225" t="s">
        <v>136</v>
      </c>
      <c r="Z80" s="215"/>
      <c r="AA80" s="215"/>
      <c r="AB80" s="215"/>
      <c r="AC80" s="215"/>
      <c r="AD80" s="215"/>
      <c r="AE80" s="215"/>
      <c r="AF80" s="215"/>
      <c r="AG80" s="215" t="s">
        <v>219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 x14ac:dyDescent="0.25">
      <c r="A81" s="222"/>
      <c r="B81" s="223"/>
      <c r="C81" s="263" t="s">
        <v>220</v>
      </c>
      <c r="D81" s="249"/>
      <c r="E81" s="249"/>
      <c r="F81" s="249"/>
      <c r="G81" s="249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5"/>
      <c r="AA81" s="215"/>
      <c r="AB81" s="215"/>
      <c r="AC81" s="215"/>
      <c r="AD81" s="215"/>
      <c r="AE81" s="215"/>
      <c r="AF81" s="215"/>
      <c r="AG81" s="215" t="s">
        <v>161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5">
      <c r="A82" s="239">
        <v>23</v>
      </c>
      <c r="B82" s="240" t="s">
        <v>227</v>
      </c>
      <c r="C82" s="258" t="s">
        <v>228</v>
      </c>
      <c r="D82" s="241" t="s">
        <v>180</v>
      </c>
      <c r="E82" s="242">
        <v>1.0479000000000001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0</v>
      </c>
      <c r="O82" s="242">
        <f>ROUND(E82*N82,2)</f>
        <v>0</v>
      </c>
      <c r="P82" s="242">
        <v>0</v>
      </c>
      <c r="Q82" s="242">
        <f>ROUND(E82*P82,2)</f>
        <v>0</v>
      </c>
      <c r="R82" s="244" t="s">
        <v>170</v>
      </c>
      <c r="S82" s="244" t="s">
        <v>134</v>
      </c>
      <c r="T82" s="245" t="s">
        <v>134</v>
      </c>
      <c r="U82" s="225">
        <v>0.49</v>
      </c>
      <c r="V82" s="225">
        <f>ROUND(E82*U82,2)</f>
        <v>0.51</v>
      </c>
      <c r="W82" s="225"/>
      <c r="X82" s="225" t="s">
        <v>218</v>
      </c>
      <c r="Y82" s="225" t="s">
        <v>136</v>
      </c>
      <c r="Z82" s="215"/>
      <c r="AA82" s="215"/>
      <c r="AB82" s="215"/>
      <c r="AC82" s="215"/>
      <c r="AD82" s="215"/>
      <c r="AE82" s="215"/>
      <c r="AF82" s="215"/>
      <c r="AG82" s="215" t="s">
        <v>219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 x14ac:dyDescent="0.25">
      <c r="A83" s="222"/>
      <c r="B83" s="223"/>
      <c r="C83" s="259" t="s">
        <v>229</v>
      </c>
      <c r="D83" s="246"/>
      <c r="E83" s="246"/>
      <c r="F83" s="246"/>
      <c r="G83" s="246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5"/>
      <c r="AA83" s="215"/>
      <c r="AB83" s="215"/>
      <c r="AC83" s="215"/>
      <c r="AD83" s="215"/>
      <c r="AE83" s="215"/>
      <c r="AF83" s="215"/>
      <c r="AG83" s="215" t="s">
        <v>138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50">
        <v>24</v>
      </c>
      <c r="B84" s="251" t="s">
        <v>230</v>
      </c>
      <c r="C84" s="264" t="s">
        <v>231</v>
      </c>
      <c r="D84" s="252" t="s">
        <v>180</v>
      </c>
      <c r="E84" s="253">
        <v>1.0479000000000001</v>
      </c>
      <c r="F84" s="254"/>
      <c r="G84" s="255">
        <f>ROUND(E84*F84,2)</f>
        <v>0</v>
      </c>
      <c r="H84" s="254"/>
      <c r="I84" s="255">
        <f>ROUND(E84*H84,2)</f>
        <v>0</v>
      </c>
      <c r="J84" s="254"/>
      <c r="K84" s="255">
        <f>ROUND(E84*J84,2)</f>
        <v>0</v>
      </c>
      <c r="L84" s="255">
        <v>21</v>
      </c>
      <c r="M84" s="255">
        <f>G84*(1+L84/100)</f>
        <v>0</v>
      </c>
      <c r="N84" s="253">
        <v>0</v>
      </c>
      <c r="O84" s="253">
        <f>ROUND(E84*N84,2)</f>
        <v>0</v>
      </c>
      <c r="P84" s="253">
        <v>0</v>
      </c>
      <c r="Q84" s="253">
        <f>ROUND(E84*P84,2)</f>
        <v>0</v>
      </c>
      <c r="R84" s="255" t="s">
        <v>170</v>
      </c>
      <c r="S84" s="255" t="s">
        <v>134</v>
      </c>
      <c r="T84" s="256" t="s">
        <v>134</v>
      </c>
      <c r="U84" s="225">
        <v>0</v>
      </c>
      <c r="V84" s="225">
        <f>ROUND(E84*U84,2)</f>
        <v>0</v>
      </c>
      <c r="W84" s="225"/>
      <c r="X84" s="225" t="s">
        <v>218</v>
      </c>
      <c r="Y84" s="225" t="s">
        <v>136</v>
      </c>
      <c r="Z84" s="215"/>
      <c r="AA84" s="215"/>
      <c r="AB84" s="215"/>
      <c r="AC84" s="215"/>
      <c r="AD84" s="215"/>
      <c r="AE84" s="215"/>
      <c r="AF84" s="215"/>
      <c r="AG84" s="215" t="s">
        <v>219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39">
        <v>25</v>
      </c>
      <c r="B85" s="240" t="s">
        <v>232</v>
      </c>
      <c r="C85" s="258" t="s">
        <v>233</v>
      </c>
      <c r="D85" s="241" t="s">
        <v>180</v>
      </c>
      <c r="E85" s="242">
        <v>1.0479000000000001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2">
        <v>0</v>
      </c>
      <c r="O85" s="242">
        <f>ROUND(E85*N85,2)</f>
        <v>0</v>
      </c>
      <c r="P85" s="242">
        <v>0</v>
      </c>
      <c r="Q85" s="242">
        <f>ROUND(E85*P85,2)</f>
        <v>0</v>
      </c>
      <c r="R85" s="244" t="s">
        <v>170</v>
      </c>
      <c r="S85" s="244" t="s">
        <v>134</v>
      </c>
      <c r="T85" s="245" t="s">
        <v>134</v>
      </c>
      <c r="U85" s="225">
        <v>0</v>
      </c>
      <c r="V85" s="225">
        <f>ROUND(E85*U85,2)</f>
        <v>0</v>
      </c>
      <c r="W85" s="225"/>
      <c r="X85" s="225" t="s">
        <v>218</v>
      </c>
      <c r="Y85" s="225" t="s">
        <v>136</v>
      </c>
      <c r="Z85" s="215"/>
      <c r="AA85" s="215"/>
      <c r="AB85" s="215"/>
      <c r="AC85" s="215"/>
      <c r="AD85" s="215"/>
      <c r="AE85" s="215"/>
      <c r="AF85" s="215"/>
      <c r="AG85" s="215" t="s">
        <v>219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2" x14ac:dyDescent="0.25">
      <c r="A86" s="222"/>
      <c r="B86" s="223"/>
      <c r="C86" s="259" t="s">
        <v>234</v>
      </c>
      <c r="D86" s="246"/>
      <c r="E86" s="246"/>
      <c r="F86" s="246"/>
      <c r="G86" s="246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5"/>
      <c r="AA86" s="215"/>
      <c r="AB86" s="215"/>
      <c r="AC86" s="215"/>
      <c r="AD86" s="215"/>
      <c r="AE86" s="215"/>
      <c r="AF86" s="215"/>
      <c r="AG86" s="215" t="s">
        <v>138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x14ac:dyDescent="0.25">
      <c r="A87" s="232" t="s">
        <v>128</v>
      </c>
      <c r="B87" s="233" t="s">
        <v>99</v>
      </c>
      <c r="C87" s="257" t="s">
        <v>27</v>
      </c>
      <c r="D87" s="234"/>
      <c r="E87" s="235"/>
      <c r="F87" s="236"/>
      <c r="G87" s="236">
        <f>SUMIF(AG88:AG93,"&lt;&gt;NOR",G88:G93)</f>
        <v>0</v>
      </c>
      <c r="H87" s="236"/>
      <c r="I87" s="236">
        <f>SUM(I88:I93)</f>
        <v>0</v>
      </c>
      <c r="J87" s="236"/>
      <c r="K87" s="236">
        <f>SUM(K88:K93)</f>
        <v>0</v>
      </c>
      <c r="L87" s="236"/>
      <c r="M87" s="236">
        <f>SUM(M88:M93)</f>
        <v>0</v>
      </c>
      <c r="N87" s="235"/>
      <c r="O87" s="235">
        <f>SUM(O88:O93)</f>
        <v>0</v>
      </c>
      <c r="P87" s="235"/>
      <c r="Q87" s="235">
        <f>SUM(Q88:Q93)</f>
        <v>0</v>
      </c>
      <c r="R87" s="236"/>
      <c r="S87" s="236"/>
      <c r="T87" s="237"/>
      <c r="U87" s="231"/>
      <c r="V87" s="231">
        <f>SUM(V88:V93)</f>
        <v>0</v>
      </c>
      <c r="W87" s="231"/>
      <c r="X87" s="231"/>
      <c r="Y87" s="231"/>
      <c r="AG87" t="s">
        <v>129</v>
      </c>
    </row>
    <row r="88" spans="1:60" outlineLevel="1" x14ac:dyDescent="0.25">
      <c r="A88" s="239">
        <v>26</v>
      </c>
      <c r="B88" s="240" t="s">
        <v>235</v>
      </c>
      <c r="C88" s="258" t="s">
        <v>236</v>
      </c>
      <c r="D88" s="241" t="s">
        <v>237</v>
      </c>
      <c r="E88" s="242">
        <v>1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2">
        <v>0</v>
      </c>
      <c r="O88" s="242">
        <f>ROUND(E88*N88,2)</f>
        <v>0</v>
      </c>
      <c r="P88" s="242">
        <v>0</v>
      </c>
      <c r="Q88" s="242">
        <f>ROUND(E88*P88,2)</f>
        <v>0</v>
      </c>
      <c r="R88" s="244"/>
      <c r="S88" s="244" t="s">
        <v>134</v>
      </c>
      <c r="T88" s="245" t="s">
        <v>166</v>
      </c>
      <c r="U88" s="225">
        <v>0</v>
      </c>
      <c r="V88" s="225">
        <f>ROUND(E88*U88,2)</f>
        <v>0</v>
      </c>
      <c r="W88" s="225"/>
      <c r="X88" s="225" t="s">
        <v>238</v>
      </c>
      <c r="Y88" s="225" t="s">
        <v>136</v>
      </c>
      <c r="Z88" s="215"/>
      <c r="AA88" s="215"/>
      <c r="AB88" s="215"/>
      <c r="AC88" s="215"/>
      <c r="AD88" s="215"/>
      <c r="AE88" s="215"/>
      <c r="AF88" s="215"/>
      <c r="AG88" s="215" t="s">
        <v>239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2" x14ac:dyDescent="0.25">
      <c r="A89" s="222"/>
      <c r="B89" s="223"/>
      <c r="C89" s="259" t="s">
        <v>240</v>
      </c>
      <c r="D89" s="246"/>
      <c r="E89" s="246"/>
      <c r="F89" s="246"/>
      <c r="G89" s="246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5"/>
      <c r="AA89" s="215"/>
      <c r="AB89" s="215"/>
      <c r="AC89" s="215"/>
      <c r="AD89" s="215"/>
      <c r="AE89" s="215"/>
      <c r="AF89" s="215"/>
      <c r="AG89" s="215" t="s">
        <v>138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5">
      <c r="A90" s="239">
        <v>27</v>
      </c>
      <c r="B90" s="240" t="s">
        <v>241</v>
      </c>
      <c r="C90" s="258" t="s">
        <v>242</v>
      </c>
      <c r="D90" s="241" t="s">
        <v>237</v>
      </c>
      <c r="E90" s="242">
        <v>1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2">
        <v>0</v>
      </c>
      <c r="O90" s="242">
        <f>ROUND(E90*N90,2)</f>
        <v>0</v>
      </c>
      <c r="P90" s="242">
        <v>0</v>
      </c>
      <c r="Q90" s="242">
        <f>ROUND(E90*P90,2)</f>
        <v>0</v>
      </c>
      <c r="R90" s="244"/>
      <c r="S90" s="244" t="s">
        <v>134</v>
      </c>
      <c r="T90" s="245" t="s">
        <v>166</v>
      </c>
      <c r="U90" s="225">
        <v>0</v>
      </c>
      <c r="V90" s="225">
        <f>ROUND(E90*U90,2)</f>
        <v>0</v>
      </c>
      <c r="W90" s="225"/>
      <c r="X90" s="225" t="s">
        <v>238</v>
      </c>
      <c r="Y90" s="225" t="s">
        <v>136</v>
      </c>
      <c r="Z90" s="215"/>
      <c r="AA90" s="215"/>
      <c r="AB90" s="215"/>
      <c r="AC90" s="215"/>
      <c r="AD90" s="215"/>
      <c r="AE90" s="215"/>
      <c r="AF90" s="215"/>
      <c r="AG90" s="215" t="s">
        <v>243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ht="31.2" outlineLevel="2" x14ac:dyDescent="0.25">
      <c r="A91" s="222"/>
      <c r="B91" s="223"/>
      <c r="C91" s="259" t="s">
        <v>244</v>
      </c>
      <c r="D91" s="246"/>
      <c r="E91" s="246"/>
      <c r="F91" s="246"/>
      <c r="G91" s="246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25"/>
      <c r="Z91" s="215"/>
      <c r="AA91" s="215"/>
      <c r="AB91" s="215"/>
      <c r="AC91" s="215"/>
      <c r="AD91" s="215"/>
      <c r="AE91" s="215"/>
      <c r="AF91" s="215"/>
      <c r="AG91" s="215" t="s">
        <v>138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48" t="str">
        <f>C91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91" s="215"/>
      <c r="BC91" s="215"/>
      <c r="BD91" s="215"/>
      <c r="BE91" s="215"/>
      <c r="BF91" s="215"/>
      <c r="BG91" s="215"/>
      <c r="BH91" s="215"/>
    </row>
    <row r="92" spans="1:60" outlineLevel="1" x14ac:dyDescent="0.25">
      <c r="A92" s="239">
        <v>28</v>
      </c>
      <c r="B92" s="240" t="s">
        <v>245</v>
      </c>
      <c r="C92" s="258" t="s">
        <v>246</v>
      </c>
      <c r="D92" s="241" t="s">
        <v>237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4"/>
      <c r="S92" s="244" t="s">
        <v>134</v>
      </c>
      <c r="T92" s="245" t="s">
        <v>166</v>
      </c>
      <c r="U92" s="225">
        <v>0</v>
      </c>
      <c r="V92" s="225">
        <f>ROUND(E92*U92,2)</f>
        <v>0</v>
      </c>
      <c r="W92" s="225"/>
      <c r="X92" s="225" t="s">
        <v>238</v>
      </c>
      <c r="Y92" s="225" t="s">
        <v>136</v>
      </c>
      <c r="Z92" s="215"/>
      <c r="AA92" s="215"/>
      <c r="AB92" s="215"/>
      <c r="AC92" s="215"/>
      <c r="AD92" s="215"/>
      <c r="AE92" s="215"/>
      <c r="AF92" s="215"/>
      <c r="AG92" s="215" t="s">
        <v>239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2" x14ac:dyDescent="0.25">
      <c r="A93" s="222"/>
      <c r="B93" s="223"/>
      <c r="C93" s="259" t="s">
        <v>247</v>
      </c>
      <c r="D93" s="246"/>
      <c r="E93" s="246"/>
      <c r="F93" s="246"/>
      <c r="G93" s="246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5"/>
      <c r="AA93" s="215"/>
      <c r="AB93" s="215"/>
      <c r="AC93" s="215"/>
      <c r="AD93" s="215"/>
      <c r="AE93" s="215"/>
      <c r="AF93" s="215"/>
      <c r="AG93" s="215" t="s">
        <v>138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x14ac:dyDescent="0.25">
      <c r="A94" s="3"/>
      <c r="B94" s="4"/>
      <c r="C94" s="265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12</v>
      </c>
      <c r="AF94">
        <v>21</v>
      </c>
      <c r="AG94" t="s">
        <v>114</v>
      </c>
    </row>
    <row r="95" spans="1:60" x14ac:dyDescent="0.25">
      <c r="A95" s="218"/>
      <c r="B95" s="219" t="s">
        <v>29</v>
      </c>
      <c r="C95" s="266"/>
      <c r="D95" s="220"/>
      <c r="E95" s="221"/>
      <c r="F95" s="221"/>
      <c r="G95" s="238">
        <f>G8+G17+G25+G28+G32+G36+G46+G49+G55+G63+G70+G73+G87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248</v>
      </c>
    </row>
    <row r="96" spans="1:60" x14ac:dyDescent="0.25">
      <c r="C96" s="267"/>
      <c r="D96" s="10"/>
      <c r="AG96" t="s">
        <v>249</v>
      </c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CfB6/JK+4xKWSejL6RD0ukdueQhxWGJi9P+PV0dmYlqcecS9PcBh63q/oRwu8weCY4XCzxxBjGBB00L4+/Ltg==" saltValue="cSPN/hVewz5MiZDIA9P8AA==" spinCount="100000" sheet="1" formatRows="0"/>
  <mergeCells count="37">
    <mergeCell ref="C93:G93"/>
    <mergeCell ref="C79:G79"/>
    <mergeCell ref="C81:G81"/>
    <mergeCell ref="C83:G83"/>
    <mergeCell ref="C86:G86"/>
    <mergeCell ref="C89:G89"/>
    <mergeCell ref="C91:G91"/>
    <mergeCell ref="C65:G65"/>
    <mergeCell ref="C72:G72"/>
    <mergeCell ref="C75:G75"/>
    <mergeCell ref="C76:G76"/>
    <mergeCell ref="C77:G77"/>
    <mergeCell ref="C78:G78"/>
    <mergeCell ref="C45:G45"/>
    <mergeCell ref="C48:G48"/>
    <mergeCell ref="C53:G53"/>
    <mergeCell ref="C57:G57"/>
    <mergeCell ref="C59:G59"/>
    <mergeCell ref="C62:G62"/>
    <mergeCell ref="C27:G27"/>
    <mergeCell ref="C30:G30"/>
    <mergeCell ref="C31:G31"/>
    <mergeCell ref="C38:G38"/>
    <mergeCell ref="C41:G41"/>
    <mergeCell ref="C43:G43"/>
    <mergeCell ref="C12:G12"/>
    <mergeCell ref="C13:G13"/>
    <mergeCell ref="C15:G15"/>
    <mergeCell ref="C19:G19"/>
    <mergeCell ref="C21:G21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102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102 01 Pol'!Názvy_tisku</vt:lpstr>
      <vt:lpstr>oadresa</vt:lpstr>
      <vt:lpstr>Stavba!Objednatel</vt:lpstr>
      <vt:lpstr>Stavba!Objekt</vt:lpstr>
      <vt:lpstr>'SO 102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Doubek Rostislav (121752)</dc:creator>
  <cp:lastModifiedBy>Doubek Rostislav (121752)</cp:lastModifiedBy>
  <cp:lastPrinted>2019-03-19T12:27:02Z</cp:lastPrinted>
  <dcterms:created xsi:type="dcterms:W3CDTF">2009-04-08T07:15:50Z</dcterms:created>
  <dcterms:modified xsi:type="dcterms:W3CDTF">2024-10-21T15:29:17Z</dcterms:modified>
</cp:coreProperties>
</file>