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valcikova\Desktop\KROS\"/>
    </mc:Choice>
  </mc:AlternateContent>
  <xr:revisionPtr revIDLastSave="0" documentId="13_ncr:1_{D4F85E59-969F-402F-BB29-CB2A8DDB2D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Stěna I." sheetId="2" r:id="rId2"/>
    <sheet name="02 - Stěna II." sheetId="3" r:id="rId3"/>
    <sheet name="03 - Stěna nad garáží" sheetId="4" r:id="rId4"/>
    <sheet name="04 - Vedlejší rozpočtové ..." sheetId="5" r:id="rId5"/>
  </sheets>
  <definedNames>
    <definedName name="_xlnm._FilterDatabase" localSheetId="1" hidden="1">'01 - Stěna I.'!$C$119:$K$208</definedName>
    <definedName name="_xlnm._FilterDatabase" localSheetId="2" hidden="1">'02 - Stěna II.'!$C$119:$K$209</definedName>
    <definedName name="_xlnm._FilterDatabase" localSheetId="3" hidden="1">'03 - Stěna nad garáží'!$C$118:$K$149</definedName>
    <definedName name="_xlnm._FilterDatabase" localSheetId="4" hidden="1">'04 - Vedlejší rozpočtové ...'!$C$119:$K$132</definedName>
    <definedName name="_xlnm.Print_Titles" localSheetId="1">'01 - Stěna I.'!$119:$119</definedName>
    <definedName name="_xlnm.Print_Titles" localSheetId="2">'02 - Stěna II.'!$119:$119</definedName>
    <definedName name="_xlnm.Print_Titles" localSheetId="3">'03 - Stěna nad garáží'!$118:$118</definedName>
    <definedName name="_xlnm.Print_Titles" localSheetId="4">'04 - Vedlejší rozpočtové ...'!$119:$119</definedName>
    <definedName name="_xlnm.Print_Titles" localSheetId="0">'Rekapitulace stavby'!$92:$92</definedName>
    <definedName name="_xlnm.Print_Area" localSheetId="1">'01 - Stěna I.'!$C$4:$J$76,'01 - Stěna I.'!$C$82:$J$101,'01 - Stěna I.'!$C$107:$J$208</definedName>
    <definedName name="_xlnm.Print_Area" localSheetId="2">'02 - Stěna II.'!$C$4:$J$76,'02 - Stěna II.'!$C$82:$J$101,'02 - Stěna II.'!$C$107:$J$209</definedName>
    <definedName name="_xlnm.Print_Area" localSheetId="3">'03 - Stěna nad garáží'!$C$4:$J$76,'03 - Stěna nad garáží'!$C$82:$J$100,'03 - Stěna nad garáží'!$C$106:$J$149</definedName>
    <definedName name="_xlnm.Print_Area" localSheetId="4">'04 - Vedlejší rozpočtové ...'!$C$4:$J$76,'04 - Vedlejší rozpočtové ...'!$C$82:$J$101,'04 - Vedlejší rozpočtové ...'!$C$107:$J$132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131" i="5"/>
  <c r="BH131" i="5"/>
  <c r="BG131" i="5"/>
  <c r="BF131" i="5"/>
  <c r="T131" i="5"/>
  <c r="T130" i="5"/>
  <c r="R131" i="5"/>
  <c r="R130" i="5" s="1"/>
  <c r="P131" i="5"/>
  <c r="P130" i="5"/>
  <c r="BI128" i="5"/>
  <c r="BH128" i="5"/>
  <c r="BG128" i="5"/>
  <c r="BF128" i="5"/>
  <c r="T128" i="5"/>
  <c r="T127" i="5"/>
  <c r="R128" i="5"/>
  <c r="R127" i="5"/>
  <c r="P128" i="5"/>
  <c r="P127" i="5"/>
  <c r="BI123" i="5"/>
  <c r="BH123" i="5"/>
  <c r="BG123" i="5"/>
  <c r="BF123" i="5"/>
  <c r="T123" i="5"/>
  <c r="T122" i="5"/>
  <c r="T121" i="5" s="1"/>
  <c r="T120" i="5" s="1"/>
  <c r="R123" i="5"/>
  <c r="R122" i="5"/>
  <c r="R121" i="5" s="1"/>
  <c r="R120" i="5" s="1"/>
  <c r="P123" i="5"/>
  <c r="P122" i="5"/>
  <c r="P121" i="5" s="1"/>
  <c r="P120" i="5" s="1"/>
  <c r="AU98" i="1" s="1"/>
  <c r="J116" i="5"/>
  <c r="F116" i="5"/>
  <c r="F114" i="5"/>
  <c r="E112" i="5"/>
  <c r="J91" i="5"/>
  <c r="F91" i="5"/>
  <c r="F89" i="5"/>
  <c r="E87" i="5"/>
  <c r="J24" i="5"/>
  <c r="E24" i="5"/>
  <c r="J92" i="5" s="1"/>
  <c r="J23" i="5"/>
  <c r="J18" i="5"/>
  <c r="E18" i="5"/>
  <c r="F117" i="5" s="1"/>
  <c r="J17" i="5"/>
  <c r="J12" i="5"/>
  <c r="J89" i="5" s="1"/>
  <c r="E7" i="5"/>
  <c r="E85" i="5"/>
  <c r="J37" i="4"/>
  <c r="J36" i="4"/>
  <c r="AY97" i="1" s="1"/>
  <c r="J35" i="4"/>
  <c r="AX97" i="1"/>
  <c r="BI149" i="4"/>
  <c r="BH149" i="4"/>
  <c r="BG149" i="4"/>
  <c r="BF149" i="4"/>
  <c r="T149" i="4"/>
  <c r="T148" i="4" s="1"/>
  <c r="R149" i="4"/>
  <c r="R148" i="4"/>
  <c r="P149" i="4"/>
  <c r="P148" i="4" s="1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J115" i="4"/>
  <c r="F115" i="4"/>
  <c r="F113" i="4"/>
  <c r="E111" i="4"/>
  <c r="J91" i="4"/>
  <c r="F91" i="4"/>
  <c r="F89" i="4"/>
  <c r="E87" i="4"/>
  <c r="J24" i="4"/>
  <c r="E24" i="4"/>
  <c r="J116" i="4" s="1"/>
  <c r="J23" i="4"/>
  <c r="J18" i="4"/>
  <c r="E18" i="4"/>
  <c r="F116" i="4" s="1"/>
  <c r="J17" i="4"/>
  <c r="J12" i="4"/>
  <c r="J113" i="4"/>
  <c r="E7" i="4"/>
  <c r="E85" i="4" s="1"/>
  <c r="J37" i="3"/>
  <c r="J36" i="3"/>
  <c r="AY96" i="1" s="1"/>
  <c r="J35" i="3"/>
  <c r="AX96" i="1"/>
  <c r="BI209" i="3"/>
  <c r="BH209" i="3"/>
  <c r="BG209" i="3"/>
  <c r="BF209" i="3"/>
  <c r="T209" i="3"/>
  <c r="T208" i="3" s="1"/>
  <c r="R209" i="3"/>
  <c r="R208" i="3"/>
  <c r="P209" i="3"/>
  <c r="P208" i="3" s="1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J116" i="3"/>
  <c r="F116" i="3"/>
  <c r="F114" i="3"/>
  <c r="E112" i="3"/>
  <c r="J91" i="3"/>
  <c r="F91" i="3"/>
  <c r="F89" i="3"/>
  <c r="E87" i="3"/>
  <c r="J24" i="3"/>
  <c r="E24" i="3"/>
  <c r="J117" i="3" s="1"/>
  <c r="J23" i="3"/>
  <c r="J18" i="3"/>
  <c r="E18" i="3"/>
  <c r="F92" i="3" s="1"/>
  <c r="J17" i="3"/>
  <c r="J12" i="3"/>
  <c r="J89" i="3"/>
  <c r="E7" i="3"/>
  <c r="E110" i="3"/>
  <c r="J37" i="2"/>
  <c r="J36" i="2"/>
  <c r="AY95" i="1" s="1"/>
  <c r="J35" i="2"/>
  <c r="AX95" i="1"/>
  <c r="BI208" i="2"/>
  <c r="BH208" i="2"/>
  <c r="BG208" i="2"/>
  <c r="BF208" i="2"/>
  <c r="T208" i="2"/>
  <c r="T207" i="2" s="1"/>
  <c r="R208" i="2"/>
  <c r="R207" i="2"/>
  <c r="P208" i="2"/>
  <c r="P207" i="2" s="1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J116" i="2"/>
  <c r="F116" i="2"/>
  <c r="F114" i="2"/>
  <c r="E112" i="2"/>
  <c r="J91" i="2"/>
  <c r="F91" i="2"/>
  <c r="F89" i="2"/>
  <c r="E87" i="2"/>
  <c r="J24" i="2"/>
  <c r="E24" i="2"/>
  <c r="J117" i="2" s="1"/>
  <c r="J23" i="2"/>
  <c r="J18" i="2"/>
  <c r="E18" i="2"/>
  <c r="F92" i="2" s="1"/>
  <c r="J17" i="2"/>
  <c r="J12" i="2"/>
  <c r="J114" i="2"/>
  <c r="E7" i="2"/>
  <c r="E85" i="2" s="1"/>
  <c r="L90" i="1"/>
  <c r="AM90" i="1"/>
  <c r="AM89" i="1"/>
  <c r="L89" i="1"/>
  <c r="AM87" i="1"/>
  <c r="L87" i="1"/>
  <c r="L85" i="1"/>
  <c r="L84" i="1"/>
  <c r="J204" i="2"/>
  <c r="BK196" i="2"/>
  <c r="J192" i="2"/>
  <c r="BK184" i="2"/>
  <c r="BK178" i="2"/>
  <c r="BK168" i="2"/>
  <c r="J147" i="2"/>
  <c r="BK140" i="2"/>
  <c r="AS94" i="1"/>
  <c r="J139" i="2"/>
  <c r="J168" i="2"/>
  <c r="BK155" i="2"/>
  <c r="BK142" i="2"/>
  <c r="J123" i="2"/>
  <c r="BK179" i="3"/>
  <c r="BK167" i="3"/>
  <c r="BK151" i="3"/>
  <c r="J141" i="3"/>
  <c r="J125" i="3"/>
  <c r="BK190" i="3"/>
  <c r="J139" i="3"/>
  <c r="J190" i="3"/>
  <c r="BK149" i="3"/>
  <c r="BK197" i="3"/>
  <c r="J176" i="3"/>
  <c r="J142" i="3"/>
  <c r="BK128" i="3"/>
  <c r="BK137" i="4"/>
  <c r="J126" i="4"/>
  <c r="BK138" i="4"/>
  <c r="BK132" i="4"/>
  <c r="BK149" i="4"/>
  <c r="J149" i="4"/>
  <c r="BK139" i="4"/>
  <c r="BK131" i="4"/>
  <c r="J124" i="4"/>
  <c r="J128" i="5"/>
  <c r="BK128" i="5"/>
  <c r="BK204" i="2"/>
  <c r="J200" i="2"/>
  <c r="BK189" i="2"/>
  <c r="J181" i="2"/>
  <c r="BK175" i="2"/>
  <c r="J153" i="2"/>
  <c r="J134" i="2"/>
  <c r="BK134" i="2"/>
  <c r="J172" i="2"/>
  <c r="J144" i="2"/>
  <c r="J130" i="2"/>
  <c r="BK123" i="2"/>
  <c r="BK153" i="2"/>
  <c r="BK139" i="2"/>
  <c r="BK209" i="3"/>
  <c r="BK170" i="3"/>
  <c r="J157" i="3"/>
  <c r="J146" i="3"/>
  <c r="BK134" i="3"/>
  <c r="J209" i="3"/>
  <c r="J185" i="3"/>
  <c r="BK146" i="3"/>
  <c r="J201" i="3"/>
  <c r="J182" i="3"/>
  <c r="BK144" i="3"/>
  <c r="BK185" i="3"/>
  <c r="J170" i="3"/>
  <c r="J155" i="3"/>
  <c r="BK125" i="3"/>
  <c r="J139" i="4"/>
  <c r="BK134" i="4"/>
  <c r="J142" i="4"/>
  <c r="J131" i="4"/>
  <c r="J136" i="4"/>
  <c r="J146" i="4"/>
  <c r="J132" i="4"/>
  <c r="BK123" i="5"/>
  <c r="J123" i="5"/>
  <c r="BK208" i="2"/>
  <c r="BK192" i="2"/>
  <c r="J184" i="2"/>
  <c r="J178" i="2"/>
  <c r="J165" i="2"/>
  <c r="BK137" i="2"/>
  <c r="J137" i="2"/>
  <c r="J208" i="2"/>
  <c r="J162" i="2"/>
  <c r="J142" i="2"/>
  <c r="J128" i="2"/>
  <c r="BK162" i="2"/>
  <c r="BK144" i="2"/>
  <c r="BK128" i="2"/>
  <c r="J197" i="3"/>
  <c r="J173" i="3"/>
  <c r="BK164" i="3"/>
  <c r="J149" i="3"/>
  <c r="BK139" i="3"/>
  <c r="J123" i="3"/>
  <c r="BK201" i="3"/>
  <c r="BK157" i="3"/>
  <c r="BK123" i="3"/>
  <c r="BK173" i="3"/>
  <c r="BK141" i="3"/>
  <c r="BK182" i="3"/>
  <c r="J164" i="3"/>
  <c r="J130" i="3"/>
  <c r="BK143" i="4"/>
  <c r="BK129" i="4"/>
  <c r="BK146" i="4"/>
  <c r="J134" i="4"/>
  <c r="BK127" i="4"/>
  <c r="BK126" i="4"/>
  <c r="BK147" i="4"/>
  <c r="J138" i="4"/>
  <c r="J127" i="4"/>
  <c r="J131" i="5"/>
  <c r="BK131" i="5"/>
  <c r="BK200" i="2"/>
  <c r="J196" i="2"/>
  <c r="J189" i="2"/>
  <c r="BK181" i="2"/>
  <c r="BK172" i="2"/>
  <c r="J149" i="2"/>
  <c r="BK147" i="2"/>
  <c r="J125" i="2"/>
  <c r="J175" i="2"/>
  <c r="J155" i="2"/>
  <c r="J140" i="2"/>
  <c r="BK125" i="2"/>
  <c r="BK165" i="2"/>
  <c r="BK149" i="2"/>
  <c r="BK130" i="2"/>
  <c r="J205" i="3"/>
  <c r="BK176" i="3"/>
  <c r="BK155" i="3"/>
  <c r="BK142" i="3"/>
  <c r="BK130" i="3"/>
  <c r="BK205" i="3"/>
  <c r="J193" i="3"/>
  <c r="J144" i="3"/>
  <c r="BK193" i="3"/>
  <c r="J151" i="3"/>
  <c r="J128" i="3"/>
  <c r="J179" i="3"/>
  <c r="J167" i="3"/>
  <c r="J134" i="3"/>
  <c r="BK142" i="4"/>
  <c r="BK136" i="4"/>
  <c r="J147" i="4"/>
  <c r="J137" i="4"/>
  <c r="J122" i="4"/>
  <c r="BK124" i="4"/>
  <c r="J143" i="4"/>
  <c r="J129" i="4"/>
  <c r="BK122" i="4"/>
  <c r="BK122" i="2" l="1"/>
  <c r="J122" i="2" s="1"/>
  <c r="J98" i="2" s="1"/>
  <c r="R133" i="2"/>
  <c r="R121" i="2" s="1"/>
  <c r="R120" i="2" s="1"/>
  <c r="R122" i="3"/>
  <c r="P133" i="3"/>
  <c r="BK121" i="4"/>
  <c r="J121" i="4"/>
  <c r="J98" i="4" s="1"/>
  <c r="P122" i="2"/>
  <c r="P133" i="2"/>
  <c r="P122" i="3"/>
  <c r="P121" i="3" s="1"/>
  <c r="P120" i="3" s="1"/>
  <c r="AU96" i="1" s="1"/>
  <c r="BK133" i="3"/>
  <c r="J133" i="3" s="1"/>
  <c r="J99" i="3" s="1"/>
  <c r="R121" i="4"/>
  <c r="R120" i="4"/>
  <c r="R119" i="4" s="1"/>
  <c r="T122" i="2"/>
  <c r="T133" i="2"/>
  <c r="T122" i="3"/>
  <c r="T133" i="3"/>
  <c r="T121" i="4"/>
  <c r="T120" i="4"/>
  <c r="T119" i="4"/>
  <c r="R122" i="2"/>
  <c r="BK133" i="2"/>
  <c r="J133" i="2" s="1"/>
  <c r="J99" i="2" s="1"/>
  <c r="BK122" i="3"/>
  <c r="J122" i="3"/>
  <c r="J98" i="3" s="1"/>
  <c r="R133" i="3"/>
  <c r="P121" i="4"/>
  <c r="P120" i="4"/>
  <c r="P119" i="4" s="1"/>
  <c r="AU97" i="1" s="1"/>
  <c r="BK148" i="4"/>
  <c r="BK120" i="4" s="1"/>
  <c r="J120" i="4" s="1"/>
  <c r="J97" i="4" s="1"/>
  <c r="J148" i="4"/>
  <c r="J99" i="4" s="1"/>
  <c r="BK208" i="3"/>
  <c r="J208" i="3"/>
  <c r="J100" i="3"/>
  <c r="BK122" i="5"/>
  <c r="BK127" i="5"/>
  <c r="J127" i="5"/>
  <c r="J99" i="5"/>
  <c r="BK130" i="5"/>
  <c r="J130" i="5" s="1"/>
  <c r="J100" i="5" s="1"/>
  <c r="BK207" i="2"/>
  <c r="J207" i="2" s="1"/>
  <c r="J100" i="2" s="1"/>
  <c r="E110" i="5"/>
  <c r="J117" i="5"/>
  <c r="BE123" i="5"/>
  <c r="J114" i="5"/>
  <c r="BE128" i="5"/>
  <c r="F92" i="5"/>
  <c r="BE131" i="5"/>
  <c r="F92" i="4"/>
  <c r="E109" i="4"/>
  <c r="BE132" i="4"/>
  <c r="BE136" i="4"/>
  <c r="BE129" i="4"/>
  <c r="BE138" i="4"/>
  <c r="BE142" i="4"/>
  <c r="BE143" i="4"/>
  <c r="J89" i="4"/>
  <c r="J92" i="4"/>
  <c r="BE124" i="4"/>
  <c r="BE127" i="4"/>
  <c r="BE134" i="4"/>
  <c r="BE139" i="4"/>
  <c r="BE147" i="4"/>
  <c r="BE149" i="4"/>
  <c r="BE122" i="4"/>
  <c r="BE126" i="4"/>
  <c r="BE131" i="4"/>
  <c r="BE137" i="4"/>
  <c r="BE146" i="4"/>
  <c r="E85" i="3"/>
  <c r="J92" i="3"/>
  <c r="J114" i="3"/>
  <c r="BE134" i="3"/>
  <c r="BE139" i="3"/>
  <c r="BE141" i="3"/>
  <c r="BE144" i="3"/>
  <c r="BE173" i="3"/>
  <c r="BE185" i="3"/>
  <c r="BE190" i="3"/>
  <c r="BE205" i="3"/>
  <c r="BE209" i="3"/>
  <c r="BE123" i="3"/>
  <c r="BE125" i="3"/>
  <c r="BE128" i="3"/>
  <c r="BE130" i="3"/>
  <c r="BE155" i="3"/>
  <c r="BE157" i="3"/>
  <c r="BE182" i="3"/>
  <c r="BE201" i="3"/>
  <c r="F117" i="3"/>
  <c r="BE149" i="3"/>
  <c r="BE151" i="3"/>
  <c r="BE164" i="3"/>
  <c r="BE167" i="3"/>
  <c r="BE170" i="3"/>
  <c r="BE176" i="3"/>
  <c r="BE179" i="3"/>
  <c r="BE193" i="3"/>
  <c r="BE142" i="3"/>
  <c r="BE146" i="3"/>
  <c r="BE197" i="3"/>
  <c r="J89" i="2"/>
  <c r="E110" i="2"/>
  <c r="F117" i="2"/>
  <c r="BE139" i="2"/>
  <c r="BE162" i="2"/>
  <c r="BE165" i="2"/>
  <c r="BE172" i="2"/>
  <c r="BE200" i="2"/>
  <c r="J92" i="2"/>
  <c r="BE134" i="2"/>
  <c r="BE147" i="2"/>
  <c r="BE155" i="2"/>
  <c r="BE125" i="2"/>
  <c r="BE137" i="2"/>
  <c r="BE142" i="2"/>
  <c r="BE144" i="2"/>
  <c r="BE123" i="2"/>
  <c r="BE128" i="2"/>
  <c r="BE130" i="2"/>
  <c r="BE140" i="2"/>
  <c r="BE149" i="2"/>
  <c r="BE153" i="2"/>
  <c r="BE168" i="2"/>
  <c r="BE175" i="2"/>
  <c r="BE178" i="2"/>
  <c r="BE181" i="2"/>
  <c r="BE184" i="2"/>
  <c r="BE189" i="2"/>
  <c r="BE192" i="2"/>
  <c r="BE196" i="2"/>
  <c r="BE204" i="2"/>
  <c r="BE208" i="2"/>
  <c r="J34" i="2"/>
  <c r="AW95" i="1"/>
  <c r="F36" i="2"/>
  <c r="BC95" i="1" s="1"/>
  <c r="F37" i="3"/>
  <c r="BD96" i="1"/>
  <c r="F36" i="3"/>
  <c r="BC96" i="1" s="1"/>
  <c r="F37" i="4"/>
  <c r="BD97" i="1"/>
  <c r="J34" i="5"/>
  <c r="AW98" i="1" s="1"/>
  <c r="F34" i="5"/>
  <c r="BA98" i="1"/>
  <c r="F37" i="2"/>
  <c r="BD95" i="1" s="1"/>
  <c r="J34" i="3"/>
  <c r="AW96" i="1"/>
  <c r="J34" i="4"/>
  <c r="AW97" i="1" s="1"/>
  <c r="F35" i="4"/>
  <c r="BB97" i="1"/>
  <c r="F36" i="5"/>
  <c r="BC98" i="1" s="1"/>
  <c r="F34" i="4"/>
  <c r="BA97" i="1"/>
  <c r="F37" i="5"/>
  <c r="BD98" i="1" s="1"/>
  <c r="F34" i="2"/>
  <c r="BA95" i="1"/>
  <c r="F35" i="2"/>
  <c r="BB95" i="1" s="1"/>
  <c r="F34" i="3"/>
  <c r="BA96" i="1"/>
  <c r="F35" i="3"/>
  <c r="BB96" i="1" s="1"/>
  <c r="F36" i="4"/>
  <c r="BC97" i="1"/>
  <c r="F35" i="5"/>
  <c r="BB98" i="1" s="1"/>
  <c r="BK121" i="5" l="1"/>
  <c r="BK120" i="5"/>
  <c r="J120" i="5"/>
  <c r="J96" i="5"/>
  <c r="T121" i="2"/>
  <c r="T120" i="2"/>
  <c r="T121" i="3"/>
  <c r="T120" i="3"/>
  <c r="P121" i="2"/>
  <c r="P120" i="2" s="1"/>
  <c r="AU95" i="1" s="1"/>
  <c r="AU94" i="1" s="1"/>
  <c r="R121" i="3"/>
  <c r="R120" i="3" s="1"/>
  <c r="BK121" i="2"/>
  <c r="J121" i="2"/>
  <c r="J97" i="2"/>
  <c r="BK121" i="3"/>
  <c r="J121" i="3"/>
  <c r="J97" i="3"/>
  <c r="J122" i="5"/>
  <c r="J98" i="5" s="1"/>
  <c r="BK119" i="4"/>
  <c r="J119" i="4"/>
  <c r="J96" i="4"/>
  <c r="J33" i="2"/>
  <c r="AV95" i="1"/>
  <c r="AT95" i="1"/>
  <c r="J33" i="4"/>
  <c r="AV97" i="1"/>
  <c r="AT97" i="1"/>
  <c r="BD94" i="1"/>
  <c r="W33" i="1" s="1"/>
  <c r="BA94" i="1"/>
  <c r="W30" i="1" s="1"/>
  <c r="J33" i="3"/>
  <c r="AV96" i="1" s="1"/>
  <c r="AT96" i="1" s="1"/>
  <c r="BB94" i="1"/>
  <c r="W31" i="1"/>
  <c r="BC94" i="1"/>
  <c r="W32" i="1" s="1"/>
  <c r="F33" i="2"/>
  <c r="AZ95" i="1"/>
  <c r="F33" i="4"/>
  <c r="AZ97" i="1"/>
  <c r="J33" i="5"/>
  <c r="AV98" i="1" s="1"/>
  <c r="AT98" i="1" s="1"/>
  <c r="F33" i="3"/>
  <c r="AZ96" i="1"/>
  <c r="F33" i="5"/>
  <c r="AZ98" i="1" s="1"/>
  <c r="BK120" i="2" l="1"/>
  <c r="J120" i="2"/>
  <c r="J96" i="2"/>
  <c r="BK120" i="3"/>
  <c r="J120" i="3" s="1"/>
  <c r="J96" i="3" s="1"/>
  <c r="J121" i="5"/>
  <c r="J97" i="5"/>
  <c r="J30" i="5"/>
  <c r="AG98" i="1" s="1"/>
  <c r="AZ94" i="1"/>
  <c r="W29" i="1"/>
  <c r="AX94" i="1"/>
  <c r="AW94" i="1"/>
  <c r="AK30" i="1" s="1"/>
  <c r="J30" i="4"/>
  <c r="AG97" i="1" s="1"/>
  <c r="AY94" i="1"/>
  <c r="J39" i="5" l="1"/>
  <c r="J39" i="4"/>
  <c r="AN97" i="1"/>
  <c r="AN98" i="1"/>
  <c r="J30" i="3"/>
  <c r="AG96" i="1"/>
  <c r="J30" i="2"/>
  <c r="AG95" i="1"/>
  <c r="AV94" i="1"/>
  <c r="AK29" i="1" s="1"/>
  <c r="J39" i="2" l="1"/>
  <c r="J39" i="3"/>
  <c r="AN95" i="1"/>
  <c r="AN96" i="1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<sst xmlns="http://schemas.openxmlformats.org/spreadsheetml/2006/main" count="2943" uniqueCount="417">
  <si>
    <t>Export Komplet</t>
  </si>
  <si>
    <t/>
  </si>
  <si>
    <t>2.0</t>
  </si>
  <si>
    <t>ZAMOK</t>
  </si>
  <si>
    <t>False</t>
  </si>
  <si>
    <t>{1f138932-c6de-4099-bd32-6b96f8fb143b}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</si>
  <si>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</si>
  <si>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</si>
  <si>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</si>
  <si>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</si>
  <si>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</si>
  <si>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</si>
  <si>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</si>
  <si>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</si>
  <si>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N_2021_113_A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</si>
  <si>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</si>
  <si>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</si>
  <si>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Mikulov - statické zajištěn hradebních zdí zámku</t>
  </si>
  <si>
    <t>KSO:</t>
  </si>
  <si>
    <t>CC-CZ:</t>
  </si>
  <si>
    <t>Místo:</t>
  </si>
  <si>
    <t>Mikulov</t>
  </si>
  <si>
    <t>Datum:</t>
  </si>
  <si>
    <t>8. 7. 2022</t>
  </si>
  <si>
    <t>Zadavatel:</t>
  </si>
  <si>
    <t>IČ:</t>
  </si>
  <si>
    <t>Regionální muzeum v Mikulově, Mikulov</t>
  </si>
  <si>
    <t>DIČ:</t>
  </si>
  <si>
    <t>Uchazeč:</t>
  </si>
  <si>
    <t>Vyplň údaj</t>
  </si>
  <si>
    <t>Projektant:</t>
  </si>
  <si>
    <t>OK Atelier, s.r.o., Břeclav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</si>
  <si>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</si>
  <si>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</si>
  <si>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</si>
  <si>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</si>
  <si>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</si>
  <si>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</si>
  <si>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</si>
  <si>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</si>
  <si>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</si>
  <si>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</si>
  <si>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</si>
  <si>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</si>
  <si>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</si>
  <si>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</si>
  <si>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</si>
  <si>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</si>
  <si>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</si>
  <si>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</si>
  <si>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</si>
  <si>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</si>
  <si>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</si>
  <si>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</si>
  <si>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</si>
  <si>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</si>
  <si>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</si>
  <si>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</si>
  <si>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</si>
  <si>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</si>
  <si>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</si>
  <si>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</si>
  <si>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</si>
  <si>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</si>
  <si>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</si>
  <si>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</si>
  <si>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</si>
  <si>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</si>
  <si>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</si>
  <si>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</si>
  <si>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</si>
  <si>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</si>
  <si>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</si>
  <si>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</si>
  <si>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</si>
  <si>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</si>
  <si>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</si>
  <si>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</si>
  <si>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</si>
  <si>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</si>
  <si>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</si>
  <si>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</si>
  <si>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Stěna I.</t>
  </si>
  <si>
    <t>STA</t>
  </si>
  <si>
    <t>1</t>
  </si>
  <si>
    <t>{f00eea61-e46e-459d-8d12-41a30d3ffc84}</t>
  </si>
  <si>
    <t>2</t>
  </si>
  <si>
    <t>02</t>
  </si>
  <si>
    <t>Stěna II.</t>
  </si>
  <si>
    <t>{565fe730-a109-4564-b89f-82d042dfe2ec}</t>
  </si>
  <si>
    <t>03</t>
  </si>
  <si>
    <t>Stěna nad garáží</t>
  </si>
  <si>
    <t>{6138efbd-cded-4ecc-bf5a-348709744eb2}</t>
  </si>
  <si>
    <t>04</t>
  </si>
  <si>
    <t>Vedlejší rozpočtové náklady</t>
  </si>
  <si>
    <t>{345a10e2-5858-4c9b-86c2-5f6869379423}</t>
  </si>
  <si>
    <t>KRYCÍ LIST SOUPISU PRACÍ</t>
  </si>
  <si>
    <t>Objekt:</t>
  </si>
  <si>
    <t>01 - Stěna I.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</si>
  <si>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</si>
  <si>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</si>
  <si>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</si>
  <si>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</si>
  <si>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</si>
  <si>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</si>
  <si>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</si>
  <si>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</si>
  <si>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</si>
  <si>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</si>
  <si>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</si>
  <si>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</si>
  <si>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</si>
  <si>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</si>
  <si>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</si>
  <si>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</si>
  <si>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</si>
  <si>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</si>
  <si>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</si>
  <si>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</si>
  <si>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</si>
  <si>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</si>
  <si>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</si>
  <si>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</si>
  <si>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</si>
  <si>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</si>
  <si>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</si>
  <si>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</si>
  <si>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</si>
  <si>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</si>
  <si>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</si>
  <si>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182203405</t>
  </si>
  <si>
    <t>VV</t>
  </si>
  <si>
    <t>"X3" 20,0+10,0+5,0</t>
  </si>
  <si>
    <t>122111101</t>
  </si>
  <si>
    <t>Odkopávky a prokopávky v hornině třídy těžitelnosti I, skupiny 1 a 2 ručně</t>
  </si>
  <si>
    <t>m3</t>
  </si>
  <si>
    <t>1621377368</t>
  </si>
  <si>
    <t xml:space="preserve">"podél zdi-uvolnění" </t>
  </si>
  <si>
    <t>22,0*1,0*0,3</t>
  </si>
  <si>
    <t>3</t>
  </si>
  <si>
    <t>181911102</t>
  </si>
  <si>
    <t>Úprava pláně v hornině třídy těžitelnosti I, skupiny 1 až 2 se zhutněním ručně</t>
  </si>
  <si>
    <t>-1691550907</t>
  </si>
  <si>
    <t>22,0*6,0</t>
  </si>
  <si>
    <t>M</t>
  </si>
  <si>
    <t>58341364</t>
  </si>
  <si>
    <t>kamenivo drcené drobné frakce 2/4</t>
  </si>
  <si>
    <t>t</t>
  </si>
  <si>
    <t>8</t>
  </si>
  <si>
    <t>-74711221</t>
  </si>
  <si>
    <t>132,0*0,05</t>
  </si>
  <si>
    <t>6,6*2,0</t>
  </si>
  <si>
    <t>9</t>
  </si>
  <si>
    <t>Ostatní konstrukce a práce, bourání</t>
  </si>
  <si>
    <t>5</t>
  </si>
  <si>
    <t>941121111</t>
  </si>
  <si>
    <t>Montáž lešení řadového trubkového těžkého s podlahami zatížení do 300 kg/m2 š do 1,5 m v do 10 m</t>
  </si>
  <si>
    <t>1177570004</t>
  </si>
  <si>
    <t>22,0*6,8</t>
  </si>
  <si>
    <t>"zaokr."150,0</t>
  </si>
  <si>
    <t>6</t>
  </si>
  <si>
    <t>941121211</t>
  </si>
  <si>
    <t>Příplatek k lešení řadovému trubkovému těžkému s podlahami š 1,5 m v 10 m za první a ZKD den použití</t>
  </si>
  <si>
    <t>1952676010</t>
  </si>
  <si>
    <t>150,0*90</t>
  </si>
  <si>
    <t>7</t>
  </si>
  <si>
    <t>941121811</t>
  </si>
  <si>
    <t>Demontáž lešení řadového trubkového těžkého s podlahami zatížení do 300 kg/m2 š do 1,5 m v do 10 m</t>
  </si>
  <si>
    <t>-697745611</t>
  </si>
  <si>
    <t>949101111</t>
  </si>
  <si>
    <t>Lešení pomocné pro objekty pozemních staveb s lešeňovou podlahou v do 1,9 m zatížení do 150 kg/m2</t>
  </si>
  <si>
    <t>1877139452</t>
  </si>
  <si>
    <t>"cesta" 22,0*2,0</t>
  </si>
  <si>
    <t>977 R1</t>
  </si>
  <si>
    <t>Vystrojení jádrových odvodňovacích PVC + ker.trubka</t>
  </si>
  <si>
    <t>m</t>
  </si>
  <si>
    <t>1731743449</t>
  </si>
  <si>
    <t>"X5"  7*3</t>
  </si>
  <si>
    <t>10</t>
  </si>
  <si>
    <t>977151118</t>
  </si>
  <si>
    <t>Jádrové vrty diamantovými korunkami do D 100 mm do stavebních materiálů</t>
  </si>
  <si>
    <t>1514832657</t>
  </si>
  <si>
    <t>"X5 - odvodňovací"</t>
  </si>
  <si>
    <t>7*3</t>
  </si>
  <si>
    <t>11</t>
  </si>
  <si>
    <t>985131111</t>
  </si>
  <si>
    <t>Očištění ploch tlakovou vodou</t>
  </si>
  <si>
    <t>-513597535</t>
  </si>
  <si>
    <t>"X2" 186,0</t>
  </si>
  <si>
    <t>12</t>
  </si>
  <si>
    <t>985131311</t>
  </si>
  <si>
    <t xml:space="preserve">Ruční dočištění ploch </t>
  </si>
  <si>
    <t>2003524456</t>
  </si>
  <si>
    <t>"X4" (0,05+0,15+0,6+0,15+0,05)*23</t>
  </si>
  <si>
    <t>Součet</t>
  </si>
  <si>
    <t>13</t>
  </si>
  <si>
    <t>985131411</t>
  </si>
  <si>
    <t>Vyčištění ploch stlačeným vzduchem</t>
  </si>
  <si>
    <t>1111298774</t>
  </si>
  <si>
    <t>14</t>
  </si>
  <si>
    <t>985142112</t>
  </si>
  <si>
    <t>Vysekání spojovací hmoty ze spár zdiva hl do 40 mm dl do 12 m/m2</t>
  </si>
  <si>
    <t>1864182953</t>
  </si>
  <si>
    <t>"X2"</t>
  </si>
  <si>
    <t>22,0*6,42</t>
  </si>
  <si>
    <t>"cesta"</t>
  </si>
  <si>
    <t>22,0*2,0</t>
  </si>
  <si>
    <t>"zaokr." 186,0</t>
  </si>
  <si>
    <t>985211112</t>
  </si>
  <si>
    <t>Vyklínování uvolněných kamenů ve zdivu se spárami dl do 12 m/m2</t>
  </si>
  <si>
    <t>-1050113669</t>
  </si>
  <si>
    <t>"X2 - 30%"</t>
  </si>
  <si>
    <t>186*0,3</t>
  </si>
  <si>
    <t>16</t>
  </si>
  <si>
    <t>985221011</t>
  </si>
  <si>
    <t>Postupné rozebírání kamenného zdiva pro další použití do 1 m3</t>
  </si>
  <si>
    <t>-1192910387</t>
  </si>
  <si>
    <t>"X1 - zdi"</t>
  </si>
  <si>
    <t>(3,0+2,0+4,0+2,0+2,0+6,0+2,0)*0,3</t>
  </si>
  <si>
    <t>17</t>
  </si>
  <si>
    <t>985221023</t>
  </si>
  <si>
    <t>Postupné rozebírání cihelného zdiva pro další použití přes 3 m3</t>
  </si>
  <si>
    <t>-1329415035</t>
  </si>
  <si>
    <t>"X4 - hlava zdi"</t>
  </si>
  <si>
    <t>(23,0*0,6)*0,6</t>
  </si>
  <si>
    <t>"zaokr." 8,3</t>
  </si>
  <si>
    <t>18</t>
  </si>
  <si>
    <t>985221101</t>
  </si>
  <si>
    <t>Doplnění zdiva cihlami do aktivované malty</t>
  </si>
  <si>
    <t>804187173</t>
  </si>
  <si>
    <t>"X1 - 50%"</t>
  </si>
  <si>
    <t>6,3*0,5</t>
  </si>
  <si>
    <t>19</t>
  </si>
  <si>
    <t>596230031</t>
  </si>
  <si>
    <t>cihla lícová plná český formát 290x140x65mm</t>
  </si>
  <si>
    <t>kus</t>
  </si>
  <si>
    <t>1241068351</t>
  </si>
  <si>
    <t>"X1"</t>
  </si>
  <si>
    <t>3,15*280</t>
  </si>
  <si>
    <t>20</t>
  </si>
  <si>
    <t>985221112</t>
  </si>
  <si>
    <t>Doplnění zdiva kamenem do aktivované malty se spárami dl do 12 m/m2</t>
  </si>
  <si>
    <t>1503336425</t>
  </si>
  <si>
    <t>6,30*0,5</t>
  </si>
  <si>
    <t>985223112</t>
  </si>
  <si>
    <t>Přezdívání cihelného zdiva do aktivované malty přes 3 m3</t>
  </si>
  <si>
    <t>1763766785</t>
  </si>
  <si>
    <t>"X4 - hlava - 50%"</t>
  </si>
  <si>
    <t>8,30*0,5</t>
  </si>
  <si>
    <t>22</t>
  </si>
  <si>
    <t>59623003</t>
  </si>
  <si>
    <t>-2070485094</t>
  </si>
  <si>
    <t>"X4"</t>
  </si>
  <si>
    <t>23000/75</t>
  </si>
  <si>
    <t>(307*2)*1,1</t>
  </si>
  <si>
    <t>676</t>
  </si>
  <si>
    <t>23</t>
  </si>
  <si>
    <t>985223212</t>
  </si>
  <si>
    <t>Přezdívání kamenného zdiva do aktivované malty přes 3 m3</t>
  </si>
  <si>
    <t>-371666967</t>
  </si>
  <si>
    <t>8,3*0,5</t>
  </si>
  <si>
    <t>24</t>
  </si>
  <si>
    <t>985231112</t>
  </si>
  <si>
    <t>Spárování zdiva aktivovanou maltou spára hl do 40 mm dl do 12 m/m2</t>
  </si>
  <si>
    <t>53341044</t>
  </si>
  <si>
    <t>"X2 - plocha zdiva"</t>
  </si>
  <si>
    <t>22,0*((6,03+6,80)/2)</t>
  </si>
  <si>
    <t>"zaokr." 142,0</t>
  </si>
  <si>
    <t>25</t>
  </si>
  <si>
    <t>985231113</t>
  </si>
  <si>
    <t>Spárování zdiva aktivovanou maltou spára hl do 40 mm dl přes 12 m/m2</t>
  </si>
  <si>
    <t>-1116448820</t>
  </si>
  <si>
    <t>"X2 cihelná" 22,0*2,0</t>
  </si>
  <si>
    <t>"X4 nad chodníkem"  23,0</t>
  </si>
  <si>
    <t>26</t>
  </si>
  <si>
    <t>985233121</t>
  </si>
  <si>
    <t>Úprava spár po spárování zdiva uhlazením spára dl do 12 m/m2</t>
  </si>
  <si>
    <t>-1907314781</t>
  </si>
  <si>
    <t>"X2 - cihelná" 44,0</t>
  </si>
  <si>
    <t>"X4 - nad chodníkem"  23,0</t>
  </si>
  <si>
    <t>27</t>
  </si>
  <si>
    <t>985233122</t>
  </si>
  <si>
    <t>Úprava spár po spárování zdiva zdrsněním spára dl do 12 m/m2</t>
  </si>
  <si>
    <t>-518616838</t>
  </si>
  <si>
    <t>"plocha zdiva X2"</t>
  </si>
  <si>
    <t>142,0</t>
  </si>
  <si>
    <t>998</t>
  </si>
  <si>
    <t>Přesun hmot</t>
  </si>
  <si>
    <t>28</t>
  </si>
  <si>
    <t>998018001</t>
  </si>
  <si>
    <t>Přesun hmot ruční pro budovy v do 6 m</t>
  </si>
  <si>
    <t>-1380200239</t>
  </si>
  <si>
    <t>02 - Stěna II.</t>
  </si>
  <si>
    <t>-588832349</t>
  </si>
  <si>
    <t>"X3" 10,0+3,0+20,0</t>
  </si>
  <si>
    <t>-1801683305</t>
  </si>
  <si>
    <t>17,62*1,0*0,3</t>
  </si>
  <si>
    <t>645444313</t>
  </si>
  <si>
    <t>17,62*6,0</t>
  </si>
  <si>
    <t>1314710047</t>
  </si>
  <si>
    <t>105,72*0,05</t>
  </si>
  <si>
    <t>5,286*2,0</t>
  </si>
  <si>
    <t>-1682711321</t>
  </si>
  <si>
    <t>"X2"  17,62*6,3</t>
  </si>
  <si>
    <t>"opěráky"  ((6,0*(1,7+1,3)/2))*4</t>
  </si>
  <si>
    <t>"zaokr."147,0</t>
  </si>
  <si>
    <t>-1490224239</t>
  </si>
  <si>
    <t>147,0*90</t>
  </si>
  <si>
    <t>-1956618923</t>
  </si>
  <si>
    <t>-1218424706</t>
  </si>
  <si>
    <t>"cesta" 20,0*2,0</t>
  </si>
  <si>
    <t>899310442</t>
  </si>
  <si>
    <t>"X5"  6*3</t>
  </si>
  <si>
    <t>1467753016</t>
  </si>
  <si>
    <t>6*3</t>
  </si>
  <si>
    <t>-1348597236</t>
  </si>
  <si>
    <t>"X2" 147,0+40,0</t>
  </si>
  <si>
    <t>2076073255</t>
  </si>
  <si>
    <t>"X2" 187,0</t>
  </si>
  <si>
    <t>"X4" (0,05+0,15+0,6+0,15+0,05)*20</t>
  </si>
  <si>
    <t>-6510738</t>
  </si>
  <si>
    <t>-1444195154</t>
  </si>
  <si>
    <t>(17,62*6,30)+36,0</t>
  </si>
  <si>
    <t>20,0*2,0</t>
  </si>
  <si>
    <t>"zaokr." 187,0</t>
  </si>
  <si>
    <t>-818653457</t>
  </si>
  <si>
    <t>187*0,3</t>
  </si>
  <si>
    <t>-769768317</t>
  </si>
  <si>
    <t>12,0*0,3</t>
  </si>
  <si>
    <t>-475441113</t>
  </si>
  <si>
    <t>(20,0*0,6)*0,6</t>
  </si>
  <si>
    <t>1101611249</t>
  </si>
  <si>
    <t>3,6*0,5</t>
  </si>
  <si>
    <t>-934297497</t>
  </si>
  <si>
    <t>3,6*280</t>
  </si>
  <si>
    <t>319758465</t>
  </si>
  <si>
    <t>3,60*0,5</t>
  </si>
  <si>
    <t>-226284751</t>
  </si>
  <si>
    <t>7,2*0,5</t>
  </si>
  <si>
    <t>-1547518812</t>
  </si>
  <si>
    <t>20000/75</t>
  </si>
  <si>
    <t>(267*2)*1,1</t>
  </si>
  <si>
    <t>587</t>
  </si>
  <si>
    <t>1557827119</t>
  </si>
  <si>
    <t>-484155709</t>
  </si>
  <si>
    <t>17,62*6,3+((6*(1,7+1,3)/2)*4)</t>
  </si>
  <si>
    <t>"zaokr." 147,0</t>
  </si>
  <si>
    <t>-1701734487</t>
  </si>
  <si>
    <t>"X2 cihelná" 20,0*2,0</t>
  </si>
  <si>
    <t>"X4 nad chodníkem"  20,0</t>
  </si>
  <si>
    <t>-2123668723</t>
  </si>
  <si>
    <t>"X2 - cihelná" 40,0</t>
  </si>
  <si>
    <t>"X4 - nad chodníkem"  20,0</t>
  </si>
  <si>
    <t>-504180510</t>
  </si>
  <si>
    <t>147,0</t>
  </si>
  <si>
    <t>1119610812</t>
  </si>
  <si>
    <t>03 - Stěna nad garáží</t>
  </si>
  <si>
    <t>214101622</t>
  </si>
  <si>
    <t>(6,5+18,35+3,5)*5,0</t>
  </si>
  <si>
    <t>690338500</t>
  </si>
  <si>
    <t>141,75*60</t>
  </si>
  <si>
    <t>228074931</t>
  </si>
  <si>
    <t>949211111</t>
  </si>
  <si>
    <t>Montáž lešeňové podlahy s příčníky pro trubková lešení v do 10 m</t>
  </si>
  <si>
    <t>1566939207</t>
  </si>
  <si>
    <t>(6,5+18,35+3,5)*1,8</t>
  </si>
  <si>
    <t>949211221</t>
  </si>
  <si>
    <t>Příplatek k lešeňové podlaze bez příčníků pro trubková lešení za první a ZKD den použití</t>
  </si>
  <si>
    <t>817812241</t>
  </si>
  <si>
    <t>51,03*60</t>
  </si>
  <si>
    <t>949211811</t>
  </si>
  <si>
    <t>Demontáž lešeňové podlahy s příčníky pro trubková lešení v do 10 m</t>
  </si>
  <si>
    <t>131410398</t>
  </si>
  <si>
    <t>978036191</t>
  </si>
  <si>
    <t>Otlučení (osekání) cementových omítek vnějších ploch</t>
  </si>
  <si>
    <t>-159036381</t>
  </si>
  <si>
    <t>(6,5+18,35+3,5)*4,1</t>
  </si>
  <si>
    <t>Očištění ploch stěn, rubu kleneb a podlah tlakovou vodou</t>
  </si>
  <si>
    <t>-1810777541</t>
  </si>
  <si>
    <t>(6,5+18,35+3,5)*(4,1+0,4)</t>
  </si>
  <si>
    <t>Ruční dočištění ploch stěn, rubu kleneb a podlah ocelových kartáči</t>
  </si>
  <si>
    <t>2068636264</t>
  </si>
  <si>
    <t>Vyčištění ploch stěn, rubu kleneb a podlah stlačeným vzduchem</t>
  </si>
  <si>
    <t>673746347</t>
  </si>
  <si>
    <t>-391911551</t>
  </si>
  <si>
    <t>-1400172189</t>
  </si>
  <si>
    <t>127,575*0,1</t>
  </si>
  <si>
    <t>12,758*0,15</t>
  </si>
  <si>
    <t>667912487</t>
  </si>
  <si>
    <t>-9277294</t>
  </si>
  <si>
    <t>1,914*280</t>
  </si>
  <si>
    <t>"ks" 536</t>
  </si>
  <si>
    <t>1854077559</t>
  </si>
  <si>
    <t>-66265546</t>
  </si>
  <si>
    <t>-1708318297</t>
  </si>
  <si>
    <t>04 - Vedlejší rozpočtové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</si>
  <si>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</si>
  <si>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</si>
  <si>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</si>
  <si>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VRN7 - Provozní vlivy</t>
  </si>
  <si>
    <t>VRN</t>
  </si>
  <si>
    <t>VRN2</t>
  </si>
  <si>
    <t>Příprava staveniště</t>
  </si>
  <si>
    <t>020001000</t>
  </si>
  <si>
    <t>%</t>
  </si>
  <si>
    <t>1024</t>
  </si>
  <si>
    <t>-966310049</t>
  </si>
  <si>
    <t>Příprava staveniště provedení a příprava ploch, oplocení, buňky, sklad, WC, soc.buňky</t>
  </si>
  <si>
    <t>VRN3</t>
  </si>
  <si>
    <t>Zařízení staveniště</t>
  </si>
  <si>
    <t>030001000</t>
  </si>
  <si>
    <t>-1555124501</t>
  </si>
  <si>
    <t>VRN7</t>
  </si>
  <si>
    <t>Provozní vlivy</t>
  </si>
  <si>
    <t>070001000</t>
  </si>
  <si>
    <t xml:space="preserve">% </t>
  </si>
  <si>
    <t>906472589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</si>
</sst>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2"/>
      <c r="AQ5" s="22"/>
      <c r="AR5" s="20"/>
      <c r="BE5" s="27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2"/>
      <c r="AQ6" s="22"/>
      <c r="AR6" s="20"/>
      <c r="BE6" s="27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6"/>
      <c r="BS13" s="17" t="s">
        <v>6</v>
      </c>
    </row>
    <row r="14" spans="1:74" ht="12.75">
      <c r="B14" s="21"/>
      <c r="C14" s="22"/>
      <c r="D14" s="22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37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39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9">
        <v>0.21</v>
      </c>
      <c r="M29" s="288"/>
      <c r="N29" s="288"/>
      <c r="O29" s="288"/>
      <c r="P29" s="288"/>
      <c r="Q29" s="41"/>
      <c r="R29" s="41"/>
      <c r="S29" s="41"/>
      <c r="T29" s="41"/>
      <c r="U29" s="41"/>
      <c r="V29" s="41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1"/>
      <c r="AG29" s="41"/>
      <c r="AH29" s="41"/>
      <c r="AI29" s="41"/>
      <c r="AJ29" s="41"/>
      <c r="AK29" s="287">
        <f>ROUND(AV94, 2)</f>
        <v>0</v>
      </c>
      <c r="AL29" s="288"/>
      <c r="AM29" s="288"/>
      <c r="AN29" s="288"/>
      <c r="AO29" s="288"/>
      <c r="AP29" s="41"/>
      <c r="AQ29" s="41"/>
      <c r="AR29" s="42"/>
      <c r="BE29" s="277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9">
        <v>0.15</v>
      </c>
      <c r="M30" s="288"/>
      <c r="N30" s="288"/>
      <c r="O30" s="288"/>
      <c r="P30" s="288"/>
      <c r="Q30" s="41"/>
      <c r="R30" s="41"/>
      <c r="S30" s="41"/>
      <c r="T30" s="41"/>
      <c r="U30" s="41"/>
      <c r="V30" s="41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1"/>
      <c r="AG30" s="41"/>
      <c r="AH30" s="41"/>
      <c r="AI30" s="41"/>
      <c r="AJ30" s="41"/>
      <c r="AK30" s="287">
        <f>ROUND(AW94, 2)</f>
        <v>0</v>
      </c>
      <c r="AL30" s="288"/>
      <c r="AM30" s="288"/>
      <c r="AN30" s="288"/>
      <c r="AO30" s="288"/>
      <c r="AP30" s="41"/>
      <c r="AQ30" s="41"/>
      <c r="AR30" s="42"/>
      <c r="BE30" s="277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9">
        <v>0.21</v>
      </c>
      <c r="M31" s="288"/>
      <c r="N31" s="288"/>
      <c r="O31" s="288"/>
      <c r="P31" s="288"/>
      <c r="Q31" s="41"/>
      <c r="R31" s="41"/>
      <c r="S31" s="41"/>
      <c r="T31" s="41"/>
      <c r="U31" s="41"/>
      <c r="V31" s="41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1"/>
      <c r="AG31" s="41"/>
      <c r="AH31" s="41"/>
      <c r="AI31" s="41"/>
      <c r="AJ31" s="41"/>
      <c r="AK31" s="287">
        <v>0</v>
      </c>
      <c r="AL31" s="288"/>
      <c r="AM31" s="288"/>
      <c r="AN31" s="288"/>
      <c r="AO31" s="288"/>
      <c r="AP31" s="41"/>
      <c r="AQ31" s="41"/>
      <c r="AR31" s="42"/>
      <c r="BE31" s="277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9">
        <v>0.15</v>
      </c>
      <c r="M32" s="288"/>
      <c r="N32" s="288"/>
      <c r="O32" s="288"/>
      <c r="P32" s="288"/>
      <c r="Q32" s="41"/>
      <c r="R32" s="41"/>
      <c r="S32" s="41"/>
      <c r="T32" s="41"/>
      <c r="U32" s="41"/>
      <c r="V32" s="41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1"/>
      <c r="AG32" s="41"/>
      <c r="AH32" s="41"/>
      <c r="AI32" s="41"/>
      <c r="AJ32" s="41"/>
      <c r="AK32" s="287">
        <v>0</v>
      </c>
      <c r="AL32" s="288"/>
      <c r="AM32" s="288"/>
      <c r="AN32" s="288"/>
      <c r="AO32" s="288"/>
      <c r="AP32" s="41"/>
      <c r="AQ32" s="41"/>
      <c r="AR32" s="42"/>
      <c r="BE32" s="277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9">
        <v>0</v>
      </c>
      <c r="M33" s="288"/>
      <c r="N33" s="288"/>
      <c r="O33" s="288"/>
      <c r="P33" s="288"/>
      <c r="Q33" s="41"/>
      <c r="R33" s="41"/>
      <c r="S33" s="41"/>
      <c r="T33" s="41"/>
      <c r="U33" s="41"/>
      <c r="V33" s="41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1"/>
      <c r="AG33" s="41"/>
      <c r="AH33" s="41"/>
      <c r="AI33" s="41"/>
      <c r="AJ33" s="41"/>
      <c r="AK33" s="287">
        <v>0</v>
      </c>
      <c r="AL33" s="288"/>
      <c r="AM33" s="288"/>
      <c r="AN33" s="288"/>
      <c r="AO33" s="288"/>
      <c r="AP33" s="41"/>
      <c r="AQ33" s="41"/>
      <c r="AR33" s="42"/>
      <c r="BE33" s="27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3" t="s">
        <v>48</v>
      </c>
      <c r="Y35" s="291"/>
      <c r="Z35" s="291"/>
      <c r="AA35" s="291"/>
      <c r="AB35" s="291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91"/>
      <c r="AM35" s="291"/>
      <c r="AN35" s="291"/>
      <c r="AO35" s="29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N_2021_113_A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4" t="str">
        <f>K6</f>
        <v>Mikulov - statické zajištěn hradebních zdí zámku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Mikulov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6" t="str">
        <f>IF(AN8= "","",AN8)</f>
        <v>8. 7. 2022</v>
      </c>
      <c r="AN87" s="25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Regionální muzeum v Mikulově, Mikulov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57" t="str">
        <f>IF(E17="","",E17)</f>
        <v>OK Atelier, s.r.o., Břeclav</v>
      </c>
      <c r="AN89" s="258"/>
      <c r="AO89" s="258"/>
      <c r="AP89" s="258"/>
      <c r="AQ89" s="36"/>
      <c r="AR89" s="39"/>
      <c r="AS89" s="259" t="s">
        <v>56</v>
      </c>
      <c r="AT89" s="26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57" t="str">
        <f>IF(E20="","",E20)</f>
        <v xml:space="preserve"> </v>
      </c>
      <c r="AN90" s="258"/>
      <c r="AO90" s="258"/>
      <c r="AP90" s="258"/>
      <c r="AQ90" s="36"/>
      <c r="AR90" s="39"/>
      <c r="AS90" s="261"/>
      <c r="AT90" s="26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3"/>
      <c r="AT91" s="26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5" t="s">
        <v>57</v>
      </c>
      <c r="D92" s="266"/>
      <c r="E92" s="266"/>
      <c r="F92" s="266"/>
      <c r="G92" s="266"/>
      <c r="H92" s="73"/>
      <c r="I92" s="268" t="s">
        <v>58</v>
      </c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7" t="s">
        <v>59</v>
      </c>
      <c r="AH92" s="266"/>
      <c r="AI92" s="266"/>
      <c r="AJ92" s="266"/>
      <c r="AK92" s="266"/>
      <c r="AL92" s="266"/>
      <c r="AM92" s="266"/>
      <c r="AN92" s="268" t="s">
        <v>60</v>
      </c>
      <c r="AO92" s="266"/>
      <c r="AP92" s="269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3">
        <f>ROUND(SUM(AG95:AG98),2)</f>
        <v>0</v>
      </c>
      <c r="AH94" s="273"/>
      <c r="AI94" s="273"/>
      <c r="AJ94" s="273"/>
      <c r="AK94" s="273"/>
      <c r="AL94" s="273"/>
      <c r="AM94" s="273"/>
      <c r="AN94" s="274">
        <f>SUM(AG94,AT94)</f>
        <v>0</v>
      </c>
      <c r="AO94" s="274"/>
      <c r="AP94" s="274"/>
      <c r="AQ94" s="85" t="s">
        <v>1</v>
      </c>
      <c r="AR94" s="86"/>
      <c r="AS94" s="87">
        <f>ROUND(SUM(AS95:AS98),2)</f>
        <v>0</v>
      </c>
      <c r="AT94" s="88">
        <f>ROUND(SUM(AV94:AW94),2)</f>
        <v>0</v>
      </c>
      <c r="AU94" s="89">
        <f>ROUND(SUM(AU95:AU98),5)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ROUND(SUM(AZ95:AZ98),2)</f>
        <v>0</v>
      </c>
      <c r="BA94" s="88">
        <f>ROUND(SUM(BA95:BA98),2)</f>
        <v>0</v>
      </c>
      <c r="BB94" s="88">
        <f>ROUND(SUM(BB95:BB98),2)</f>
        <v>0</v>
      </c>
      <c r="BC94" s="88">
        <f>ROUND(SUM(BC95:BC98),2)</f>
        <v>0</v>
      </c>
      <c r="BD94" s="90">
        <f>ROUND(SUM(BD95:BD98),2)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70" t="s">
        <v>81</v>
      </c>
      <c r="E95" s="270"/>
      <c r="F95" s="270"/>
      <c r="G95" s="270"/>
      <c r="H95" s="270"/>
      <c r="I95" s="96"/>
      <c r="J95" s="270" t="s">
        <v>82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1">
        <f>'01 - Stěna I.'!J30</f>
        <v>0</v>
      </c>
      <c r="AH95" s="272"/>
      <c r="AI95" s="272"/>
      <c r="AJ95" s="272"/>
      <c r="AK95" s="272"/>
      <c r="AL95" s="272"/>
      <c r="AM95" s="272"/>
      <c r="AN95" s="271">
        <f>SUM(AG95,AT95)</f>
        <v>0</v>
      </c>
      <c r="AO95" s="272"/>
      <c r="AP95" s="272"/>
      <c r="AQ95" s="97" t="s">
        <v>83</v>
      </c>
      <c r="AR95" s="98"/>
      <c r="AS95" s="99">
        <v>0</v>
      </c>
      <c r="AT95" s="100">
        <f>ROUND(SUM(AV95:AW95),2)</f>
        <v>0</v>
      </c>
      <c r="AU95" s="101">
        <f>'01 - Stěna I.'!P120</f>
        <v>0</v>
      </c>
      <c r="AV95" s="100">
        <f>'01 - Stěna I.'!J33</f>
        <v>0</v>
      </c>
      <c r="AW95" s="100">
        <f>'01 - Stěna I.'!J34</f>
        <v>0</v>
      </c>
      <c r="AX95" s="100">
        <f>'01 - Stěna I.'!J35</f>
        <v>0</v>
      </c>
      <c r="AY95" s="100">
        <f>'01 - Stěna I.'!J36</f>
        <v>0</v>
      </c>
      <c r="AZ95" s="100">
        <f>'01 - Stěna I.'!F33</f>
        <v>0</v>
      </c>
      <c r="BA95" s="100">
        <f>'01 - Stěna I.'!F34</f>
        <v>0</v>
      </c>
      <c r="BB95" s="100">
        <f>'01 - Stěna I.'!F35</f>
        <v>0</v>
      </c>
      <c r="BC95" s="100">
        <f>'01 - Stěna I.'!F36</f>
        <v>0</v>
      </c>
      <c r="BD95" s="102">
        <f>'01 - Stěna I.'!F37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16.5" customHeight="1">
      <c r="A96" s="93" t="s">
        <v>80</v>
      </c>
      <c r="B96" s="94"/>
      <c r="C96" s="95"/>
      <c r="D96" s="270" t="s">
        <v>87</v>
      </c>
      <c r="E96" s="270"/>
      <c r="F96" s="270"/>
      <c r="G96" s="270"/>
      <c r="H96" s="270"/>
      <c r="I96" s="96"/>
      <c r="J96" s="270" t="s">
        <v>88</v>
      </c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1">
        <f>'02 - Stěna II.'!J30</f>
        <v>0</v>
      </c>
      <c r="AH96" s="272"/>
      <c r="AI96" s="272"/>
      <c r="AJ96" s="272"/>
      <c r="AK96" s="272"/>
      <c r="AL96" s="272"/>
      <c r="AM96" s="272"/>
      <c r="AN96" s="271">
        <f>SUM(AG96,AT96)</f>
        <v>0</v>
      </c>
      <c r="AO96" s="272"/>
      <c r="AP96" s="272"/>
      <c r="AQ96" s="97" t="s">
        <v>83</v>
      </c>
      <c r="AR96" s="98"/>
      <c r="AS96" s="99">
        <v>0</v>
      </c>
      <c r="AT96" s="100">
        <f>ROUND(SUM(AV96:AW96),2)</f>
        <v>0</v>
      </c>
      <c r="AU96" s="101">
        <f>'02 - Stěna II.'!P120</f>
        <v>0</v>
      </c>
      <c r="AV96" s="100">
        <f>'02 - Stěna II.'!J33</f>
        <v>0</v>
      </c>
      <c r="AW96" s="100">
        <f>'02 - Stěna II.'!J34</f>
        <v>0</v>
      </c>
      <c r="AX96" s="100">
        <f>'02 - Stěna II.'!J35</f>
        <v>0</v>
      </c>
      <c r="AY96" s="100">
        <f>'02 - Stěna II.'!J36</f>
        <v>0</v>
      </c>
      <c r="AZ96" s="100">
        <f>'02 - Stěna II.'!F33</f>
        <v>0</v>
      </c>
      <c r="BA96" s="100">
        <f>'02 - Stěna II.'!F34</f>
        <v>0</v>
      </c>
      <c r="BB96" s="100">
        <f>'02 - Stěna II.'!F35</f>
        <v>0</v>
      </c>
      <c r="BC96" s="100">
        <f>'02 - Stěna II.'!F36</f>
        <v>0</v>
      </c>
      <c r="BD96" s="102">
        <f>'02 - Stěna II.'!F37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91" s="7" customFormat="1" ht="16.5" customHeight="1">
      <c r="A97" s="93" t="s">
        <v>80</v>
      </c>
      <c r="B97" s="94"/>
      <c r="C97" s="95"/>
      <c r="D97" s="270" t="s">
        <v>90</v>
      </c>
      <c r="E97" s="270"/>
      <c r="F97" s="270"/>
      <c r="G97" s="270"/>
      <c r="H97" s="270"/>
      <c r="I97" s="96"/>
      <c r="J97" s="270" t="s">
        <v>91</v>
      </c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1">
        <f>'03 - Stěna nad garáží'!J30</f>
        <v>0</v>
      </c>
      <c r="AH97" s="272"/>
      <c r="AI97" s="272"/>
      <c r="AJ97" s="272"/>
      <c r="AK97" s="272"/>
      <c r="AL97" s="272"/>
      <c r="AM97" s="272"/>
      <c r="AN97" s="271">
        <f>SUM(AG97,AT97)</f>
        <v>0</v>
      </c>
      <c r="AO97" s="272"/>
      <c r="AP97" s="272"/>
      <c r="AQ97" s="97" t="s">
        <v>83</v>
      </c>
      <c r="AR97" s="98"/>
      <c r="AS97" s="99">
        <v>0</v>
      </c>
      <c r="AT97" s="100">
        <f>ROUND(SUM(AV97:AW97),2)</f>
        <v>0</v>
      </c>
      <c r="AU97" s="101">
        <f>'03 - Stěna nad garáží'!P119</f>
        <v>0</v>
      </c>
      <c r="AV97" s="100">
        <f>'03 - Stěna nad garáží'!J33</f>
        <v>0</v>
      </c>
      <c r="AW97" s="100">
        <f>'03 - Stěna nad garáží'!J34</f>
        <v>0</v>
      </c>
      <c r="AX97" s="100">
        <f>'03 - Stěna nad garáží'!J35</f>
        <v>0</v>
      </c>
      <c r="AY97" s="100">
        <f>'03 - Stěna nad garáží'!J36</f>
        <v>0</v>
      </c>
      <c r="AZ97" s="100">
        <f>'03 - Stěna nad garáží'!F33</f>
        <v>0</v>
      </c>
      <c r="BA97" s="100">
        <f>'03 - Stěna nad garáží'!F34</f>
        <v>0</v>
      </c>
      <c r="BB97" s="100">
        <f>'03 - Stěna nad garáží'!F35</f>
        <v>0</v>
      </c>
      <c r="BC97" s="100">
        <f>'03 - Stěna nad garáží'!F36</f>
        <v>0</v>
      </c>
      <c r="BD97" s="102">
        <f>'03 - Stěna nad garáží'!F37</f>
        <v>0</v>
      </c>
      <c r="BT97" s="103" t="s">
        <v>84</v>
      </c>
      <c r="BV97" s="103" t="s">
        <v>78</v>
      </c>
      <c r="BW97" s="103" t="s">
        <v>92</v>
      </c>
      <c r="BX97" s="103" t="s">
        <v>5</v>
      </c>
      <c r="CL97" s="103" t="s">
        <v>1</v>
      </c>
      <c r="CM97" s="103" t="s">
        <v>86</v>
      </c>
    </row>
    <row r="98" spans="1:91" s="7" customFormat="1" ht="16.5" customHeight="1">
      <c r="A98" s="93" t="s">
        <v>80</v>
      </c>
      <c r="B98" s="94"/>
      <c r="C98" s="95"/>
      <c r="D98" s="270" t="s">
        <v>93</v>
      </c>
      <c r="E98" s="270"/>
      <c r="F98" s="270"/>
      <c r="G98" s="270"/>
      <c r="H98" s="270"/>
      <c r="I98" s="96"/>
      <c r="J98" s="270" t="s">
        <v>94</v>
      </c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1">
        <f>'04 - Vedlejší rozpočtové ...'!J30</f>
        <v>0</v>
      </c>
      <c r="AH98" s="272"/>
      <c r="AI98" s="272"/>
      <c r="AJ98" s="272"/>
      <c r="AK98" s="272"/>
      <c r="AL98" s="272"/>
      <c r="AM98" s="272"/>
      <c r="AN98" s="271">
        <f>SUM(AG98,AT98)</f>
        <v>0</v>
      </c>
      <c r="AO98" s="272"/>
      <c r="AP98" s="272"/>
      <c r="AQ98" s="97" t="s">
        <v>83</v>
      </c>
      <c r="AR98" s="98"/>
      <c r="AS98" s="104">
        <v>0</v>
      </c>
      <c r="AT98" s="105">
        <f>ROUND(SUM(AV98:AW98),2)</f>
        <v>0</v>
      </c>
      <c r="AU98" s="106">
        <f>'04 - Vedlejší rozpočtové ...'!P120</f>
        <v>0</v>
      </c>
      <c r="AV98" s="105">
        <f>'04 - Vedlejší rozpočtové ...'!J33</f>
        <v>0</v>
      </c>
      <c r="AW98" s="105">
        <f>'04 - Vedlejší rozpočtové ...'!J34</f>
        <v>0</v>
      </c>
      <c r="AX98" s="105">
        <f>'04 - Vedlejší rozpočtové ...'!J35</f>
        <v>0</v>
      </c>
      <c r="AY98" s="105">
        <f>'04 - Vedlejší rozpočtové ...'!J36</f>
        <v>0</v>
      </c>
      <c r="AZ98" s="105">
        <f>'04 - Vedlejší rozpočtové ...'!F33</f>
        <v>0</v>
      </c>
      <c r="BA98" s="105">
        <f>'04 - Vedlejší rozpočtové ...'!F34</f>
        <v>0</v>
      </c>
      <c r="BB98" s="105">
        <f>'04 - Vedlejší rozpočtové ...'!F35</f>
        <v>0</v>
      </c>
      <c r="BC98" s="105">
        <f>'04 - Vedlejší rozpočtové ...'!F36</f>
        <v>0</v>
      </c>
      <c r="BD98" s="107">
        <f>'04 - Vedlejší rozpočtové ...'!F37</f>
        <v>0</v>
      </c>
      <c r="BT98" s="103" t="s">
        <v>84</v>
      </c>
      <c r="BV98" s="103" t="s">
        <v>78</v>
      </c>
      <c r="BW98" s="103" t="s">
        <v>95</v>
      </c>
      <c r="BX98" s="103" t="s">
        <v>5</v>
      </c>
      <c r="CL98" s="103" t="s">
        <v>1</v>
      </c>
      <c r="CM98" s="103" t="s">
        <v>86</v>
      </c>
    </row>
    <row r="99" spans="1:91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9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algorithmName="SHA-512" hashValue="HCkQMHdaw1DXC+C5digvPv2oCsW6T4yB6VDu0kEpvISv5QLCQXuGwB3skEU3w/DL0SvuEGmY4DhistI8eYhBLw==" saltValue="biJ96R30g3ZFyUZwFugpetqNbD9ljXjcoEKzXK9v5dTUYu9aY7wJBwOgDmRlOi0Jfrhdqdmbll43VbkGDyM5S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Stěna I.'!C2" display="/" xr:uid="{00000000-0004-0000-0000-000000000000}"/>
    <hyperlink ref="A96" location="'02 - Stěna II.'!C2" display="/" xr:uid="{00000000-0004-0000-0000-000001000000}"/>
    <hyperlink ref="A97" location="'03 - Stěna nad garáží'!C2" display="/" xr:uid="{00000000-0004-0000-0000-000002000000}"/>
    <hyperlink ref="A98" location="'04 - Vedlejší rozpočtové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Mikulov - statické zajištěn hradebních zdí zámku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98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8. 7. 2022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ROUND((SUM(BE120:BE208)),  2)</f>
        <v>0</v>
      </c>
      <c r="G33" s="34"/>
      <c r="H33" s="34"/>
      <c r="I33" s="124">
        <v>0.21</v>
      </c>
      <c r="J33" s="123">
        <f>ROUND(((SUM(BE120:BE208))*I33),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ROUND((SUM(BF120:BF208)),  2)</f>
        <v>0</v>
      </c>
      <c r="G34" s="34"/>
      <c r="H34" s="34"/>
      <c r="I34" s="124">
        <v>0.15</v>
      </c>
      <c r="J34" s="123">
        <f>ROUND(((SUM(BF120:BF208))*I34),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ROUND((SUM(BG120:BG208)),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ROUND((SUM(BH120:BH208)),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ROUND((SUM(BI120:BI208)),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Mikulov - statické zajištěn hradebních zdí zámku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01 - Stěna I.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Mikulov</v>
      </c>
      <c r="G89" s="36"/>
      <c r="H89" s="36"/>
      <c r="I89" s="29" t="s">
        <v>22</v>
      </c>
      <c r="J89" s="66" t="str">
        <f>IF(J12="","",J12)</f>
        <v>8. 7. 2022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Regionální muzeum v Mikulově, Mikulov</v>
      </c>
      <c r="G91" s="36"/>
      <c r="H91" s="36"/>
      <c r="I91" s="29" t="s">
        <v>30</v>
      </c>
      <c r="J91" s="32" t="str">
        <f>E21</f>
        <v>OK Atelier, s.r.o., Břeclav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47"/>
      <c r="C97" s="148"/>
      <c r="D97" s="149" t="s">
        <v>104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105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106</v>
      </c>
      <c r="E99" s="156"/>
      <c r="F99" s="156"/>
      <c r="G99" s="156"/>
      <c r="H99" s="156"/>
      <c r="I99" s="156"/>
      <c r="J99" s="157">
        <f>J133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107</v>
      </c>
      <c r="E100" s="156"/>
      <c r="F100" s="156"/>
      <c r="G100" s="156"/>
      <c r="H100" s="156"/>
      <c r="I100" s="156"/>
      <c r="J100" s="157">
        <f>J207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108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2" t="str">
        <f>E7</f>
        <v>Mikulov - statické zajištěn hradebních zdí zámku</v>
      </c>
      <c r="F110" s="303"/>
      <c r="G110" s="303"/>
      <c r="H110" s="303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54" t="str">
        <f>E9</f>
        <v>01 - Stěna I.</v>
      </c>
      <c r="F112" s="304"/>
      <c r="G112" s="304"/>
      <c r="H112" s="304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Mikulov</v>
      </c>
      <c r="G114" s="36"/>
      <c r="H114" s="36"/>
      <c r="I114" s="29" t="s">
        <v>22</v>
      </c>
      <c r="J114" s="66" t="str">
        <f>IF(J12="","",J12)</f>
        <v>8. 7. 2022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Regionální muzeum v Mikulově, Mikulov</v>
      </c>
      <c r="G116" s="36"/>
      <c r="H116" s="36"/>
      <c r="I116" s="29" t="s">
        <v>30</v>
      </c>
      <c r="J116" s="32" t="str">
        <f>E21</f>
        <v>OK Atelier, s.r.o., Břeclav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109</v>
      </c>
      <c r="D119" s="162" t="s">
        <v>61</v>
      </c>
      <c r="E119" s="162" t="s">
        <v>57</v>
      </c>
      <c r="F119" s="162" t="s">
        <v>58</v>
      </c>
      <c r="G119" s="162" t="s">
        <v>110</v>
      </c>
      <c r="H119" s="162" t="s">
        <v>111</v>
      </c>
      <c r="I119" s="162" t="s">
        <v>112</v>
      </c>
      <c r="J119" s="163" t="s">
        <v>101</v>
      </c>
      <c r="K119" s="164" t="s">
        <v>113</v>
      </c>
      <c r="L119" s="165"/>
      <c r="M119" s="75" t="s">
        <v>1</v>
      </c>
      <c r="N119" s="76" t="s">
        <v>40</v>
      </c>
      <c r="O119" s="76" t="s">
        <v>114</v>
      </c>
      <c r="P119" s="76" t="s">
        <v>115</v>
      </c>
      <c r="Q119" s="76" t="s">
        <v>116</v>
      </c>
      <c r="R119" s="76" t="s">
        <v>117</v>
      </c>
      <c r="S119" s="76" t="s">
        <v>118</v>
      </c>
      <c r="T119" s="77" t="s">
        <v>119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120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</f>
        <v>0</v>
      </c>
      <c r="Q120" s="79"/>
      <c r="R120" s="168">
        <f>R121</f>
        <v>36.396056999999999</v>
      </c>
      <c r="S120" s="79"/>
      <c r="T120" s="169">
        <f>T121</f>
        <v>56.185300000000005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103</v>
      </c>
      <c r="BK120" s="170">
        <f>BK121</f>
        <v>0</v>
      </c>
    </row>
    <row r="121" spans="1:65" s="12" customFormat="1" ht="25.9" customHeight="1">
      <c r="B121" s="171"/>
      <c r="C121" s="172"/>
      <c r="D121" s="173" t="s">
        <v>75</v>
      </c>
      <c r="E121" s="174" t="s">
        <v>121</v>
      </c>
      <c r="F121" s="174" t="s">
        <v>122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P122+P133+P207</f>
        <v>0</v>
      </c>
      <c r="Q121" s="179"/>
      <c r="R121" s="180">
        <f>R122+R133+R207</f>
        <v>36.396056999999999</v>
      </c>
      <c r="S121" s="179"/>
      <c r="T121" s="181">
        <f>T122+T133+T207</f>
        <v>56.185300000000005</v>
      </c>
      <c r="AR121" s="182" t="s">
        <v>84</v>
      </c>
      <c r="AT121" s="183" t="s">
        <v>75</v>
      </c>
      <c r="AU121" s="183" t="s">
        <v>76</v>
      </c>
      <c r="AY121" s="182" t="s">
        <v>123</v>
      </c>
      <c r="BK121" s="184">
        <f>BK122+BK133+BK207</f>
        <v>0</v>
      </c>
    </row>
    <row r="122" spans="1:65" s="12" customFormat="1" ht="22.9" customHeight="1">
      <c r="B122" s="171"/>
      <c r="C122" s="172"/>
      <c r="D122" s="173" t="s">
        <v>75</v>
      </c>
      <c r="E122" s="185" t="s">
        <v>84</v>
      </c>
      <c r="F122" s="185" t="s">
        <v>124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SUM(P123:P132)</f>
        <v>0</v>
      </c>
      <c r="Q122" s="179"/>
      <c r="R122" s="180">
        <f>SUM(R123:R132)</f>
        <v>13.2</v>
      </c>
      <c r="S122" s="179"/>
      <c r="T122" s="181">
        <f>SUM(T123:T132)</f>
        <v>0</v>
      </c>
      <c r="AR122" s="182" t="s">
        <v>84</v>
      </c>
      <c r="AT122" s="183" t="s">
        <v>75</v>
      </c>
      <c r="AU122" s="183" t="s">
        <v>84</v>
      </c>
      <c r="AY122" s="182" t="s">
        <v>123</v>
      </c>
      <c r="BK122" s="184">
        <f>SUM(BK123:BK132)</f>
        <v>0</v>
      </c>
    </row>
    <row r="123" spans="1:65" s="2" customFormat="1" ht="33" customHeight="1">
      <c r="A123" s="34"/>
      <c r="B123" s="35"/>
      <c r="C123" s="187" t="s">
        <v>84</v>
      </c>
      <c r="D123" s="187" t="s">
        <v>125</v>
      </c>
      <c r="E123" s="188" t="s">
        <v>126</v>
      </c>
      <c r="F123" s="189" t="s">
        <v>127</v>
      </c>
      <c r="G123" s="190" t="s">
        <v>128</v>
      </c>
      <c r="H123" s="191">
        <v>35</v>
      </c>
      <c r="I123" s="192"/>
      <c r="J123" s="193">
        <f>ROUND(I123*H123,2)</f>
        <v>0</v>
      </c>
      <c r="K123" s="194"/>
      <c r="L123" s="39"/>
      <c r="M123" s="195" t="s">
        <v>1</v>
      </c>
      <c r="N123" s="196" t="s">
        <v>41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129</v>
      </c>
      <c r="AT123" s="199" t="s">
        <v>125</v>
      </c>
      <c r="AU123" s="199" t="s">
        <v>86</v>
      </c>
      <c r="AY123" s="17" t="s">
        <v>123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84</v>
      </c>
      <c r="BK123" s="200">
        <f>ROUND(I123*H123,2)</f>
        <v>0</v>
      </c>
      <c r="BL123" s="17" t="s">
        <v>129</v>
      </c>
      <c r="BM123" s="199" t="s">
        <v>130</v>
      </c>
    </row>
    <row r="124" spans="1:65" s="13" customFormat="1" ht="11.25">
      <c r="B124" s="201"/>
      <c r="C124" s="202"/>
      <c r="D124" s="203" t="s">
        <v>131</v>
      </c>
      <c r="E124" s="204" t="s">
        <v>1</v>
      </c>
      <c r="F124" s="205" t="s">
        <v>132</v>
      </c>
      <c r="G124" s="202"/>
      <c r="H124" s="206">
        <v>35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131</v>
      </c>
      <c r="AU124" s="212" t="s">
        <v>86</v>
      </c>
      <c r="AV124" s="13" t="s">
        <v>86</v>
      </c>
      <c r="AW124" s="13" t="s">
        <v>32</v>
      </c>
      <c r="AX124" s="13" t="s">
        <v>84</v>
      </c>
      <c r="AY124" s="212" t="s">
        <v>123</v>
      </c>
    </row>
    <row r="125" spans="1:65" s="2" customFormat="1" ht="24.2" customHeight="1">
      <c r="A125" s="34"/>
      <c r="B125" s="35"/>
      <c r="C125" s="187" t="s">
        <v>86</v>
      </c>
      <c r="D125" s="187" t="s">
        <v>125</v>
      </c>
      <c r="E125" s="188" t="s">
        <v>133</v>
      </c>
      <c r="F125" s="189" t="s">
        <v>134</v>
      </c>
      <c r="G125" s="190" t="s">
        <v>135</v>
      </c>
      <c r="H125" s="191">
        <v>6.6</v>
      </c>
      <c r="I125" s="192"/>
      <c r="J125" s="193">
        <f>ROUND(I125*H125,2)</f>
        <v>0</v>
      </c>
      <c r="K125" s="194"/>
      <c r="L125" s="39"/>
      <c r="M125" s="195" t="s">
        <v>1</v>
      </c>
      <c r="N125" s="196" t="s">
        <v>41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129</v>
      </c>
      <c r="AT125" s="199" t="s">
        <v>125</v>
      </c>
      <c r="AU125" s="199" t="s">
        <v>86</v>
      </c>
      <c r="AY125" s="17" t="s">
        <v>123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84</v>
      </c>
      <c r="BK125" s="200">
        <f>ROUND(I125*H125,2)</f>
        <v>0</v>
      </c>
      <c r="BL125" s="17" t="s">
        <v>129</v>
      </c>
      <c r="BM125" s="199" t="s">
        <v>136</v>
      </c>
    </row>
    <row r="126" spans="1:65" s="14" customFormat="1" ht="11.25">
      <c r="B126" s="213"/>
      <c r="C126" s="214"/>
      <c r="D126" s="203" t="s">
        <v>131</v>
      </c>
      <c r="E126" s="215" t="s">
        <v>1</v>
      </c>
      <c r="F126" s="216" t="s">
        <v>137</v>
      </c>
      <c r="G126" s="214"/>
      <c r="H126" s="215" t="s">
        <v>1</v>
      </c>
      <c r="I126" s="217"/>
      <c r="J126" s="214"/>
      <c r="K126" s="214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131</v>
      </c>
      <c r="AU126" s="222" t="s">
        <v>86</v>
      </c>
      <c r="AV126" s="14" t="s">
        <v>84</v>
      </c>
      <c r="AW126" s="14" t="s">
        <v>32</v>
      </c>
      <c r="AX126" s="14" t="s">
        <v>76</v>
      </c>
      <c r="AY126" s="222" t="s">
        <v>123</v>
      </c>
    </row>
    <row r="127" spans="1:65" s="13" customFormat="1" ht="11.25">
      <c r="B127" s="201"/>
      <c r="C127" s="202"/>
      <c r="D127" s="203" t="s">
        <v>131</v>
      </c>
      <c r="E127" s="204" t="s">
        <v>1</v>
      </c>
      <c r="F127" s="205" t="s">
        <v>138</v>
      </c>
      <c r="G127" s="202"/>
      <c r="H127" s="206">
        <v>6.6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131</v>
      </c>
      <c r="AU127" s="212" t="s">
        <v>86</v>
      </c>
      <c r="AV127" s="13" t="s">
        <v>86</v>
      </c>
      <c r="AW127" s="13" t="s">
        <v>32</v>
      </c>
      <c r="AX127" s="13" t="s">
        <v>84</v>
      </c>
      <c r="AY127" s="212" t="s">
        <v>123</v>
      </c>
    </row>
    <row r="128" spans="1:65" s="2" customFormat="1" ht="24.2" customHeight="1">
      <c r="A128" s="34"/>
      <c r="B128" s="35"/>
      <c r="C128" s="187" t="s">
        <v>139</v>
      </c>
      <c r="D128" s="187" t="s">
        <v>125</v>
      </c>
      <c r="E128" s="188" t="s">
        <v>140</v>
      </c>
      <c r="F128" s="189" t="s">
        <v>141</v>
      </c>
      <c r="G128" s="190" t="s">
        <v>128</v>
      </c>
      <c r="H128" s="191">
        <v>132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41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129</v>
      </c>
      <c r="AT128" s="199" t="s">
        <v>125</v>
      </c>
      <c r="AU128" s="199" t="s">
        <v>86</v>
      </c>
      <c r="AY128" s="17" t="s">
        <v>123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84</v>
      </c>
      <c r="BK128" s="200">
        <f>ROUND(I128*H128,2)</f>
        <v>0</v>
      </c>
      <c r="BL128" s="17" t="s">
        <v>129</v>
      </c>
      <c r="BM128" s="199" t="s">
        <v>142</v>
      </c>
    </row>
    <row r="129" spans="1:65" s="13" customFormat="1" ht="11.25">
      <c r="B129" s="201"/>
      <c r="C129" s="202"/>
      <c r="D129" s="203" t="s">
        <v>131</v>
      </c>
      <c r="E129" s="204" t="s">
        <v>1</v>
      </c>
      <c r="F129" s="205" t="s">
        <v>143</v>
      </c>
      <c r="G129" s="202"/>
      <c r="H129" s="206">
        <v>132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131</v>
      </c>
      <c r="AU129" s="212" t="s">
        <v>86</v>
      </c>
      <c r="AV129" s="13" t="s">
        <v>86</v>
      </c>
      <c r="AW129" s="13" t="s">
        <v>32</v>
      </c>
      <c r="AX129" s="13" t="s">
        <v>84</v>
      </c>
      <c r="AY129" s="212" t="s">
        <v>123</v>
      </c>
    </row>
    <row r="130" spans="1:65" s="2" customFormat="1" ht="16.5" customHeight="1">
      <c r="A130" s="34"/>
      <c r="B130" s="35"/>
      <c r="C130" s="223" t="s">
        <v>129</v>
      </c>
      <c r="D130" s="223" t="s">
        <v>144</v>
      </c>
      <c r="E130" s="224" t="s">
        <v>145</v>
      </c>
      <c r="F130" s="225" t="s">
        <v>146</v>
      </c>
      <c r="G130" s="226" t="s">
        <v>147</v>
      </c>
      <c r="H130" s="227">
        <v>13.2</v>
      </c>
      <c r="I130" s="228"/>
      <c r="J130" s="229">
        <f>ROUND(I130*H130,2)</f>
        <v>0</v>
      </c>
      <c r="K130" s="230"/>
      <c r="L130" s="231"/>
      <c r="M130" s="232" t="s">
        <v>1</v>
      </c>
      <c r="N130" s="233" t="s">
        <v>41</v>
      </c>
      <c r="O130" s="71"/>
      <c r="P130" s="197">
        <f>O130*H130</f>
        <v>0</v>
      </c>
      <c r="Q130" s="197">
        <v>1</v>
      </c>
      <c r="R130" s="197">
        <f>Q130*H130</f>
        <v>13.2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148</v>
      </c>
      <c r="AT130" s="199" t="s">
        <v>144</v>
      </c>
      <c r="AU130" s="199" t="s">
        <v>86</v>
      </c>
      <c r="AY130" s="17" t="s">
        <v>123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84</v>
      </c>
      <c r="BK130" s="200">
        <f>ROUND(I130*H130,2)</f>
        <v>0</v>
      </c>
      <c r="BL130" s="17" t="s">
        <v>129</v>
      </c>
      <c r="BM130" s="199" t="s">
        <v>149</v>
      </c>
    </row>
    <row r="131" spans="1:65" s="13" customFormat="1" ht="11.25">
      <c r="B131" s="201"/>
      <c r="C131" s="202"/>
      <c r="D131" s="203" t="s">
        <v>131</v>
      </c>
      <c r="E131" s="204" t="s">
        <v>1</v>
      </c>
      <c r="F131" s="205" t="s">
        <v>150</v>
      </c>
      <c r="G131" s="202"/>
      <c r="H131" s="206">
        <v>6.6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131</v>
      </c>
      <c r="AU131" s="212" t="s">
        <v>86</v>
      </c>
      <c r="AV131" s="13" t="s">
        <v>86</v>
      </c>
      <c r="AW131" s="13" t="s">
        <v>32</v>
      </c>
      <c r="AX131" s="13" t="s">
        <v>76</v>
      </c>
      <c r="AY131" s="212" t="s">
        <v>123</v>
      </c>
    </row>
    <row r="132" spans="1:65" s="13" customFormat="1" ht="11.25">
      <c r="B132" s="201"/>
      <c r="C132" s="202"/>
      <c r="D132" s="203" t="s">
        <v>131</v>
      </c>
      <c r="E132" s="204" t="s">
        <v>1</v>
      </c>
      <c r="F132" s="205" t="s">
        <v>151</v>
      </c>
      <c r="G132" s="202"/>
      <c r="H132" s="206">
        <v>13.2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131</v>
      </c>
      <c r="AU132" s="212" t="s">
        <v>86</v>
      </c>
      <c r="AV132" s="13" t="s">
        <v>86</v>
      </c>
      <c r="AW132" s="13" t="s">
        <v>32</v>
      </c>
      <c r="AX132" s="13" t="s">
        <v>84</v>
      </c>
      <c r="AY132" s="212" t="s">
        <v>123</v>
      </c>
    </row>
    <row r="133" spans="1:65" s="12" customFormat="1" ht="22.9" customHeight="1">
      <c r="B133" s="171"/>
      <c r="C133" s="172"/>
      <c r="D133" s="173" t="s">
        <v>75</v>
      </c>
      <c r="E133" s="185" t="s">
        <v>152</v>
      </c>
      <c r="F133" s="185" t="s">
        <v>153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SUM(P134:P206)</f>
        <v>0</v>
      </c>
      <c r="Q133" s="179"/>
      <c r="R133" s="180">
        <f>SUM(R134:R206)</f>
        <v>23.196057000000003</v>
      </c>
      <c r="S133" s="179"/>
      <c r="T133" s="181">
        <f>SUM(T134:T206)</f>
        <v>56.185300000000005</v>
      </c>
      <c r="AR133" s="182" t="s">
        <v>84</v>
      </c>
      <c r="AT133" s="183" t="s">
        <v>75</v>
      </c>
      <c r="AU133" s="183" t="s">
        <v>84</v>
      </c>
      <c r="AY133" s="182" t="s">
        <v>123</v>
      </c>
      <c r="BK133" s="184">
        <f>SUM(BK134:BK206)</f>
        <v>0</v>
      </c>
    </row>
    <row r="134" spans="1:65" s="2" customFormat="1" ht="33" customHeight="1">
      <c r="A134" s="34"/>
      <c r="B134" s="35"/>
      <c r="C134" s="187" t="s">
        <v>154</v>
      </c>
      <c r="D134" s="187" t="s">
        <v>125</v>
      </c>
      <c r="E134" s="188" t="s">
        <v>155</v>
      </c>
      <c r="F134" s="189" t="s">
        <v>156</v>
      </c>
      <c r="G134" s="190" t="s">
        <v>128</v>
      </c>
      <c r="H134" s="191">
        <v>150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41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129</v>
      </c>
      <c r="AT134" s="199" t="s">
        <v>125</v>
      </c>
      <c r="AU134" s="199" t="s">
        <v>86</v>
      </c>
      <c r="AY134" s="17" t="s">
        <v>123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84</v>
      </c>
      <c r="BK134" s="200">
        <f>ROUND(I134*H134,2)</f>
        <v>0</v>
      </c>
      <c r="BL134" s="17" t="s">
        <v>129</v>
      </c>
      <c r="BM134" s="199" t="s">
        <v>157</v>
      </c>
    </row>
    <row r="135" spans="1:65" s="13" customFormat="1" ht="11.25">
      <c r="B135" s="201"/>
      <c r="C135" s="202"/>
      <c r="D135" s="203" t="s">
        <v>131</v>
      </c>
      <c r="E135" s="204" t="s">
        <v>1</v>
      </c>
      <c r="F135" s="205" t="s">
        <v>158</v>
      </c>
      <c r="G135" s="202"/>
      <c r="H135" s="206">
        <v>149.6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131</v>
      </c>
      <c r="AU135" s="212" t="s">
        <v>86</v>
      </c>
      <c r="AV135" s="13" t="s">
        <v>86</v>
      </c>
      <c r="AW135" s="13" t="s">
        <v>32</v>
      </c>
      <c r="AX135" s="13" t="s">
        <v>76</v>
      </c>
      <c r="AY135" s="212" t="s">
        <v>123</v>
      </c>
    </row>
    <row r="136" spans="1:65" s="13" customFormat="1" ht="11.25">
      <c r="B136" s="201"/>
      <c r="C136" s="202"/>
      <c r="D136" s="203" t="s">
        <v>131</v>
      </c>
      <c r="E136" s="204" t="s">
        <v>1</v>
      </c>
      <c r="F136" s="205" t="s">
        <v>159</v>
      </c>
      <c r="G136" s="202"/>
      <c r="H136" s="206">
        <v>150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131</v>
      </c>
      <c r="AU136" s="212" t="s">
        <v>86</v>
      </c>
      <c r="AV136" s="13" t="s">
        <v>86</v>
      </c>
      <c r="AW136" s="13" t="s">
        <v>32</v>
      </c>
      <c r="AX136" s="13" t="s">
        <v>84</v>
      </c>
      <c r="AY136" s="212" t="s">
        <v>123</v>
      </c>
    </row>
    <row r="137" spans="1:65" s="2" customFormat="1" ht="33" customHeight="1">
      <c r="A137" s="34"/>
      <c r="B137" s="35"/>
      <c r="C137" s="187" t="s">
        <v>160</v>
      </c>
      <c r="D137" s="187" t="s">
        <v>125</v>
      </c>
      <c r="E137" s="188" t="s">
        <v>161</v>
      </c>
      <c r="F137" s="189" t="s">
        <v>162</v>
      </c>
      <c r="G137" s="190" t="s">
        <v>128</v>
      </c>
      <c r="H137" s="191">
        <v>13500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41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129</v>
      </c>
      <c r="AT137" s="199" t="s">
        <v>125</v>
      </c>
      <c r="AU137" s="199" t="s">
        <v>86</v>
      </c>
      <c r="AY137" s="17" t="s">
        <v>123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84</v>
      </c>
      <c r="BK137" s="200">
        <f>ROUND(I137*H137,2)</f>
        <v>0</v>
      </c>
      <c r="BL137" s="17" t="s">
        <v>129</v>
      </c>
      <c r="BM137" s="199" t="s">
        <v>163</v>
      </c>
    </row>
    <row r="138" spans="1:65" s="13" customFormat="1" ht="11.25">
      <c r="B138" s="201"/>
      <c r="C138" s="202"/>
      <c r="D138" s="203" t="s">
        <v>131</v>
      </c>
      <c r="E138" s="204" t="s">
        <v>1</v>
      </c>
      <c r="F138" s="205" t="s">
        <v>164</v>
      </c>
      <c r="G138" s="202"/>
      <c r="H138" s="206">
        <v>13500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131</v>
      </c>
      <c r="AU138" s="212" t="s">
        <v>86</v>
      </c>
      <c r="AV138" s="13" t="s">
        <v>86</v>
      </c>
      <c r="AW138" s="13" t="s">
        <v>32</v>
      </c>
      <c r="AX138" s="13" t="s">
        <v>84</v>
      </c>
      <c r="AY138" s="212" t="s">
        <v>123</v>
      </c>
    </row>
    <row r="139" spans="1:65" s="2" customFormat="1" ht="33" customHeight="1">
      <c r="A139" s="34"/>
      <c r="B139" s="35"/>
      <c r="C139" s="187" t="s">
        <v>165</v>
      </c>
      <c r="D139" s="187" t="s">
        <v>125</v>
      </c>
      <c r="E139" s="188" t="s">
        <v>166</v>
      </c>
      <c r="F139" s="189" t="s">
        <v>167</v>
      </c>
      <c r="G139" s="190" t="s">
        <v>128</v>
      </c>
      <c r="H139" s="191">
        <v>150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41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129</v>
      </c>
      <c r="AT139" s="199" t="s">
        <v>125</v>
      </c>
      <c r="AU139" s="199" t="s">
        <v>86</v>
      </c>
      <c r="AY139" s="17" t="s">
        <v>123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84</v>
      </c>
      <c r="BK139" s="200">
        <f>ROUND(I139*H139,2)</f>
        <v>0</v>
      </c>
      <c r="BL139" s="17" t="s">
        <v>129</v>
      </c>
      <c r="BM139" s="199" t="s">
        <v>168</v>
      </c>
    </row>
    <row r="140" spans="1:65" s="2" customFormat="1" ht="33" customHeight="1">
      <c r="A140" s="34"/>
      <c r="B140" s="35"/>
      <c r="C140" s="187" t="s">
        <v>148</v>
      </c>
      <c r="D140" s="187" t="s">
        <v>125</v>
      </c>
      <c r="E140" s="188" t="s">
        <v>169</v>
      </c>
      <c r="F140" s="189" t="s">
        <v>170</v>
      </c>
      <c r="G140" s="190" t="s">
        <v>128</v>
      </c>
      <c r="H140" s="191">
        <v>44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41</v>
      </c>
      <c r="O140" s="71"/>
      <c r="P140" s="197">
        <f>O140*H140</f>
        <v>0</v>
      </c>
      <c r="Q140" s="197">
        <v>1.2999999999999999E-4</v>
      </c>
      <c r="R140" s="197">
        <f>Q140*H140</f>
        <v>5.7199999999999994E-3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129</v>
      </c>
      <c r="AT140" s="199" t="s">
        <v>125</v>
      </c>
      <c r="AU140" s="199" t="s">
        <v>86</v>
      </c>
      <c r="AY140" s="17" t="s">
        <v>123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84</v>
      </c>
      <c r="BK140" s="200">
        <f>ROUND(I140*H140,2)</f>
        <v>0</v>
      </c>
      <c r="BL140" s="17" t="s">
        <v>129</v>
      </c>
      <c r="BM140" s="199" t="s">
        <v>171</v>
      </c>
    </row>
    <row r="141" spans="1:65" s="13" customFormat="1" ht="11.25">
      <c r="B141" s="201"/>
      <c r="C141" s="202"/>
      <c r="D141" s="203" t="s">
        <v>131</v>
      </c>
      <c r="E141" s="204" t="s">
        <v>1</v>
      </c>
      <c r="F141" s="205" t="s">
        <v>172</v>
      </c>
      <c r="G141" s="202"/>
      <c r="H141" s="206">
        <v>44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131</v>
      </c>
      <c r="AU141" s="212" t="s">
        <v>86</v>
      </c>
      <c r="AV141" s="13" t="s">
        <v>86</v>
      </c>
      <c r="AW141" s="13" t="s">
        <v>32</v>
      </c>
      <c r="AX141" s="13" t="s">
        <v>84</v>
      </c>
      <c r="AY141" s="212" t="s">
        <v>123</v>
      </c>
    </row>
    <row r="142" spans="1:65" s="2" customFormat="1" ht="21.75" customHeight="1">
      <c r="A142" s="34"/>
      <c r="B142" s="35"/>
      <c r="C142" s="187" t="s">
        <v>152</v>
      </c>
      <c r="D142" s="187" t="s">
        <v>125</v>
      </c>
      <c r="E142" s="188" t="s">
        <v>173</v>
      </c>
      <c r="F142" s="189" t="s">
        <v>174</v>
      </c>
      <c r="G142" s="190" t="s">
        <v>175</v>
      </c>
      <c r="H142" s="191">
        <v>21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41</v>
      </c>
      <c r="O142" s="71"/>
      <c r="P142" s="197">
        <f>O142*H142</f>
        <v>0</v>
      </c>
      <c r="Q142" s="197">
        <v>8.0999999999999996E-4</v>
      </c>
      <c r="R142" s="197">
        <f>Q142*H142</f>
        <v>1.7009999999999997E-2</v>
      </c>
      <c r="S142" s="197">
        <v>3.7999999999999999E-2</v>
      </c>
      <c r="T142" s="198">
        <f>S142*H142</f>
        <v>0.79799999999999993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129</v>
      </c>
      <c r="AT142" s="199" t="s">
        <v>125</v>
      </c>
      <c r="AU142" s="199" t="s">
        <v>86</v>
      </c>
      <c r="AY142" s="17" t="s">
        <v>123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84</v>
      </c>
      <c r="BK142" s="200">
        <f>ROUND(I142*H142,2)</f>
        <v>0</v>
      </c>
      <c r="BL142" s="17" t="s">
        <v>129</v>
      </c>
      <c r="BM142" s="199" t="s">
        <v>176</v>
      </c>
    </row>
    <row r="143" spans="1:65" s="13" customFormat="1" ht="11.25">
      <c r="B143" s="201"/>
      <c r="C143" s="202"/>
      <c r="D143" s="203" t="s">
        <v>131</v>
      </c>
      <c r="E143" s="204" t="s">
        <v>1</v>
      </c>
      <c r="F143" s="205" t="s">
        <v>177</v>
      </c>
      <c r="G143" s="202"/>
      <c r="H143" s="206">
        <v>21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131</v>
      </c>
      <c r="AU143" s="212" t="s">
        <v>86</v>
      </c>
      <c r="AV143" s="13" t="s">
        <v>86</v>
      </c>
      <c r="AW143" s="13" t="s">
        <v>32</v>
      </c>
      <c r="AX143" s="13" t="s">
        <v>84</v>
      </c>
      <c r="AY143" s="212" t="s">
        <v>123</v>
      </c>
    </row>
    <row r="144" spans="1:65" s="2" customFormat="1" ht="24.2" customHeight="1">
      <c r="A144" s="34"/>
      <c r="B144" s="35"/>
      <c r="C144" s="187" t="s">
        <v>178</v>
      </c>
      <c r="D144" s="187" t="s">
        <v>125</v>
      </c>
      <c r="E144" s="188" t="s">
        <v>179</v>
      </c>
      <c r="F144" s="189" t="s">
        <v>180</v>
      </c>
      <c r="G144" s="190" t="s">
        <v>175</v>
      </c>
      <c r="H144" s="191">
        <v>21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41</v>
      </c>
      <c r="O144" s="71"/>
      <c r="P144" s="197">
        <f>O144*H144</f>
        <v>0</v>
      </c>
      <c r="Q144" s="197">
        <v>6.7000000000000002E-4</v>
      </c>
      <c r="R144" s="197">
        <f>Q144*H144</f>
        <v>1.4070000000000001E-2</v>
      </c>
      <c r="S144" s="197">
        <v>3.1E-2</v>
      </c>
      <c r="T144" s="198">
        <f>S144*H144</f>
        <v>0.65100000000000002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129</v>
      </c>
      <c r="AT144" s="199" t="s">
        <v>125</v>
      </c>
      <c r="AU144" s="199" t="s">
        <v>86</v>
      </c>
      <c r="AY144" s="17" t="s">
        <v>123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84</v>
      </c>
      <c r="BK144" s="200">
        <f>ROUND(I144*H144,2)</f>
        <v>0</v>
      </c>
      <c r="BL144" s="17" t="s">
        <v>129</v>
      </c>
      <c r="BM144" s="199" t="s">
        <v>181</v>
      </c>
    </row>
    <row r="145" spans="1:65" s="14" customFormat="1" ht="11.25">
      <c r="B145" s="213"/>
      <c r="C145" s="214"/>
      <c r="D145" s="203" t="s">
        <v>131</v>
      </c>
      <c r="E145" s="215" t="s">
        <v>1</v>
      </c>
      <c r="F145" s="216" t="s">
        <v>182</v>
      </c>
      <c r="G145" s="214"/>
      <c r="H145" s="215" t="s">
        <v>1</v>
      </c>
      <c r="I145" s="217"/>
      <c r="J145" s="214"/>
      <c r="K145" s="214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131</v>
      </c>
      <c r="AU145" s="222" t="s">
        <v>86</v>
      </c>
      <c r="AV145" s="14" t="s">
        <v>84</v>
      </c>
      <c r="AW145" s="14" t="s">
        <v>32</v>
      </c>
      <c r="AX145" s="14" t="s">
        <v>76</v>
      </c>
      <c r="AY145" s="222" t="s">
        <v>123</v>
      </c>
    </row>
    <row r="146" spans="1:65" s="13" customFormat="1" ht="11.25">
      <c r="B146" s="201"/>
      <c r="C146" s="202"/>
      <c r="D146" s="203" t="s">
        <v>131</v>
      </c>
      <c r="E146" s="204" t="s">
        <v>1</v>
      </c>
      <c r="F146" s="205" t="s">
        <v>183</v>
      </c>
      <c r="G146" s="202"/>
      <c r="H146" s="206">
        <v>21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131</v>
      </c>
      <c r="AU146" s="212" t="s">
        <v>86</v>
      </c>
      <c r="AV146" s="13" t="s">
        <v>86</v>
      </c>
      <c r="AW146" s="13" t="s">
        <v>32</v>
      </c>
      <c r="AX146" s="13" t="s">
        <v>84</v>
      </c>
      <c r="AY146" s="212" t="s">
        <v>123</v>
      </c>
    </row>
    <row r="147" spans="1:65" s="2" customFormat="1" ht="16.5" customHeight="1">
      <c r="A147" s="34"/>
      <c r="B147" s="35"/>
      <c r="C147" s="187" t="s">
        <v>184</v>
      </c>
      <c r="D147" s="187" t="s">
        <v>125</v>
      </c>
      <c r="E147" s="188" t="s">
        <v>185</v>
      </c>
      <c r="F147" s="189" t="s">
        <v>186</v>
      </c>
      <c r="G147" s="190" t="s">
        <v>128</v>
      </c>
      <c r="H147" s="191">
        <v>186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41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129</v>
      </c>
      <c r="AT147" s="199" t="s">
        <v>125</v>
      </c>
      <c r="AU147" s="199" t="s">
        <v>86</v>
      </c>
      <c r="AY147" s="17" t="s">
        <v>123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84</v>
      </c>
      <c r="BK147" s="200">
        <f>ROUND(I147*H147,2)</f>
        <v>0</v>
      </c>
      <c r="BL147" s="17" t="s">
        <v>129</v>
      </c>
      <c r="BM147" s="199" t="s">
        <v>187</v>
      </c>
    </row>
    <row r="148" spans="1:65" s="13" customFormat="1" ht="11.25">
      <c r="B148" s="201"/>
      <c r="C148" s="202"/>
      <c r="D148" s="203" t="s">
        <v>131</v>
      </c>
      <c r="E148" s="204" t="s">
        <v>1</v>
      </c>
      <c r="F148" s="205" t="s">
        <v>188</v>
      </c>
      <c r="G148" s="202"/>
      <c r="H148" s="206">
        <v>186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131</v>
      </c>
      <c r="AU148" s="212" t="s">
        <v>86</v>
      </c>
      <c r="AV148" s="13" t="s">
        <v>86</v>
      </c>
      <c r="AW148" s="13" t="s">
        <v>32</v>
      </c>
      <c r="AX148" s="13" t="s">
        <v>84</v>
      </c>
      <c r="AY148" s="212" t="s">
        <v>123</v>
      </c>
    </row>
    <row r="149" spans="1:65" s="2" customFormat="1" ht="16.5" customHeight="1">
      <c r="A149" s="34"/>
      <c r="B149" s="35"/>
      <c r="C149" s="187" t="s">
        <v>189</v>
      </c>
      <c r="D149" s="187" t="s">
        <v>125</v>
      </c>
      <c r="E149" s="188" t="s">
        <v>190</v>
      </c>
      <c r="F149" s="189" t="s">
        <v>191</v>
      </c>
      <c r="G149" s="190" t="s">
        <v>128</v>
      </c>
      <c r="H149" s="191">
        <v>209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41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129</v>
      </c>
      <c r="AT149" s="199" t="s">
        <v>125</v>
      </c>
      <c r="AU149" s="199" t="s">
        <v>86</v>
      </c>
      <c r="AY149" s="17" t="s">
        <v>123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84</v>
      </c>
      <c r="BK149" s="200">
        <f>ROUND(I149*H149,2)</f>
        <v>0</v>
      </c>
      <c r="BL149" s="17" t="s">
        <v>129</v>
      </c>
      <c r="BM149" s="199" t="s">
        <v>192</v>
      </c>
    </row>
    <row r="150" spans="1:65" s="13" customFormat="1" ht="11.25">
      <c r="B150" s="201"/>
      <c r="C150" s="202"/>
      <c r="D150" s="203" t="s">
        <v>131</v>
      </c>
      <c r="E150" s="204" t="s">
        <v>1</v>
      </c>
      <c r="F150" s="205" t="s">
        <v>188</v>
      </c>
      <c r="G150" s="202"/>
      <c r="H150" s="206">
        <v>186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131</v>
      </c>
      <c r="AU150" s="212" t="s">
        <v>86</v>
      </c>
      <c r="AV150" s="13" t="s">
        <v>86</v>
      </c>
      <c r="AW150" s="13" t="s">
        <v>32</v>
      </c>
      <c r="AX150" s="13" t="s">
        <v>76</v>
      </c>
      <c r="AY150" s="212" t="s">
        <v>123</v>
      </c>
    </row>
    <row r="151" spans="1:65" s="13" customFormat="1" ht="11.25">
      <c r="B151" s="201"/>
      <c r="C151" s="202"/>
      <c r="D151" s="203" t="s">
        <v>131</v>
      </c>
      <c r="E151" s="204" t="s">
        <v>1</v>
      </c>
      <c r="F151" s="205" t="s">
        <v>193</v>
      </c>
      <c r="G151" s="202"/>
      <c r="H151" s="206">
        <v>23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131</v>
      </c>
      <c r="AU151" s="212" t="s">
        <v>86</v>
      </c>
      <c r="AV151" s="13" t="s">
        <v>86</v>
      </c>
      <c r="AW151" s="13" t="s">
        <v>32</v>
      </c>
      <c r="AX151" s="13" t="s">
        <v>76</v>
      </c>
      <c r="AY151" s="212" t="s">
        <v>123</v>
      </c>
    </row>
    <row r="152" spans="1:65" s="15" customFormat="1" ht="11.25">
      <c r="B152" s="234"/>
      <c r="C152" s="235"/>
      <c r="D152" s="203" t="s">
        <v>131</v>
      </c>
      <c r="E152" s="236" t="s">
        <v>1</v>
      </c>
      <c r="F152" s="237" t="s">
        <v>194</v>
      </c>
      <c r="G152" s="235"/>
      <c r="H152" s="238">
        <v>209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131</v>
      </c>
      <c r="AU152" s="244" t="s">
        <v>86</v>
      </c>
      <c r="AV152" s="15" t="s">
        <v>129</v>
      </c>
      <c r="AW152" s="15" t="s">
        <v>32</v>
      </c>
      <c r="AX152" s="15" t="s">
        <v>84</v>
      </c>
      <c r="AY152" s="244" t="s">
        <v>123</v>
      </c>
    </row>
    <row r="153" spans="1:65" s="2" customFormat="1" ht="16.5" customHeight="1">
      <c r="A153" s="34"/>
      <c r="B153" s="35"/>
      <c r="C153" s="187" t="s">
        <v>195</v>
      </c>
      <c r="D153" s="187" t="s">
        <v>125</v>
      </c>
      <c r="E153" s="188" t="s">
        <v>196</v>
      </c>
      <c r="F153" s="189" t="s">
        <v>197</v>
      </c>
      <c r="G153" s="190" t="s">
        <v>128</v>
      </c>
      <c r="H153" s="191">
        <v>186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41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129</v>
      </c>
      <c r="AT153" s="199" t="s">
        <v>125</v>
      </c>
      <c r="AU153" s="199" t="s">
        <v>86</v>
      </c>
      <c r="AY153" s="17" t="s">
        <v>123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84</v>
      </c>
      <c r="BK153" s="200">
        <f>ROUND(I153*H153,2)</f>
        <v>0</v>
      </c>
      <c r="BL153" s="17" t="s">
        <v>129</v>
      </c>
      <c r="BM153" s="199" t="s">
        <v>198</v>
      </c>
    </row>
    <row r="154" spans="1:65" s="13" customFormat="1" ht="11.25">
      <c r="B154" s="201"/>
      <c r="C154" s="202"/>
      <c r="D154" s="203" t="s">
        <v>131</v>
      </c>
      <c r="E154" s="204" t="s">
        <v>1</v>
      </c>
      <c r="F154" s="205" t="s">
        <v>188</v>
      </c>
      <c r="G154" s="202"/>
      <c r="H154" s="206">
        <v>186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131</v>
      </c>
      <c r="AU154" s="212" t="s">
        <v>86</v>
      </c>
      <c r="AV154" s="13" t="s">
        <v>86</v>
      </c>
      <c r="AW154" s="13" t="s">
        <v>32</v>
      </c>
      <c r="AX154" s="13" t="s">
        <v>84</v>
      </c>
      <c r="AY154" s="212" t="s">
        <v>123</v>
      </c>
    </row>
    <row r="155" spans="1:65" s="2" customFormat="1" ht="24.2" customHeight="1">
      <c r="A155" s="34"/>
      <c r="B155" s="35"/>
      <c r="C155" s="187" t="s">
        <v>199</v>
      </c>
      <c r="D155" s="187" t="s">
        <v>125</v>
      </c>
      <c r="E155" s="188" t="s">
        <v>200</v>
      </c>
      <c r="F155" s="189" t="s">
        <v>201</v>
      </c>
      <c r="G155" s="190" t="s">
        <v>128</v>
      </c>
      <c r="H155" s="191">
        <v>186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41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2.3300000000000001E-2</v>
      </c>
      <c r="T155" s="198">
        <f>S155*H155</f>
        <v>4.3338000000000001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129</v>
      </c>
      <c r="AT155" s="199" t="s">
        <v>125</v>
      </c>
      <c r="AU155" s="199" t="s">
        <v>86</v>
      </c>
      <c r="AY155" s="17" t="s">
        <v>123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84</v>
      </c>
      <c r="BK155" s="200">
        <f>ROUND(I155*H155,2)</f>
        <v>0</v>
      </c>
      <c r="BL155" s="17" t="s">
        <v>129</v>
      </c>
      <c r="BM155" s="199" t="s">
        <v>202</v>
      </c>
    </row>
    <row r="156" spans="1:65" s="14" customFormat="1" ht="11.25">
      <c r="B156" s="213"/>
      <c r="C156" s="214"/>
      <c r="D156" s="203" t="s">
        <v>131</v>
      </c>
      <c r="E156" s="215" t="s">
        <v>1</v>
      </c>
      <c r="F156" s="216" t="s">
        <v>203</v>
      </c>
      <c r="G156" s="214"/>
      <c r="H156" s="215" t="s">
        <v>1</v>
      </c>
      <c r="I156" s="217"/>
      <c r="J156" s="214"/>
      <c r="K156" s="214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131</v>
      </c>
      <c r="AU156" s="222" t="s">
        <v>86</v>
      </c>
      <c r="AV156" s="14" t="s">
        <v>84</v>
      </c>
      <c r="AW156" s="14" t="s">
        <v>32</v>
      </c>
      <c r="AX156" s="14" t="s">
        <v>76</v>
      </c>
      <c r="AY156" s="222" t="s">
        <v>123</v>
      </c>
    </row>
    <row r="157" spans="1:65" s="13" customFormat="1" ht="11.25">
      <c r="B157" s="201"/>
      <c r="C157" s="202"/>
      <c r="D157" s="203" t="s">
        <v>131</v>
      </c>
      <c r="E157" s="204" t="s">
        <v>1</v>
      </c>
      <c r="F157" s="205" t="s">
        <v>204</v>
      </c>
      <c r="G157" s="202"/>
      <c r="H157" s="206">
        <v>141.24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131</v>
      </c>
      <c r="AU157" s="212" t="s">
        <v>86</v>
      </c>
      <c r="AV157" s="13" t="s">
        <v>86</v>
      </c>
      <c r="AW157" s="13" t="s">
        <v>32</v>
      </c>
      <c r="AX157" s="13" t="s">
        <v>76</v>
      </c>
      <c r="AY157" s="212" t="s">
        <v>123</v>
      </c>
    </row>
    <row r="158" spans="1:65" s="14" customFormat="1" ht="11.25">
      <c r="B158" s="213"/>
      <c r="C158" s="214"/>
      <c r="D158" s="203" t="s">
        <v>131</v>
      </c>
      <c r="E158" s="215" t="s">
        <v>1</v>
      </c>
      <c r="F158" s="216" t="s">
        <v>205</v>
      </c>
      <c r="G158" s="214"/>
      <c r="H158" s="215" t="s">
        <v>1</v>
      </c>
      <c r="I158" s="217"/>
      <c r="J158" s="214"/>
      <c r="K158" s="214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131</v>
      </c>
      <c r="AU158" s="222" t="s">
        <v>86</v>
      </c>
      <c r="AV158" s="14" t="s">
        <v>84</v>
      </c>
      <c r="AW158" s="14" t="s">
        <v>32</v>
      </c>
      <c r="AX158" s="14" t="s">
        <v>76</v>
      </c>
      <c r="AY158" s="222" t="s">
        <v>123</v>
      </c>
    </row>
    <row r="159" spans="1:65" s="13" customFormat="1" ht="11.25">
      <c r="B159" s="201"/>
      <c r="C159" s="202"/>
      <c r="D159" s="203" t="s">
        <v>131</v>
      </c>
      <c r="E159" s="204" t="s">
        <v>1</v>
      </c>
      <c r="F159" s="205" t="s">
        <v>206</v>
      </c>
      <c r="G159" s="202"/>
      <c r="H159" s="206">
        <v>44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131</v>
      </c>
      <c r="AU159" s="212" t="s">
        <v>86</v>
      </c>
      <c r="AV159" s="13" t="s">
        <v>86</v>
      </c>
      <c r="AW159" s="13" t="s">
        <v>32</v>
      </c>
      <c r="AX159" s="13" t="s">
        <v>76</v>
      </c>
      <c r="AY159" s="212" t="s">
        <v>123</v>
      </c>
    </row>
    <row r="160" spans="1:65" s="15" customFormat="1" ht="11.25">
      <c r="B160" s="234"/>
      <c r="C160" s="235"/>
      <c r="D160" s="203" t="s">
        <v>131</v>
      </c>
      <c r="E160" s="236" t="s">
        <v>1</v>
      </c>
      <c r="F160" s="237" t="s">
        <v>194</v>
      </c>
      <c r="G160" s="235"/>
      <c r="H160" s="238">
        <v>185.24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AT160" s="244" t="s">
        <v>131</v>
      </c>
      <c r="AU160" s="244" t="s">
        <v>86</v>
      </c>
      <c r="AV160" s="15" t="s">
        <v>129</v>
      </c>
      <c r="AW160" s="15" t="s">
        <v>32</v>
      </c>
      <c r="AX160" s="15" t="s">
        <v>76</v>
      </c>
      <c r="AY160" s="244" t="s">
        <v>123</v>
      </c>
    </row>
    <row r="161" spans="1:65" s="13" customFormat="1" ht="11.25">
      <c r="B161" s="201"/>
      <c r="C161" s="202"/>
      <c r="D161" s="203" t="s">
        <v>131</v>
      </c>
      <c r="E161" s="204" t="s">
        <v>1</v>
      </c>
      <c r="F161" s="205" t="s">
        <v>207</v>
      </c>
      <c r="G161" s="202"/>
      <c r="H161" s="206">
        <v>186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131</v>
      </c>
      <c r="AU161" s="212" t="s">
        <v>86</v>
      </c>
      <c r="AV161" s="13" t="s">
        <v>86</v>
      </c>
      <c r="AW161" s="13" t="s">
        <v>32</v>
      </c>
      <c r="AX161" s="13" t="s">
        <v>84</v>
      </c>
      <c r="AY161" s="212" t="s">
        <v>123</v>
      </c>
    </row>
    <row r="162" spans="1:65" s="2" customFormat="1" ht="24.2" customHeight="1">
      <c r="A162" s="34"/>
      <c r="B162" s="35"/>
      <c r="C162" s="187" t="s">
        <v>8</v>
      </c>
      <c r="D162" s="187" t="s">
        <v>125</v>
      </c>
      <c r="E162" s="188" t="s">
        <v>208</v>
      </c>
      <c r="F162" s="189" t="s">
        <v>209</v>
      </c>
      <c r="G162" s="190" t="s">
        <v>128</v>
      </c>
      <c r="H162" s="191">
        <v>55.8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41</v>
      </c>
      <c r="O162" s="71"/>
      <c r="P162" s="197">
        <f>O162*H162</f>
        <v>0</v>
      </c>
      <c r="Q162" s="197">
        <v>1.5389999999999999E-2</v>
      </c>
      <c r="R162" s="197">
        <f>Q162*H162</f>
        <v>0.85876199999999991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129</v>
      </c>
      <c r="AT162" s="199" t="s">
        <v>125</v>
      </c>
      <c r="AU162" s="199" t="s">
        <v>86</v>
      </c>
      <c r="AY162" s="17" t="s">
        <v>123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84</v>
      </c>
      <c r="BK162" s="200">
        <f>ROUND(I162*H162,2)</f>
        <v>0</v>
      </c>
      <c r="BL162" s="17" t="s">
        <v>129</v>
      </c>
      <c r="BM162" s="199" t="s">
        <v>210</v>
      </c>
    </row>
    <row r="163" spans="1:65" s="14" customFormat="1" ht="11.25">
      <c r="B163" s="213"/>
      <c r="C163" s="214"/>
      <c r="D163" s="203" t="s">
        <v>131</v>
      </c>
      <c r="E163" s="215" t="s">
        <v>1</v>
      </c>
      <c r="F163" s="216" t="s">
        <v>211</v>
      </c>
      <c r="G163" s="214"/>
      <c r="H163" s="215" t="s">
        <v>1</v>
      </c>
      <c r="I163" s="217"/>
      <c r="J163" s="214"/>
      <c r="K163" s="214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131</v>
      </c>
      <c r="AU163" s="222" t="s">
        <v>86</v>
      </c>
      <c r="AV163" s="14" t="s">
        <v>84</v>
      </c>
      <c r="AW163" s="14" t="s">
        <v>32</v>
      </c>
      <c r="AX163" s="14" t="s">
        <v>76</v>
      </c>
      <c r="AY163" s="222" t="s">
        <v>123</v>
      </c>
    </row>
    <row r="164" spans="1:65" s="13" customFormat="1" ht="11.25">
      <c r="B164" s="201"/>
      <c r="C164" s="202"/>
      <c r="D164" s="203" t="s">
        <v>131</v>
      </c>
      <c r="E164" s="204" t="s">
        <v>1</v>
      </c>
      <c r="F164" s="205" t="s">
        <v>212</v>
      </c>
      <c r="G164" s="202"/>
      <c r="H164" s="206">
        <v>55.8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131</v>
      </c>
      <c r="AU164" s="212" t="s">
        <v>86</v>
      </c>
      <c r="AV164" s="13" t="s">
        <v>86</v>
      </c>
      <c r="AW164" s="13" t="s">
        <v>32</v>
      </c>
      <c r="AX164" s="13" t="s">
        <v>84</v>
      </c>
      <c r="AY164" s="212" t="s">
        <v>123</v>
      </c>
    </row>
    <row r="165" spans="1:65" s="2" customFormat="1" ht="24.2" customHeight="1">
      <c r="A165" s="34"/>
      <c r="B165" s="35"/>
      <c r="C165" s="187" t="s">
        <v>213</v>
      </c>
      <c r="D165" s="187" t="s">
        <v>125</v>
      </c>
      <c r="E165" s="188" t="s">
        <v>214</v>
      </c>
      <c r="F165" s="189" t="s">
        <v>215</v>
      </c>
      <c r="G165" s="190" t="s">
        <v>135</v>
      </c>
      <c r="H165" s="191">
        <v>6.3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41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2.5</v>
      </c>
      <c r="T165" s="198">
        <f>S165*H165</f>
        <v>15.75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129</v>
      </c>
      <c r="AT165" s="199" t="s">
        <v>125</v>
      </c>
      <c r="AU165" s="199" t="s">
        <v>86</v>
      </c>
      <c r="AY165" s="17" t="s">
        <v>123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84</v>
      </c>
      <c r="BK165" s="200">
        <f>ROUND(I165*H165,2)</f>
        <v>0</v>
      </c>
      <c r="BL165" s="17" t="s">
        <v>129</v>
      </c>
      <c r="BM165" s="199" t="s">
        <v>216</v>
      </c>
    </row>
    <row r="166" spans="1:65" s="14" customFormat="1" ht="11.25">
      <c r="B166" s="213"/>
      <c r="C166" s="214"/>
      <c r="D166" s="203" t="s">
        <v>131</v>
      </c>
      <c r="E166" s="215" t="s">
        <v>1</v>
      </c>
      <c r="F166" s="216" t="s">
        <v>217</v>
      </c>
      <c r="G166" s="214"/>
      <c r="H166" s="215" t="s">
        <v>1</v>
      </c>
      <c r="I166" s="217"/>
      <c r="J166" s="214"/>
      <c r="K166" s="214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131</v>
      </c>
      <c r="AU166" s="222" t="s">
        <v>86</v>
      </c>
      <c r="AV166" s="14" t="s">
        <v>84</v>
      </c>
      <c r="AW166" s="14" t="s">
        <v>32</v>
      </c>
      <c r="AX166" s="14" t="s">
        <v>76</v>
      </c>
      <c r="AY166" s="222" t="s">
        <v>123</v>
      </c>
    </row>
    <row r="167" spans="1:65" s="13" customFormat="1" ht="11.25">
      <c r="B167" s="201"/>
      <c r="C167" s="202"/>
      <c r="D167" s="203" t="s">
        <v>131</v>
      </c>
      <c r="E167" s="204" t="s">
        <v>1</v>
      </c>
      <c r="F167" s="205" t="s">
        <v>218</v>
      </c>
      <c r="G167" s="202"/>
      <c r="H167" s="206">
        <v>6.3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131</v>
      </c>
      <c r="AU167" s="212" t="s">
        <v>86</v>
      </c>
      <c r="AV167" s="13" t="s">
        <v>86</v>
      </c>
      <c r="AW167" s="13" t="s">
        <v>32</v>
      </c>
      <c r="AX167" s="13" t="s">
        <v>84</v>
      </c>
      <c r="AY167" s="212" t="s">
        <v>123</v>
      </c>
    </row>
    <row r="168" spans="1:65" s="2" customFormat="1" ht="24.2" customHeight="1">
      <c r="A168" s="34"/>
      <c r="B168" s="35"/>
      <c r="C168" s="187" t="s">
        <v>219</v>
      </c>
      <c r="D168" s="187" t="s">
        <v>125</v>
      </c>
      <c r="E168" s="188" t="s">
        <v>220</v>
      </c>
      <c r="F168" s="189" t="s">
        <v>221</v>
      </c>
      <c r="G168" s="190" t="s">
        <v>135</v>
      </c>
      <c r="H168" s="191">
        <v>8.3000000000000007</v>
      </c>
      <c r="I168" s="192"/>
      <c r="J168" s="193">
        <f>ROUND(I168*H168,2)</f>
        <v>0</v>
      </c>
      <c r="K168" s="194"/>
      <c r="L168" s="39"/>
      <c r="M168" s="195" t="s">
        <v>1</v>
      </c>
      <c r="N168" s="196" t="s">
        <v>41</v>
      </c>
      <c r="O168" s="71"/>
      <c r="P168" s="197">
        <f>O168*H168</f>
        <v>0</v>
      </c>
      <c r="Q168" s="197">
        <v>0</v>
      </c>
      <c r="R168" s="197">
        <f>Q168*H168</f>
        <v>0</v>
      </c>
      <c r="S168" s="197">
        <v>1.95</v>
      </c>
      <c r="T168" s="198">
        <f>S168*H168</f>
        <v>16.185000000000002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129</v>
      </c>
      <c r="AT168" s="199" t="s">
        <v>125</v>
      </c>
      <c r="AU168" s="199" t="s">
        <v>86</v>
      </c>
      <c r="AY168" s="17" t="s">
        <v>123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84</v>
      </c>
      <c r="BK168" s="200">
        <f>ROUND(I168*H168,2)</f>
        <v>0</v>
      </c>
      <c r="BL168" s="17" t="s">
        <v>129</v>
      </c>
      <c r="BM168" s="199" t="s">
        <v>222</v>
      </c>
    </row>
    <row r="169" spans="1:65" s="14" customFormat="1" ht="11.25">
      <c r="B169" s="213"/>
      <c r="C169" s="214"/>
      <c r="D169" s="203" t="s">
        <v>131</v>
      </c>
      <c r="E169" s="215" t="s">
        <v>1</v>
      </c>
      <c r="F169" s="216" t="s">
        <v>223</v>
      </c>
      <c r="G169" s="214"/>
      <c r="H169" s="215" t="s">
        <v>1</v>
      </c>
      <c r="I169" s="217"/>
      <c r="J169" s="214"/>
      <c r="K169" s="214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131</v>
      </c>
      <c r="AU169" s="222" t="s">
        <v>86</v>
      </c>
      <c r="AV169" s="14" t="s">
        <v>84</v>
      </c>
      <c r="AW169" s="14" t="s">
        <v>32</v>
      </c>
      <c r="AX169" s="14" t="s">
        <v>76</v>
      </c>
      <c r="AY169" s="222" t="s">
        <v>123</v>
      </c>
    </row>
    <row r="170" spans="1:65" s="13" customFormat="1" ht="11.25">
      <c r="B170" s="201"/>
      <c r="C170" s="202"/>
      <c r="D170" s="203" t="s">
        <v>131</v>
      </c>
      <c r="E170" s="204" t="s">
        <v>1</v>
      </c>
      <c r="F170" s="205" t="s">
        <v>224</v>
      </c>
      <c r="G170" s="202"/>
      <c r="H170" s="206">
        <v>8.2799999999999994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131</v>
      </c>
      <c r="AU170" s="212" t="s">
        <v>86</v>
      </c>
      <c r="AV170" s="13" t="s">
        <v>86</v>
      </c>
      <c r="AW170" s="13" t="s">
        <v>32</v>
      </c>
      <c r="AX170" s="13" t="s">
        <v>76</v>
      </c>
      <c r="AY170" s="212" t="s">
        <v>123</v>
      </c>
    </row>
    <row r="171" spans="1:65" s="13" customFormat="1" ht="11.25">
      <c r="B171" s="201"/>
      <c r="C171" s="202"/>
      <c r="D171" s="203" t="s">
        <v>131</v>
      </c>
      <c r="E171" s="204" t="s">
        <v>1</v>
      </c>
      <c r="F171" s="205" t="s">
        <v>225</v>
      </c>
      <c r="G171" s="202"/>
      <c r="H171" s="206">
        <v>8.3000000000000007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131</v>
      </c>
      <c r="AU171" s="212" t="s">
        <v>86</v>
      </c>
      <c r="AV171" s="13" t="s">
        <v>86</v>
      </c>
      <c r="AW171" s="13" t="s">
        <v>32</v>
      </c>
      <c r="AX171" s="13" t="s">
        <v>84</v>
      </c>
      <c r="AY171" s="212" t="s">
        <v>123</v>
      </c>
    </row>
    <row r="172" spans="1:65" s="2" customFormat="1" ht="16.5" customHeight="1">
      <c r="A172" s="34"/>
      <c r="B172" s="35"/>
      <c r="C172" s="187" t="s">
        <v>226</v>
      </c>
      <c r="D172" s="187" t="s">
        <v>125</v>
      </c>
      <c r="E172" s="188" t="s">
        <v>227</v>
      </c>
      <c r="F172" s="189" t="s">
        <v>228</v>
      </c>
      <c r="G172" s="190" t="s">
        <v>135</v>
      </c>
      <c r="H172" s="191">
        <v>3.15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41</v>
      </c>
      <c r="O172" s="71"/>
      <c r="P172" s="197">
        <f>O172*H172</f>
        <v>0</v>
      </c>
      <c r="Q172" s="197">
        <v>0.54034000000000004</v>
      </c>
      <c r="R172" s="197">
        <f>Q172*H172</f>
        <v>1.7020710000000001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129</v>
      </c>
      <c r="AT172" s="199" t="s">
        <v>125</v>
      </c>
      <c r="AU172" s="199" t="s">
        <v>86</v>
      </c>
      <c r="AY172" s="17" t="s">
        <v>123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84</v>
      </c>
      <c r="BK172" s="200">
        <f>ROUND(I172*H172,2)</f>
        <v>0</v>
      </c>
      <c r="BL172" s="17" t="s">
        <v>129</v>
      </c>
      <c r="BM172" s="199" t="s">
        <v>229</v>
      </c>
    </row>
    <row r="173" spans="1:65" s="14" customFormat="1" ht="11.25">
      <c r="B173" s="213"/>
      <c r="C173" s="214"/>
      <c r="D173" s="203" t="s">
        <v>131</v>
      </c>
      <c r="E173" s="215" t="s">
        <v>1</v>
      </c>
      <c r="F173" s="216" t="s">
        <v>230</v>
      </c>
      <c r="G173" s="214"/>
      <c r="H173" s="215" t="s">
        <v>1</v>
      </c>
      <c r="I173" s="217"/>
      <c r="J173" s="214"/>
      <c r="K173" s="214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131</v>
      </c>
      <c r="AU173" s="222" t="s">
        <v>86</v>
      </c>
      <c r="AV173" s="14" t="s">
        <v>84</v>
      </c>
      <c r="AW173" s="14" t="s">
        <v>32</v>
      </c>
      <c r="AX173" s="14" t="s">
        <v>76</v>
      </c>
      <c r="AY173" s="222" t="s">
        <v>123</v>
      </c>
    </row>
    <row r="174" spans="1:65" s="13" customFormat="1" ht="11.25">
      <c r="B174" s="201"/>
      <c r="C174" s="202"/>
      <c r="D174" s="203" t="s">
        <v>131</v>
      </c>
      <c r="E174" s="204" t="s">
        <v>1</v>
      </c>
      <c r="F174" s="205" t="s">
        <v>231</v>
      </c>
      <c r="G174" s="202"/>
      <c r="H174" s="206">
        <v>3.15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131</v>
      </c>
      <c r="AU174" s="212" t="s">
        <v>86</v>
      </c>
      <c r="AV174" s="13" t="s">
        <v>86</v>
      </c>
      <c r="AW174" s="13" t="s">
        <v>32</v>
      </c>
      <c r="AX174" s="13" t="s">
        <v>84</v>
      </c>
      <c r="AY174" s="212" t="s">
        <v>123</v>
      </c>
    </row>
    <row r="175" spans="1:65" s="2" customFormat="1" ht="16.5" customHeight="1">
      <c r="A175" s="34"/>
      <c r="B175" s="35"/>
      <c r="C175" s="223" t="s">
        <v>232</v>
      </c>
      <c r="D175" s="223" t="s">
        <v>144</v>
      </c>
      <c r="E175" s="224" t="s">
        <v>233</v>
      </c>
      <c r="F175" s="225" t="s">
        <v>234</v>
      </c>
      <c r="G175" s="226" t="s">
        <v>235</v>
      </c>
      <c r="H175" s="227">
        <v>882</v>
      </c>
      <c r="I175" s="228"/>
      <c r="J175" s="229">
        <f>ROUND(I175*H175,2)</f>
        <v>0</v>
      </c>
      <c r="K175" s="230"/>
      <c r="L175" s="231"/>
      <c r="M175" s="232" t="s">
        <v>1</v>
      </c>
      <c r="N175" s="233" t="s">
        <v>41</v>
      </c>
      <c r="O175" s="71"/>
      <c r="P175" s="197">
        <f>O175*H175</f>
        <v>0</v>
      </c>
      <c r="Q175" s="197">
        <v>5.7999999999999996E-3</v>
      </c>
      <c r="R175" s="197">
        <f>Q175*H175</f>
        <v>5.1155999999999997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148</v>
      </c>
      <c r="AT175" s="199" t="s">
        <v>144</v>
      </c>
      <c r="AU175" s="199" t="s">
        <v>86</v>
      </c>
      <c r="AY175" s="17" t="s">
        <v>123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84</v>
      </c>
      <c r="BK175" s="200">
        <f>ROUND(I175*H175,2)</f>
        <v>0</v>
      </c>
      <c r="BL175" s="17" t="s">
        <v>129</v>
      </c>
      <c r="BM175" s="199" t="s">
        <v>236</v>
      </c>
    </row>
    <row r="176" spans="1:65" s="14" customFormat="1" ht="11.25">
      <c r="B176" s="213"/>
      <c r="C176" s="214"/>
      <c r="D176" s="203" t="s">
        <v>131</v>
      </c>
      <c r="E176" s="215" t="s">
        <v>1</v>
      </c>
      <c r="F176" s="216" t="s">
        <v>237</v>
      </c>
      <c r="G176" s="214"/>
      <c r="H176" s="215" t="s">
        <v>1</v>
      </c>
      <c r="I176" s="217"/>
      <c r="J176" s="214"/>
      <c r="K176" s="214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131</v>
      </c>
      <c r="AU176" s="222" t="s">
        <v>86</v>
      </c>
      <c r="AV176" s="14" t="s">
        <v>84</v>
      </c>
      <c r="AW176" s="14" t="s">
        <v>32</v>
      </c>
      <c r="AX176" s="14" t="s">
        <v>76</v>
      </c>
      <c r="AY176" s="222" t="s">
        <v>123</v>
      </c>
    </row>
    <row r="177" spans="1:65" s="13" customFormat="1" ht="11.25">
      <c r="B177" s="201"/>
      <c r="C177" s="202"/>
      <c r="D177" s="203" t="s">
        <v>131</v>
      </c>
      <c r="E177" s="204" t="s">
        <v>1</v>
      </c>
      <c r="F177" s="205" t="s">
        <v>238</v>
      </c>
      <c r="G177" s="202"/>
      <c r="H177" s="206">
        <v>882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131</v>
      </c>
      <c r="AU177" s="212" t="s">
        <v>86</v>
      </c>
      <c r="AV177" s="13" t="s">
        <v>86</v>
      </c>
      <c r="AW177" s="13" t="s">
        <v>32</v>
      </c>
      <c r="AX177" s="13" t="s">
        <v>84</v>
      </c>
      <c r="AY177" s="212" t="s">
        <v>123</v>
      </c>
    </row>
    <row r="178" spans="1:65" s="2" customFormat="1" ht="24.2" customHeight="1">
      <c r="A178" s="34"/>
      <c r="B178" s="35"/>
      <c r="C178" s="187" t="s">
        <v>239</v>
      </c>
      <c r="D178" s="187" t="s">
        <v>125</v>
      </c>
      <c r="E178" s="188" t="s">
        <v>240</v>
      </c>
      <c r="F178" s="189" t="s">
        <v>241</v>
      </c>
      <c r="G178" s="190" t="s">
        <v>135</v>
      </c>
      <c r="H178" s="191">
        <v>3.15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41</v>
      </c>
      <c r="O178" s="71"/>
      <c r="P178" s="197">
        <f>O178*H178</f>
        <v>0</v>
      </c>
      <c r="Q178" s="197">
        <v>0.50426000000000004</v>
      </c>
      <c r="R178" s="197">
        <f>Q178*H178</f>
        <v>1.588419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129</v>
      </c>
      <c r="AT178" s="199" t="s">
        <v>125</v>
      </c>
      <c r="AU178" s="199" t="s">
        <v>86</v>
      </c>
      <c r="AY178" s="17" t="s">
        <v>123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84</v>
      </c>
      <c r="BK178" s="200">
        <f>ROUND(I178*H178,2)</f>
        <v>0</v>
      </c>
      <c r="BL178" s="17" t="s">
        <v>129</v>
      </c>
      <c r="BM178" s="199" t="s">
        <v>242</v>
      </c>
    </row>
    <row r="179" spans="1:65" s="14" customFormat="1" ht="11.25">
      <c r="B179" s="213"/>
      <c r="C179" s="214"/>
      <c r="D179" s="203" t="s">
        <v>131</v>
      </c>
      <c r="E179" s="215" t="s">
        <v>1</v>
      </c>
      <c r="F179" s="216" t="s">
        <v>230</v>
      </c>
      <c r="G179" s="214"/>
      <c r="H179" s="215" t="s">
        <v>1</v>
      </c>
      <c r="I179" s="217"/>
      <c r="J179" s="214"/>
      <c r="K179" s="214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131</v>
      </c>
      <c r="AU179" s="222" t="s">
        <v>86</v>
      </c>
      <c r="AV179" s="14" t="s">
        <v>84</v>
      </c>
      <c r="AW179" s="14" t="s">
        <v>32</v>
      </c>
      <c r="AX179" s="14" t="s">
        <v>76</v>
      </c>
      <c r="AY179" s="222" t="s">
        <v>123</v>
      </c>
    </row>
    <row r="180" spans="1:65" s="13" customFormat="1" ht="11.25">
      <c r="B180" s="201"/>
      <c r="C180" s="202"/>
      <c r="D180" s="203" t="s">
        <v>131</v>
      </c>
      <c r="E180" s="204" t="s">
        <v>1</v>
      </c>
      <c r="F180" s="205" t="s">
        <v>243</v>
      </c>
      <c r="G180" s="202"/>
      <c r="H180" s="206">
        <v>3.15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131</v>
      </c>
      <c r="AU180" s="212" t="s">
        <v>86</v>
      </c>
      <c r="AV180" s="13" t="s">
        <v>86</v>
      </c>
      <c r="AW180" s="13" t="s">
        <v>32</v>
      </c>
      <c r="AX180" s="13" t="s">
        <v>84</v>
      </c>
      <c r="AY180" s="212" t="s">
        <v>123</v>
      </c>
    </row>
    <row r="181" spans="1:65" s="2" customFormat="1" ht="24.2" customHeight="1">
      <c r="A181" s="34"/>
      <c r="B181" s="35"/>
      <c r="C181" s="187" t="s">
        <v>7</v>
      </c>
      <c r="D181" s="187" t="s">
        <v>125</v>
      </c>
      <c r="E181" s="188" t="s">
        <v>244</v>
      </c>
      <c r="F181" s="189" t="s">
        <v>245</v>
      </c>
      <c r="G181" s="190" t="s">
        <v>135</v>
      </c>
      <c r="H181" s="191">
        <v>4.1500000000000004</v>
      </c>
      <c r="I181" s="192"/>
      <c r="J181" s="193">
        <f>ROUND(I181*H181,2)</f>
        <v>0</v>
      </c>
      <c r="K181" s="194"/>
      <c r="L181" s="39"/>
      <c r="M181" s="195" t="s">
        <v>1</v>
      </c>
      <c r="N181" s="196" t="s">
        <v>41</v>
      </c>
      <c r="O181" s="71"/>
      <c r="P181" s="197">
        <f>O181*H181</f>
        <v>0</v>
      </c>
      <c r="Q181" s="197">
        <v>0.50375000000000003</v>
      </c>
      <c r="R181" s="197">
        <f>Q181*H181</f>
        <v>2.0905625000000003</v>
      </c>
      <c r="S181" s="197">
        <v>1.95</v>
      </c>
      <c r="T181" s="198">
        <f>S181*H181</f>
        <v>8.0925000000000011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129</v>
      </c>
      <c r="AT181" s="199" t="s">
        <v>125</v>
      </c>
      <c r="AU181" s="199" t="s">
        <v>86</v>
      </c>
      <c r="AY181" s="17" t="s">
        <v>123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84</v>
      </c>
      <c r="BK181" s="200">
        <f>ROUND(I181*H181,2)</f>
        <v>0</v>
      </c>
      <c r="BL181" s="17" t="s">
        <v>129</v>
      </c>
      <c r="BM181" s="199" t="s">
        <v>246</v>
      </c>
    </row>
    <row r="182" spans="1:65" s="14" customFormat="1" ht="11.25">
      <c r="B182" s="213"/>
      <c r="C182" s="214"/>
      <c r="D182" s="203" t="s">
        <v>131</v>
      </c>
      <c r="E182" s="215" t="s">
        <v>1</v>
      </c>
      <c r="F182" s="216" t="s">
        <v>247</v>
      </c>
      <c r="G182" s="214"/>
      <c r="H182" s="215" t="s">
        <v>1</v>
      </c>
      <c r="I182" s="217"/>
      <c r="J182" s="214"/>
      <c r="K182" s="214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131</v>
      </c>
      <c r="AU182" s="222" t="s">
        <v>86</v>
      </c>
      <c r="AV182" s="14" t="s">
        <v>84</v>
      </c>
      <c r="AW182" s="14" t="s">
        <v>32</v>
      </c>
      <c r="AX182" s="14" t="s">
        <v>76</v>
      </c>
      <c r="AY182" s="222" t="s">
        <v>123</v>
      </c>
    </row>
    <row r="183" spans="1:65" s="13" customFormat="1" ht="11.25">
      <c r="B183" s="201"/>
      <c r="C183" s="202"/>
      <c r="D183" s="203" t="s">
        <v>131</v>
      </c>
      <c r="E183" s="204" t="s">
        <v>1</v>
      </c>
      <c r="F183" s="205" t="s">
        <v>248</v>
      </c>
      <c r="G183" s="202"/>
      <c r="H183" s="206">
        <v>4.1500000000000004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131</v>
      </c>
      <c r="AU183" s="212" t="s">
        <v>86</v>
      </c>
      <c r="AV183" s="13" t="s">
        <v>86</v>
      </c>
      <c r="AW183" s="13" t="s">
        <v>32</v>
      </c>
      <c r="AX183" s="13" t="s">
        <v>84</v>
      </c>
      <c r="AY183" s="212" t="s">
        <v>123</v>
      </c>
    </row>
    <row r="184" spans="1:65" s="2" customFormat="1" ht="16.5" customHeight="1">
      <c r="A184" s="34"/>
      <c r="B184" s="35"/>
      <c r="C184" s="223" t="s">
        <v>249</v>
      </c>
      <c r="D184" s="223" t="s">
        <v>144</v>
      </c>
      <c r="E184" s="224" t="s">
        <v>250</v>
      </c>
      <c r="F184" s="225" t="s">
        <v>234</v>
      </c>
      <c r="G184" s="226" t="s">
        <v>235</v>
      </c>
      <c r="H184" s="227">
        <v>676</v>
      </c>
      <c r="I184" s="228"/>
      <c r="J184" s="229">
        <f>ROUND(I184*H184,2)</f>
        <v>0</v>
      </c>
      <c r="K184" s="230"/>
      <c r="L184" s="231"/>
      <c r="M184" s="232" t="s">
        <v>1</v>
      </c>
      <c r="N184" s="233" t="s">
        <v>41</v>
      </c>
      <c r="O184" s="71"/>
      <c r="P184" s="197">
        <f>O184*H184</f>
        <v>0</v>
      </c>
      <c r="Q184" s="197">
        <v>5.7999999999999996E-3</v>
      </c>
      <c r="R184" s="197">
        <f>Q184*H184</f>
        <v>3.9207999999999998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148</v>
      </c>
      <c r="AT184" s="199" t="s">
        <v>144</v>
      </c>
      <c r="AU184" s="199" t="s">
        <v>86</v>
      </c>
      <c r="AY184" s="17" t="s">
        <v>123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84</v>
      </c>
      <c r="BK184" s="200">
        <f>ROUND(I184*H184,2)</f>
        <v>0</v>
      </c>
      <c r="BL184" s="17" t="s">
        <v>129</v>
      </c>
      <c r="BM184" s="199" t="s">
        <v>251</v>
      </c>
    </row>
    <row r="185" spans="1:65" s="14" customFormat="1" ht="11.25">
      <c r="B185" s="213"/>
      <c r="C185" s="214"/>
      <c r="D185" s="203" t="s">
        <v>131</v>
      </c>
      <c r="E185" s="215" t="s">
        <v>1</v>
      </c>
      <c r="F185" s="216" t="s">
        <v>252</v>
      </c>
      <c r="G185" s="214"/>
      <c r="H185" s="215" t="s">
        <v>1</v>
      </c>
      <c r="I185" s="217"/>
      <c r="J185" s="214"/>
      <c r="K185" s="214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131</v>
      </c>
      <c r="AU185" s="222" t="s">
        <v>86</v>
      </c>
      <c r="AV185" s="14" t="s">
        <v>84</v>
      </c>
      <c r="AW185" s="14" t="s">
        <v>32</v>
      </c>
      <c r="AX185" s="14" t="s">
        <v>76</v>
      </c>
      <c r="AY185" s="222" t="s">
        <v>123</v>
      </c>
    </row>
    <row r="186" spans="1:65" s="13" customFormat="1" ht="11.25">
      <c r="B186" s="201"/>
      <c r="C186" s="202"/>
      <c r="D186" s="203" t="s">
        <v>131</v>
      </c>
      <c r="E186" s="204" t="s">
        <v>1</v>
      </c>
      <c r="F186" s="205" t="s">
        <v>253</v>
      </c>
      <c r="G186" s="202"/>
      <c r="H186" s="206">
        <v>306.66699999999997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131</v>
      </c>
      <c r="AU186" s="212" t="s">
        <v>86</v>
      </c>
      <c r="AV186" s="13" t="s">
        <v>86</v>
      </c>
      <c r="AW186" s="13" t="s">
        <v>32</v>
      </c>
      <c r="AX186" s="13" t="s">
        <v>76</v>
      </c>
      <c r="AY186" s="212" t="s">
        <v>123</v>
      </c>
    </row>
    <row r="187" spans="1:65" s="13" customFormat="1" ht="11.25">
      <c r="B187" s="201"/>
      <c r="C187" s="202"/>
      <c r="D187" s="203" t="s">
        <v>131</v>
      </c>
      <c r="E187" s="204" t="s">
        <v>1</v>
      </c>
      <c r="F187" s="205" t="s">
        <v>254</v>
      </c>
      <c r="G187" s="202"/>
      <c r="H187" s="206">
        <v>675.4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131</v>
      </c>
      <c r="AU187" s="212" t="s">
        <v>86</v>
      </c>
      <c r="AV187" s="13" t="s">
        <v>86</v>
      </c>
      <c r="AW187" s="13" t="s">
        <v>32</v>
      </c>
      <c r="AX187" s="13" t="s">
        <v>76</v>
      </c>
      <c r="AY187" s="212" t="s">
        <v>123</v>
      </c>
    </row>
    <row r="188" spans="1:65" s="13" customFormat="1" ht="11.25">
      <c r="B188" s="201"/>
      <c r="C188" s="202"/>
      <c r="D188" s="203" t="s">
        <v>131</v>
      </c>
      <c r="E188" s="204" t="s">
        <v>1</v>
      </c>
      <c r="F188" s="205" t="s">
        <v>255</v>
      </c>
      <c r="G188" s="202"/>
      <c r="H188" s="206">
        <v>676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131</v>
      </c>
      <c r="AU188" s="212" t="s">
        <v>86</v>
      </c>
      <c r="AV188" s="13" t="s">
        <v>86</v>
      </c>
      <c r="AW188" s="13" t="s">
        <v>32</v>
      </c>
      <c r="AX188" s="13" t="s">
        <v>84</v>
      </c>
      <c r="AY188" s="212" t="s">
        <v>123</v>
      </c>
    </row>
    <row r="189" spans="1:65" s="2" customFormat="1" ht="24.2" customHeight="1">
      <c r="A189" s="34"/>
      <c r="B189" s="35"/>
      <c r="C189" s="187" t="s">
        <v>256</v>
      </c>
      <c r="D189" s="187" t="s">
        <v>125</v>
      </c>
      <c r="E189" s="188" t="s">
        <v>257</v>
      </c>
      <c r="F189" s="189" t="s">
        <v>258</v>
      </c>
      <c r="G189" s="190" t="s">
        <v>135</v>
      </c>
      <c r="H189" s="191">
        <v>4.1500000000000004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41</v>
      </c>
      <c r="O189" s="71"/>
      <c r="P189" s="197">
        <f>O189*H189</f>
        <v>0</v>
      </c>
      <c r="Q189" s="197">
        <v>0.50375000000000003</v>
      </c>
      <c r="R189" s="197">
        <f>Q189*H189</f>
        <v>2.0905625000000003</v>
      </c>
      <c r="S189" s="197">
        <v>2.5</v>
      </c>
      <c r="T189" s="198">
        <f>S189*H189</f>
        <v>10.375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129</v>
      </c>
      <c r="AT189" s="199" t="s">
        <v>125</v>
      </c>
      <c r="AU189" s="199" t="s">
        <v>86</v>
      </c>
      <c r="AY189" s="17" t="s">
        <v>123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84</v>
      </c>
      <c r="BK189" s="200">
        <f>ROUND(I189*H189,2)</f>
        <v>0</v>
      </c>
      <c r="BL189" s="17" t="s">
        <v>129</v>
      </c>
      <c r="BM189" s="199" t="s">
        <v>259</v>
      </c>
    </row>
    <row r="190" spans="1:65" s="14" customFormat="1" ht="11.25">
      <c r="B190" s="213"/>
      <c r="C190" s="214"/>
      <c r="D190" s="203" t="s">
        <v>131</v>
      </c>
      <c r="E190" s="215" t="s">
        <v>1</v>
      </c>
      <c r="F190" s="216" t="s">
        <v>247</v>
      </c>
      <c r="G190" s="214"/>
      <c r="H190" s="215" t="s">
        <v>1</v>
      </c>
      <c r="I190" s="217"/>
      <c r="J190" s="214"/>
      <c r="K190" s="214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131</v>
      </c>
      <c r="AU190" s="222" t="s">
        <v>86</v>
      </c>
      <c r="AV190" s="14" t="s">
        <v>84</v>
      </c>
      <c r="AW190" s="14" t="s">
        <v>32</v>
      </c>
      <c r="AX190" s="14" t="s">
        <v>76</v>
      </c>
      <c r="AY190" s="222" t="s">
        <v>123</v>
      </c>
    </row>
    <row r="191" spans="1:65" s="13" customFormat="1" ht="11.25">
      <c r="B191" s="201"/>
      <c r="C191" s="202"/>
      <c r="D191" s="203" t="s">
        <v>131</v>
      </c>
      <c r="E191" s="204" t="s">
        <v>1</v>
      </c>
      <c r="F191" s="205" t="s">
        <v>260</v>
      </c>
      <c r="G191" s="202"/>
      <c r="H191" s="206">
        <v>4.1500000000000004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131</v>
      </c>
      <c r="AU191" s="212" t="s">
        <v>86</v>
      </c>
      <c r="AV191" s="13" t="s">
        <v>86</v>
      </c>
      <c r="AW191" s="13" t="s">
        <v>32</v>
      </c>
      <c r="AX191" s="13" t="s">
        <v>84</v>
      </c>
      <c r="AY191" s="212" t="s">
        <v>123</v>
      </c>
    </row>
    <row r="192" spans="1:65" s="2" customFormat="1" ht="24.2" customHeight="1">
      <c r="A192" s="34"/>
      <c r="B192" s="35"/>
      <c r="C192" s="187" t="s">
        <v>261</v>
      </c>
      <c r="D192" s="187" t="s">
        <v>125</v>
      </c>
      <c r="E192" s="188" t="s">
        <v>262</v>
      </c>
      <c r="F192" s="189" t="s">
        <v>263</v>
      </c>
      <c r="G192" s="190" t="s">
        <v>128</v>
      </c>
      <c r="H192" s="191">
        <v>142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41</v>
      </c>
      <c r="O192" s="71"/>
      <c r="P192" s="197">
        <f>O192*H192</f>
        <v>0</v>
      </c>
      <c r="Q192" s="197">
        <v>2.324E-2</v>
      </c>
      <c r="R192" s="197">
        <f>Q192*H192</f>
        <v>3.3000799999999999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129</v>
      </c>
      <c r="AT192" s="199" t="s">
        <v>125</v>
      </c>
      <c r="AU192" s="199" t="s">
        <v>86</v>
      </c>
      <c r="AY192" s="17" t="s">
        <v>123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84</v>
      </c>
      <c r="BK192" s="200">
        <f>ROUND(I192*H192,2)</f>
        <v>0</v>
      </c>
      <c r="BL192" s="17" t="s">
        <v>129</v>
      </c>
      <c r="BM192" s="199" t="s">
        <v>264</v>
      </c>
    </row>
    <row r="193" spans="1:65" s="14" customFormat="1" ht="11.25">
      <c r="B193" s="213"/>
      <c r="C193" s="214"/>
      <c r="D193" s="203" t="s">
        <v>131</v>
      </c>
      <c r="E193" s="215" t="s">
        <v>1</v>
      </c>
      <c r="F193" s="216" t="s">
        <v>265</v>
      </c>
      <c r="G193" s="214"/>
      <c r="H193" s="215" t="s">
        <v>1</v>
      </c>
      <c r="I193" s="217"/>
      <c r="J193" s="214"/>
      <c r="K193" s="214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131</v>
      </c>
      <c r="AU193" s="222" t="s">
        <v>86</v>
      </c>
      <c r="AV193" s="14" t="s">
        <v>84</v>
      </c>
      <c r="AW193" s="14" t="s">
        <v>32</v>
      </c>
      <c r="AX193" s="14" t="s">
        <v>76</v>
      </c>
      <c r="AY193" s="222" t="s">
        <v>123</v>
      </c>
    </row>
    <row r="194" spans="1:65" s="13" customFormat="1" ht="11.25">
      <c r="B194" s="201"/>
      <c r="C194" s="202"/>
      <c r="D194" s="203" t="s">
        <v>131</v>
      </c>
      <c r="E194" s="204" t="s">
        <v>1</v>
      </c>
      <c r="F194" s="205" t="s">
        <v>266</v>
      </c>
      <c r="G194" s="202"/>
      <c r="H194" s="206">
        <v>141.13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131</v>
      </c>
      <c r="AU194" s="212" t="s">
        <v>86</v>
      </c>
      <c r="AV194" s="13" t="s">
        <v>86</v>
      </c>
      <c r="AW194" s="13" t="s">
        <v>32</v>
      </c>
      <c r="AX194" s="13" t="s">
        <v>76</v>
      </c>
      <c r="AY194" s="212" t="s">
        <v>123</v>
      </c>
    </row>
    <row r="195" spans="1:65" s="13" customFormat="1" ht="11.25">
      <c r="B195" s="201"/>
      <c r="C195" s="202"/>
      <c r="D195" s="203" t="s">
        <v>131</v>
      </c>
      <c r="E195" s="204" t="s">
        <v>1</v>
      </c>
      <c r="F195" s="205" t="s">
        <v>267</v>
      </c>
      <c r="G195" s="202"/>
      <c r="H195" s="206">
        <v>142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131</v>
      </c>
      <c r="AU195" s="212" t="s">
        <v>86</v>
      </c>
      <c r="AV195" s="13" t="s">
        <v>86</v>
      </c>
      <c r="AW195" s="13" t="s">
        <v>32</v>
      </c>
      <c r="AX195" s="13" t="s">
        <v>84</v>
      </c>
      <c r="AY195" s="212" t="s">
        <v>123</v>
      </c>
    </row>
    <row r="196" spans="1:65" s="2" customFormat="1" ht="24.2" customHeight="1">
      <c r="A196" s="34"/>
      <c r="B196" s="35"/>
      <c r="C196" s="187" t="s">
        <v>268</v>
      </c>
      <c r="D196" s="187" t="s">
        <v>125</v>
      </c>
      <c r="E196" s="188" t="s">
        <v>269</v>
      </c>
      <c r="F196" s="189" t="s">
        <v>270</v>
      </c>
      <c r="G196" s="190" t="s">
        <v>128</v>
      </c>
      <c r="H196" s="191">
        <v>67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41</v>
      </c>
      <c r="O196" s="71"/>
      <c r="P196" s="197">
        <f>O196*H196</f>
        <v>0</v>
      </c>
      <c r="Q196" s="197">
        <v>3.7199999999999997E-2</v>
      </c>
      <c r="R196" s="197">
        <f>Q196*H196</f>
        <v>2.4923999999999999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129</v>
      </c>
      <c r="AT196" s="199" t="s">
        <v>125</v>
      </c>
      <c r="AU196" s="199" t="s">
        <v>86</v>
      </c>
      <c r="AY196" s="17" t="s">
        <v>123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84</v>
      </c>
      <c r="BK196" s="200">
        <f>ROUND(I196*H196,2)</f>
        <v>0</v>
      </c>
      <c r="BL196" s="17" t="s">
        <v>129</v>
      </c>
      <c r="BM196" s="199" t="s">
        <v>271</v>
      </c>
    </row>
    <row r="197" spans="1:65" s="13" customFormat="1" ht="11.25">
      <c r="B197" s="201"/>
      <c r="C197" s="202"/>
      <c r="D197" s="203" t="s">
        <v>131</v>
      </c>
      <c r="E197" s="204" t="s">
        <v>1</v>
      </c>
      <c r="F197" s="205" t="s">
        <v>272</v>
      </c>
      <c r="G197" s="202"/>
      <c r="H197" s="206">
        <v>44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131</v>
      </c>
      <c r="AU197" s="212" t="s">
        <v>86</v>
      </c>
      <c r="AV197" s="13" t="s">
        <v>86</v>
      </c>
      <c r="AW197" s="13" t="s">
        <v>32</v>
      </c>
      <c r="AX197" s="13" t="s">
        <v>76</v>
      </c>
      <c r="AY197" s="212" t="s">
        <v>123</v>
      </c>
    </row>
    <row r="198" spans="1:65" s="13" customFormat="1" ht="11.25">
      <c r="B198" s="201"/>
      <c r="C198" s="202"/>
      <c r="D198" s="203" t="s">
        <v>131</v>
      </c>
      <c r="E198" s="204" t="s">
        <v>1</v>
      </c>
      <c r="F198" s="205" t="s">
        <v>273</v>
      </c>
      <c r="G198" s="202"/>
      <c r="H198" s="206">
        <v>23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131</v>
      </c>
      <c r="AU198" s="212" t="s">
        <v>86</v>
      </c>
      <c r="AV198" s="13" t="s">
        <v>86</v>
      </c>
      <c r="AW198" s="13" t="s">
        <v>32</v>
      </c>
      <c r="AX198" s="13" t="s">
        <v>76</v>
      </c>
      <c r="AY198" s="212" t="s">
        <v>123</v>
      </c>
    </row>
    <row r="199" spans="1:65" s="15" customFormat="1" ht="11.25">
      <c r="B199" s="234"/>
      <c r="C199" s="235"/>
      <c r="D199" s="203" t="s">
        <v>131</v>
      </c>
      <c r="E199" s="236" t="s">
        <v>1</v>
      </c>
      <c r="F199" s="237" t="s">
        <v>194</v>
      </c>
      <c r="G199" s="235"/>
      <c r="H199" s="238">
        <v>67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131</v>
      </c>
      <c r="AU199" s="244" t="s">
        <v>86</v>
      </c>
      <c r="AV199" s="15" t="s">
        <v>129</v>
      </c>
      <c r="AW199" s="15" t="s">
        <v>32</v>
      </c>
      <c r="AX199" s="15" t="s">
        <v>84</v>
      </c>
      <c r="AY199" s="244" t="s">
        <v>123</v>
      </c>
    </row>
    <row r="200" spans="1:65" s="2" customFormat="1" ht="24.2" customHeight="1">
      <c r="A200" s="34"/>
      <c r="B200" s="35"/>
      <c r="C200" s="187" t="s">
        <v>274</v>
      </c>
      <c r="D200" s="187" t="s">
        <v>125</v>
      </c>
      <c r="E200" s="188" t="s">
        <v>275</v>
      </c>
      <c r="F200" s="189" t="s">
        <v>276</v>
      </c>
      <c r="G200" s="190" t="s">
        <v>128</v>
      </c>
      <c r="H200" s="191">
        <v>67</v>
      </c>
      <c r="I200" s="192"/>
      <c r="J200" s="193">
        <f>ROUND(I200*H200,2)</f>
        <v>0</v>
      </c>
      <c r="K200" s="194"/>
      <c r="L200" s="39"/>
      <c r="M200" s="195" t="s">
        <v>1</v>
      </c>
      <c r="N200" s="196" t="s">
        <v>41</v>
      </c>
      <c r="O200" s="71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129</v>
      </c>
      <c r="AT200" s="199" t="s">
        <v>125</v>
      </c>
      <c r="AU200" s="199" t="s">
        <v>86</v>
      </c>
      <c r="AY200" s="17" t="s">
        <v>123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84</v>
      </c>
      <c r="BK200" s="200">
        <f>ROUND(I200*H200,2)</f>
        <v>0</v>
      </c>
      <c r="BL200" s="17" t="s">
        <v>129</v>
      </c>
      <c r="BM200" s="199" t="s">
        <v>277</v>
      </c>
    </row>
    <row r="201" spans="1:65" s="13" customFormat="1" ht="11.25">
      <c r="B201" s="201"/>
      <c r="C201" s="202"/>
      <c r="D201" s="203" t="s">
        <v>131</v>
      </c>
      <c r="E201" s="204" t="s">
        <v>1</v>
      </c>
      <c r="F201" s="205" t="s">
        <v>278</v>
      </c>
      <c r="G201" s="202"/>
      <c r="H201" s="206">
        <v>44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131</v>
      </c>
      <c r="AU201" s="212" t="s">
        <v>86</v>
      </c>
      <c r="AV201" s="13" t="s">
        <v>86</v>
      </c>
      <c r="AW201" s="13" t="s">
        <v>32</v>
      </c>
      <c r="AX201" s="13" t="s">
        <v>76</v>
      </c>
      <c r="AY201" s="212" t="s">
        <v>123</v>
      </c>
    </row>
    <row r="202" spans="1:65" s="13" customFormat="1" ht="11.25">
      <c r="B202" s="201"/>
      <c r="C202" s="202"/>
      <c r="D202" s="203" t="s">
        <v>131</v>
      </c>
      <c r="E202" s="204" t="s">
        <v>1</v>
      </c>
      <c r="F202" s="205" t="s">
        <v>279</v>
      </c>
      <c r="G202" s="202"/>
      <c r="H202" s="206">
        <v>23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131</v>
      </c>
      <c r="AU202" s="212" t="s">
        <v>86</v>
      </c>
      <c r="AV202" s="13" t="s">
        <v>86</v>
      </c>
      <c r="AW202" s="13" t="s">
        <v>32</v>
      </c>
      <c r="AX202" s="13" t="s">
        <v>76</v>
      </c>
      <c r="AY202" s="212" t="s">
        <v>123</v>
      </c>
    </row>
    <row r="203" spans="1:65" s="15" customFormat="1" ht="11.25">
      <c r="B203" s="234"/>
      <c r="C203" s="235"/>
      <c r="D203" s="203" t="s">
        <v>131</v>
      </c>
      <c r="E203" s="236" t="s">
        <v>1</v>
      </c>
      <c r="F203" s="237" t="s">
        <v>194</v>
      </c>
      <c r="G203" s="235"/>
      <c r="H203" s="238">
        <v>67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AT203" s="244" t="s">
        <v>131</v>
      </c>
      <c r="AU203" s="244" t="s">
        <v>86</v>
      </c>
      <c r="AV203" s="15" t="s">
        <v>129</v>
      </c>
      <c r="AW203" s="15" t="s">
        <v>32</v>
      </c>
      <c r="AX203" s="15" t="s">
        <v>84</v>
      </c>
      <c r="AY203" s="244" t="s">
        <v>123</v>
      </c>
    </row>
    <row r="204" spans="1:65" s="2" customFormat="1" ht="24.2" customHeight="1">
      <c r="A204" s="34"/>
      <c r="B204" s="35"/>
      <c r="C204" s="187" t="s">
        <v>280</v>
      </c>
      <c r="D204" s="187" t="s">
        <v>125</v>
      </c>
      <c r="E204" s="188" t="s">
        <v>281</v>
      </c>
      <c r="F204" s="189" t="s">
        <v>282</v>
      </c>
      <c r="G204" s="190" t="s">
        <v>128</v>
      </c>
      <c r="H204" s="191">
        <v>142</v>
      </c>
      <c r="I204" s="192"/>
      <c r="J204" s="193">
        <f>ROUND(I204*H204,2)</f>
        <v>0</v>
      </c>
      <c r="K204" s="194"/>
      <c r="L204" s="39"/>
      <c r="M204" s="195" t="s">
        <v>1</v>
      </c>
      <c r="N204" s="196" t="s">
        <v>41</v>
      </c>
      <c r="O204" s="71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129</v>
      </c>
      <c r="AT204" s="199" t="s">
        <v>125</v>
      </c>
      <c r="AU204" s="199" t="s">
        <v>86</v>
      </c>
      <c r="AY204" s="17" t="s">
        <v>123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84</v>
      </c>
      <c r="BK204" s="200">
        <f>ROUND(I204*H204,2)</f>
        <v>0</v>
      </c>
      <c r="BL204" s="17" t="s">
        <v>129</v>
      </c>
      <c r="BM204" s="199" t="s">
        <v>283</v>
      </c>
    </row>
    <row r="205" spans="1:65" s="14" customFormat="1" ht="11.25">
      <c r="B205" s="213"/>
      <c r="C205" s="214"/>
      <c r="D205" s="203" t="s">
        <v>131</v>
      </c>
      <c r="E205" s="215" t="s">
        <v>1</v>
      </c>
      <c r="F205" s="216" t="s">
        <v>284</v>
      </c>
      <c r="G205" s="214"/>
      <c r="H205" s="215" t="s">
        <v>1</v>
      </c>
      <c r="I205" s="217"/>
      <c r="J205" s="214"/>
      <c r="K205" s="214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131</v>
      </c>
      <c r="AU205" s="222" t="s">
        <v>86</v>
      </c>
      <c r="AV205" s="14" t="s">
        <v>84</v>
      </c>
      <c r="AW205" s="14" t="s">
        <v>32</v>
      </c>
      <c r="AX205" s="14" t="s">
        <v>76</v>
      </c>
      <c r="AY205" s="222" t="s">
        <v>123</v>
      </c>
    </row>
    <row r="206" spans="1:65" s="13" customFormat="1" ht="11.25">
      <c r="B206" s="201"/>
      <c r="C206" s="202"/>
      <c r="D206" s="203" t="s">
        <v>131</v>
      </c>
      <c r="E206" s="204" t="s">
        <v>1</v>
      </c>
      <c r="F206" s="205" t="s">
        <v>285</v>
      </c>
      <c r="G206" s="202"/>
      <c r="H206" s="206">
        <v>142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131</v>
      </c>
      <c r="AU206" s="212" t="s">
        <v>86</v>
      </c>
      <c r="AV206" s="13" t="s">
        <v>86</v>
      </c>
      <c r="AW206" s="13" t="s">
        <v>32</v>
      </c>
      <c r="AX206" s="13" t="s">
        <v>84</v>
      </c>
      <c r="AY206" s="212" t="s">
        <v>123</v>
      </c>
    </row>
    <row r="207" spans="1:65" s="12" customFormat="1" ht="22.9" customHeight="1">
      <c r="B207" s="171"/>
      <c r="C207" s="172"/>
      <c r="D207" s="173" t="s">
        <v>75</v>
      </c>
      <c r="E207" s="185" t="s">
        <v>286</v>
      </c>
      <c r="F207" s="185" t="s">
        <v>287</v>
      </c>
      <c r="G207" s="172"/>
      <c r="H207" s="172"/>
      <c r="I207" s="175"/>
      <c r="J207" s="186">
        <f>BK207</f>
        <v>0</v>
      </c>
      <c r="K207" s="172"/>
      <c r="L207" s="177"/>
      <c r="M207" s="178"/>
      <c r="N207" s="179"/>
      <c r="O207" s="179"/>
      <c r="P207" s="180">
        <f>P208</f>
        <v>0</v>
      </c>
      <c r="Q207" s="179"/>
      <c r="R207" s="180">
        <f>R208</f>
        <v>0</v>
      </c>
      <c r="S207" s="179"/>
      <c r="T207" s="181">
        <f>T208</f>
        <v>0</v>
      </c>
      <c r="AR207" s="182" t="s">
        <v>84</v>
      </c>
      <c r="AT207" s="183" t="s">
        <v>75</v>
      </c>
      <c r="AU207" s="183" t="s">
        <v>84</v>
      </c>
      <c r="AY207" s="182" t="s">
        <v>123</v>
      </c>
      <c r="BK207" s="184">
        <f>BK208</f>
        <v>0</v>
      </c>
    </row>
    <row r="208" spans="1:65" s="2" customFormat="1" ht="16.5" customHeight="1">
      <c r="A208" s="34"/>
      <c r="B208" s="35"/>
      <c r="C208" s="187" t="s">
        <v>288</v>
      </c>
      <c r="D208" s="187" t="s">
        <v>125</v>
      </c>
      <c r="E208" s="188" t="s">
        <v>289</v>
      </c>
      <c r="F208" s="189" t="s">
        <v>290</v>
      </c>
      <c r="G208" s="190" t="s">
        <v>147</v>
      </c>
      <c r="H208" s="191">
        <v>36.396000000000001</v>
      </c>
      <c r="I208" s="192"/>
      <c r="J208" s="193">
        <f>ROUND(I208*H208,2)</f>
        <v>0</v>
      </c>
      <c r="K208" s="194"/>
      <c r="L208" s="39"/>
      <c r="M208" s="245" t="s">
        <v>1</v>
      </c>
      <c r="N208" s="246" t="s">
        <v>41</v>
      </c>
      <c r="O208" s="247"/>
      <c r="P208" s="248">
        <f>O208*H208</f>
        <v>0</v>
      </c>
      <c r="Q208" s="248">
        <v>0</v>
      </c>
      <c r="R208" s="248">
        <f>Q208*H208</f>
        <v>0</v>
      </c>
      <c r="S208" s="248">
        <v>0</v>
      </c>
      <c r="T208" s="24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129</v>
      </c>
      <c r="AT208" s="199" t="s">
        <v>125</v>
      </c>
      <c r="AU208" s="199" t="s">
        <v>86</v>
      </c>
      <c r="AY208" s="17" t="s">
        <v>123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84</v>
      </c>
      <c r="BK208" s="200">
        <f>ROUND(I208*H208,2)</f>
        <v>0</v>
      </c>
      <c r="BL208" s="17" t="s">
        <v>129</v>
      </c>
      <c r="BM208" s="199" t="s">
        <v>291</v>
      </c>
    </row>
    <row r="209" spans="1:31" s="2" customFormat="1" ht="6.95" customHeight="1">
      <c r="A209" s="34"/>
      <c r="B209" s="54"/>
      <c r="C209" s="55"/>
      <c r="D209" s="55"/>
      <c r="E209" s="55"/>
      <c r="F209" s="55"/>
      <c r="G209" s="55"/>
      <c r="H209" s="55"/>
      <c r="I209" s="55"/>
      <c r="J209" s="55"/>
      <c r="K209" s="55"/>
      <c r="L209" s="39"/>
      <c r="M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</row>
  </sheetData>
  <sheetProtection algorithmName="SHA-512" hashValue="SQ+4vGNLEfHSt5sg/IJPLVvVuU5jv6SJ9kERfAzBR3n0BEUZ7jmyqZnVPyJfg2beHXe1Nfw2RAQPfILYfZ4GIw==" saltValue="X5e/25jm6mOX5bTZ5Oe9vCTp4gZUTaLarwe5U43tgWgciZmiQyYnZVgGvOC/hSweLcZoX/0RIZ/mrgcUi10hlA==" spinCount="100000" sheet="1" objects="1" scenarios="1" formatColumns="0" formatRows="0" autoFilter="0"/>
  <autoFilter ref="C119:K208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Mikulov - statické zajištěn hradebních zdí zámku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292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8. 7. 2022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ROUND((SUM(BE120:BE209)),  2)</f>
        <v>0</v>
      </c>
      <c r="G33" s="34"/>
      <c r="H33" s="34"/>
      <c r="I33" s="124">
        <v>0.21</v>
      </c>
      <c r="J33" s="123">
        <f>ROUND(((SUM(BE120:BE209))*I33),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ROUND((SUM(BF120:BF209)),  2)</f>
        <v>0</v>
      </c>
      <c r="G34" s="34"/>
      <c r="H34" s="34"/>
      <c r="I34" s="124">
        <v>0.15</v>
      </c>
      <c r="J34" s="123">
        <f>ROUND(((SUM(BF120:BF209))*I34),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ROUND((SUM(BG120:BG209)),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ROUND((SUM(BH120:BH209)),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ROUND((SUM(BI120:BI209)),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Mikulov - statické zajištěn hradebních zdí zámku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02 - Stěna II.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Mikulov</v>
      </c>
      <c r="G89" s="36"/>
      <c r="H89" s="36"/>
      <c r="I89" s="29" t="s">
        <v>22</v>
      </c>
      <c r="J89" s="66" t="str">
        <f>IF(J12="","",J12)</f>
        <v>8. 7. 2022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Regionální muzeum v Mikulově, Mikulov</v>
      </c>
      <c r="G91" s="36"/>
      <c r="H91" s="36"/>
      <c r="I91" s="29" t="s">
        <v>30</v>
      </c>
      <c r="J91" s="32" t="str">
        <f>E21</f>
        <v>OK Atelier, s.r.o., Břeclav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47"/>
      <c r="C97" s="148"/>
      <c r="D97" s="149" t="s">
        <v>104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105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106</v>
      </c>
      <c r="E99" s="156"/>
      <c r="F99" s="156"/>
      <c r="G99" s="156"/>
      <c r="H99" s="156"/>
      <c r="I99" s="156"/>
      <c r="J99" s="157">
        <f>J133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107</v>
      </c>
      <c r="E100" s="156"/>
      <c r="F100" s="156"/>
      <c r="G100" s="156"/>
      <c r="H100" s="156"/>
      <c r="I100" s="156"/>
      <c r="J100" s="157">
        <f>J208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108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2" t="str">
        <f>E7</f>
        <v>Mikulov - statické zajištěn hradebních zdí zámku</v>
      </c>
      <c r="F110" s="303"/>
      <c r="G110" s="303"/>
      <c r="H110" s="303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54" t="str">
        <f>E9</f>
        <v>02 - Stěna II.</v>
      </c>
      <c r="F112" s="304"/>
      <c r="G112" s="304"/>
      <c r="H112" s="304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Mikulov</v>
      </c>
      <c r="G114" s="36"/>
      <c r="H114" s="36"/>
      <c r="I114" s="29" t="s">
        <v>22</v>
      </c>
      <c r="J114" s="66" t="str">
        <f>IF(J12="","",J12)</f>
        <v>8. 7. 2022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Regionální muzeum v Mikulově, Mikulov</v>
      </c>
      <c r="G116" s="36"/>
      <c r="H116" s="36"/>
      <c r="I116" s="29" t="s">
        <v>30</v>
      </c>
      <c r="J116" s="32" t="str">
        <f>E21</f>
        <v>OK Atelier, s.r.o., Břeclav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109</v>
      </c>
      <c r="D119" s="162" t="s">
        <v>61</v>
      </c>
      <c r="E119" s="162" t="s">
        <v>57</v>
      </c>
      <c r="F119" s="162" t="s">
        <v>58</v>
      </c>
      <c r="G119" s="162" t="s">
        <v>110</v>
      </c>
      <c r="H119" s="162" t="s">
        <v>111</v>
      </c>
      <c r="I119" s="162" t="s">
        <v>112</v>
      </c>
      <c r="J119" s="163" t="s">
        <v>101</v>
      </c>
      <c r="K119" s="164" t="s">
        <v>113</v>
      </c>
      <c r="L119" s="165"/>
      <c r="M119" s="75" t="s">
        <v>1</v>
      </c>
      <c r="N119" s="76" t="s">
        <v>40</v>
      </c>
      <c r="O119" s="76" t="s">
        <v>114</v>
      </c>
      <c r="P119" s="76" t="s">
        <v>115</v>
      </c>
      <c r="Q119" s="76" t="s">
        <v>116</v>
      </c>
      <c r="R119" s="76" t="s">
        <v>117</v>
      </c>
      <c r="S119" s="76" t="s">
        <v>118</v>
      </c>
      <c r="T119" s="77" t="s">
        <v>119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120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</f>
        <v>0</v>
      </c>
      <c r="Q120" s="79"/>
      <c r="R120" s="168">
        <f>R121</f>
        <v>31.873778999999995</v>
      </c>
      <c r="S120" s="79"/>
      <c r="T120" s="169">
        <f>T121</f>
        <v>44.659099999999995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103</v>
      </c>
      <c r="BK120" s="170">
        <f>BK121</f>
        <v>0</v>
      </c>
    </row>
    <row r="121" spans="1:65" s="12" customFormat="1" ht="25.9" customHeight="1">
      <c r="B121" s="171"/>
      <c r="C121" s="172"/>
      <c r="D121" s="173" t="s">
        <v>75</v>
      </c>
      <c r="E121" s="174" t="s">
        <v>121</v>
      </c>
      <c r="F121" s="174" t="s">
        <v>122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P122+P133+P208</f>
        <v>0</v>
      </c>
      <c r="Q121" s="179"/>
      <c r="R121" s="180">
        <f>R122+R133+R208</f>
        <v>31.873778999999995</v>
      </c>
      <c r="S121" s="179"/>
      <c r="T121" s="181">
        <f>T122+T133+T208</f>
        <v>44.659099999999995</v>
      </c>
      <c r="AR121" s="182" t="s">
        <v>84</v>
      </c>
      <c r="AT121" s="183" t="s">
        <v>75</v>
      </c>
      <c r="AU121" s="183" t="s">
        <v>76</v>
      </c>
      <c r="AY121" s="182" t="s">
        <v>123</v>
      </c>
      <c r="BK121" s="184">
        <f>BK122+BK133+BK208</f>
        <v>0</v>
      </c>
    </row>
    <row r="122" spans="1:65" s="12" customFormat="1" ht="22.9" customHeight="1">
      <c r="B122" s="171"/>
      <c r="C122" s="172"/>
      <c r="D122" s="173" t="s">
        <v>75</v>
      </c>
      <c r="E122" s="185" t="s">
        <v>84</v>
      </c>
      <c r="F122" s="185" t="s">
        <v>124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SUM(P123:P132)</f>
        <v>0</v>
      </c>
      <c r="Q122" s="179"/>
      <c r="R122" s="180">
        <f>SUM(R123:R132)</f>
        <v>10.571999999999999</v>
      </c>
      <c r="S122" s="179"/>
      <c r="T122" s="181">
        <f>SUM(T123:T132)</f>
        <v>0</v>
      </c>
      <c r="AR122" s="182" t="s">
        <v>84</v>
      </c>
      <c r="AT122" s="183" t="s">
        <v>75</v>
      </c>
      <c r="AU122" s="183" t="s">
        <v>84</v>
      </c>
      <c r="AY122" s="182" t="s">
        <v>123</v>
      </c>
      <c r="BK122" s="184">
        <f>SUM(BK123:BK132)</f>
        <v>0</v>
      </c>
    </row>
    <row r="123" spans="1:65" s="2" customFormat="1" ht="33" customHeight="1">
      <c r="A123" s="34"/>
      <c r="B123" s="35"/>
      <c r="C123" s="187" t="s">
        <v>84</v>
      </c>
      <c r="D123" s="187" t="s">
        <v>125</v>
      </c>
      <c r="E123" s="188" t="s">
        <v>126</v>
      </c>
      <c r="F123" s="189" t="s">
        <v>127</v>
      </c>
      <c r="G123" s="190" t="s">
        <v>128</v>
      </c>
      <c r="H123" s="191">
        <v>33</v>
      </c>
      <c r="I123" s="192"/>
      <c r="J123" s="193">
        <f>ROUND(I123*H123,2)</f>
        <v>0</v>
      </c>
      <c r="K123" s="194"/>
      <c r="L123" s="39"/>
      <c r="M123" s="195" t="s">
        <v>1</v>
      </c>
      <c r="N123" s="196" t="s">
        <v>41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129</v>
      </c>
      <c r="AT123" s="199" t="s">
        <v>125</v>
      </c>
      <c r="AU123" s="199" t="s">
        <v>86</v>
      </c>
      <c r="AY123" s="17" t="s">
        <v>123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84</v>
      </c>
      <c r="BK123" s="200">
        <f>ROUND(I123*H123,2)</f>
        <v>0</v>
      </c>
      <c r="BL123" s="17" t="s">
        <v>129</v>
      </c>
      <c r="BM123" s="199" t="s">
        <v>293</v>
      </c>
    </row>
    <row r="124" spans="1:65" s="13" customFormat="1" ht="11.25">
      <c r="B124" s="201"/>
      <c r="C124" s="202"/>
      <c r="D124" s="203" t="s">
        <v>131</v>
      </c>
      <c r="E124" s="204" t="s">
        <v>1</v>
      </c>
      <c r="F124" s="205" t="s">
        <v>294</v>
      </c>
      <c r="G124" s="202"/>
      <c r="H124" s="206">
        <v>33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131</v>
      </c>
      <c r="AU124" s="212" t="s">
        <v>86</v>
      </c>
      <c r="AV124" s="13" t="s">
        <v>86</v>
      </c>
      <c r="AW124" s="13" t="s">
        <v>32</v>
      </c>
      <c r="AX124" s="13" t="s">
        <v>84</v>
      </c>
      <c r="AY124" s="212" t="s">
        <v>123</v>
      </c>
    </row>
    <row r="125" spans="1:65" s="2" customFormat="1" ht="24.2" customHeight="1">
      <c r="A125" s="34"/>
      <c r="B125" s="35"/>
      <c r="C125" s="187" t="s">
        <v>86</v>
      </c>
      <c r="D125" s="187" t="s">
        <v>125</v>
      </c>
      <c r="E125" s="188" t="s">
        <v>133</v>
      </c>
      <c r="F125" s="189" t="s">
        <v>134</v>
      </c>
      <c r="G125" s="190" t="s">
        <v>135</v>
      </c>
      <c r="H125" s="191">
        <v>5.2859999999999996</v>
      </c>
      <c r="I125" s="192"/>
      <c r="J125" s="193">
        <f>ROUND(I125*H125,2)</f>
        <v>0</v>
      </c>
      <c r="K125" s="194"/>
      <c r="L125" s="39"/>
      <c r="M125" s="195" t="s">
        <v>1</v>
      </c>
      <c r="N125" s="196" t="s">
        <v>41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129</v>
      </c>
      <c r="AT125" s="199" t="s">
        <v>125</v>
      </c>
      <c r="AU125" s="199" t="s">
        <v>86</v>
      </c>
      <c r="AY125" s="17" t="s">
        <v>123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84</v>
      </c>
      <c r="BK125" s="200">
        <f>ROUND(I125*H125,2)</f>
        <v>0</v>
      </c>
      <c r="BL125" s="17" t="s">
        <v>129</v>
      </c>
      <c r="BM125" s="199" t="s">
        <v>295</v>
      </c>
    </row>
    <row r="126" spans="1:65" s="14" customFormat="1" ht="11.25">
      <c r="B126" s="213"/>
      <c r="C126" s="214"/>
      <c r="D126" s="203" t="s">
        <v>131</v>
      </c>
      <c r="E126" s="215" t="s">
        <v>1</v>
      </c>
      <c r="F126" s="216" t="s">
        <v>137</v>
      </c>
      <c r="G126" s="214"/>
      <c r="H126" s="215" t="s">
        <v>1</v>
      </c>
      <c r="I126" s="217"/>
      <c r="J126" s="214"/>
      <c r="K126" s="214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131</v>
      </c>
      <c r="AU126" s="222" t="s">
        <v>86</v>
      </c>
      <c r="AV126" s="14" t="s">
        <v>84</v>
      </c>
      <c r="AW126" s="14" t="s">
        <v>32</v>
      </c>
      <c r="AX126" s="14" t="s">
        <v>76</v>
      </c>
      <c r="AY126" s="222" t="s">
        <v>123</v>
      </c>
    </row>
    <row r="127" spans="1:65" s="13" customFormat="1" ht="11.25">
      <c r="B127" s="201"/>
      <c r="C127" s="202"/>
      <c r="D127" s="203" t="s">
        <v>131</v>
      </c>
      <c r="E127" s="204" t="s">
        <v>1</v>
      </c>
      <c r="F127" s="205" t="s">
        <v>296</v>
      </c>
      <c r="G127" s="202"/>
      <c r="H127" s="206">
        <v>5.2859999999999996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131</v>
      </c>
      <c r="AU127" s="212" t="s">
        <v>86</v>
      </c>
      <c r="AV127" s="13" t="s">
        <v>86</v>
      </c>
      <c r="AW127" s="13" t="s">
        <v>32</v>
      </c>
      <c r="AX127" s="13" t="s">
        <v>84</v>
      </c>
      <c r="AY127" s="212" t="s">
        <v>123</v>
      </c>
    </row>
    <row r="128" spans="1:65" s="2" customFormat="1" ht="24.2" customHeight="1">
      <c r="A128" s="34"/>
      <c r="B128" s="35"/>
      <c r="C128" s="187" t="s">
        <v>139</v>
      </c>
      <c r="D128" s="187" t="s">
        <v>125</v>
      </c>
      <c r="E128" s="188" t="s">
        <v>140</v>
      </c>
      <c r="F128" s="189" t="s">
        <v>141</v>
      </c>
      <c r="G128" s="190" t="s">
        <v>128</v>
      </c>
      <c r="H128" s="191">
        <v>105.72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41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129</v>
      </c>
      <c r="AT128" s="199" t="s">
        <v>125</v>
      </c>
      <c r="AU128" s="199" t="s">
        <v>86</v>
      </c>
      <c r="AY128" s="17" t="s">
        <v>123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84</v>
      </c>
      <c r="BK128" s="200">
        <f>ROUND(I128*H128,2)</f>
        <v>0</v>
      </c>
      <c r="BL128" s="17" t="s">
        <v>129</v>
      </c>
      <c r="BM128" s="199" t="s">
        <v>297</v>
      </c>
    </row>
    <row r="129" spans="1:65" s="13" customFormat="1" ht="11.25">
      <c r="B129" s="201"/>
      <c r="C129" s="202"/>
      <c r="D129" s="203" t="s">
        <v>131</v>
      </c>
      <c r="E129" s="204" t="s">
        <v>1</v>
      </c>
      <c r="F129" s="205" t="s">
        <v>298</v>
      </c>
      <c r="G129" s="202"/>
      <c r="H129" s="206">
        <v>105.72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131</v>
      </c>
      <c r="AU129" s="212" t="s">
        <v>86</v>
      </c>
      <c r="AV129" s="13" t="s">
        <v>86</v>
      </c>
      <c r="AW129" s="13" t="s">
        <v>32</v>
      </c>
      <c r="AX129" s="13" t="s">
        <v>84</v>
      </c>
      <c r="AY129" s="212" t="s">
        <v>123</v>
      </c>
    </row>
    <row r="130" spans="1:65" s="2" customFormat="1" ht="16.5" customHeight="1">
      <c r="A130" s="34"/>
      <c r="B130" s="35"/>
      <c r="C130" s="223" t="s">
        <v>129</v>
      </c>
      <c r="D130" s="223" t="s">
        <v>144</v>
      </c>
      <c r="E130" s="224" t="s">
        <v>145</v>
      </c>
      <c r="F130" s="225" t="s">
        <v>146</v>
      </c>
      <c r="G130" s="226" t="s">
        <v>147</v>
      </c>
      <c r="H130" s="227">
        <v>10.571999999999999</v>
      </c>
      <c r="I130" s="228"/>
      <c r="J130" s="229">
        <f>ROUND(I130*H130,2)</f>
        <v>0</v>
      </c>
      <c r="K130" s="230"/>
      <c r="L130" s="231"/>
      <c r="M130" s="232" t="s">
        <v>1</v>
      </c>
      <c r="N130" s="233" t="s">
        <v>41</v>
      </c>
      <c r="O130" s="71"/>
      <c r="P130" s="197">
        <f>O130*H130</f>
        <v>0</v>
      </c>
      <c r="Q130" s="197">
        <v>1</v>
      </c>
      <c r="R130" s="197">
        <f>Q130*H130</f>
        <v>10.571999999999999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148</v>
      </c>
      <c r="AT130" s="199" t="s">
        <v>144</v>
      </c>
      <c r="AU130" s="199" t="s">
        <v>86</v>
      </c>
      <c r="AY130" s="17" t="s">
        <v>123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84</v>
      </c>
      <c r="BK130" s="200">
        <f>ROUND(I130*H130,2)</f>
        <v>0</v>
      </c>
      <c r="BL130" s="17" t="s">
        <v>129</v>
      </c>
      <c r="BM130" s="199" t="s">
        <v>299</v>
      </c>
    </row>
    <row r="131" spans="1:65" s="13" customFormat="1" ht="11.25">
      <c r="B131" s="201"/>
      <c r="C131" s="202"/>
      <c r="D131" s="203" t="s">
        <v>131</v>
      </c>
      <c r="E131" s="204" t="s">
        <v>1</v>
      </c>
      <c r="F131" s="205" t="s">
        <v>300</v>
      </c>
      <c r="G131" s="202"/>
      <c r="H131" s="206">
        <v>5.2859999999999996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131</v>
      </c>
      <c r="AU131" s="212" t="s">
        <v>86</v>
      </c>
      <c r="AV131" s="13" t="s">
        <v>86</v>
      </c>
      <c r="AW131" s="13" t="s">
        <v>32</v>
      </c>
      <c r="AX131" s="13" t="s">
        <v>76</v>
      </c>
      <c r="AY131" s="212" t="s">
        <v>123</v>
      </c>
    </row>
    <row r="132" spans="1:65" s="13" customFormat="1" ht="11.25">
      <c r="B132" s="201"/>
      <c r="C132" s="202"/>
      <c r="D132" s="203" t="s">
        <v>131</v>
      </c>
      <c r="E132" s="204" t="s">
        <v>1</v>
      </c>
      <c r="F132" s="205" t="s">
        <v>301</v>
      </c>
      <c r="G132" s="202"/>
      <c r="H132" s="206">
        <v>10.571999999999999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131</v>
      </c>
      <c r="AU132" s="212" t="s">
        <v>86</v>
      </c>
      <c r="AV132" s="13" t="s">
        <v>86</v>
      </c>
      <c r="AW132" s="13" t="s">
        <v>32</v>
      </c>
      <c r="AX132" s="13" t="s">
        <v>84</v>
      </c>
      <c r="AY132" s="212" t="s">
        <v>123</v>
      </c>
    </row>
    <row r="133" spans="1:65" s="12" customFormat="1" ht="22.9" customHeight="1">
      <c r="B133" s="171"/>
      <c r="C133" s="172"/>
      <c r="D133" s="173" t="s">
        <v>75</v>
      </c>
      <c r="E133" s="185" t="s">
        <v>152</v>
      </c>
      <c r="F133" s="185" t="s">
        <v>153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SUM(P134:P207)</f>
        <v>0</v>
      </c>
      <c r="Q133" s="179"/>
      <c r="R133" s="180">
        <f>SUM(R134:R207)</f>
        <v>21.301778999999996</v>
      </c>
      <c r="S133" s="179"/>
      <c r="T133" s="181">
        <f>SUM(T134:T207)</f>
        <v>44.659099999999995</v>
      </c>
      <c r="AR133" s="182" t="s">
        <v>84</v>
      </c>
      <c r="AT133" s="183" t="s">
        <v>75</v>
      </c>
      <c r="AU133" s="183" t="s">
        <v>84</v>
      </c>
      <c r="AY133" s="182" t="s">
        <v>123</v>
      </c>
      <c r="BK133" s="184">
        <f>SUM(BK134:BK207)</f>
        <v>0</v>
      </c>
    </row>
    <row r="134" spans="1:65" s="2" customFormat="1" ht="33" customHeight="1">
      <c r="A134" s="34"/>
      <c r="B134" s="35"/>
      <c r="C134" s="187" t="s">
        <v>154</v>
      </c>
      <c r="D134" s="187" t="s">
        <v>125</v>
      </c>
      <c r="E134" s="188" t="s">
        <v>155</v>
      </c>
      <c r="F134" s="189" t="s">
        <v>156</v>
      </c>
      <c r="G134" s="190" t="s">
        <v>128</v>
      </c>
      <c r="H134" s="191">
        <v>147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41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129</v>
      </c>
      <c r="AT134" s="199" t="s">
        <v>125</v>
      </c>
      <c r="AU134" s="199" t="s">
        <v>86</v>
      </c>
      <c r="AY134" s="17" t="s">
        <v>123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84</v>
      </c>
      <c r="BK134" s="200">
        <f>ROUND(I134*H134,2)</f>
        <v>0</v>
      </c>
      <c r="BL134" s="17" t="s">
        <v>129</v>
      </c>
      <c r="BM134" s="199" t="s">
        <v>302</v>
      </c>
    </row>
    <row r="135" spans="1:65" s="13" customFormat="1" ht="11.25">
      <c r="B135" s="201"/>
      <c r="C135" s="202"/>
      <c r="D135" s="203" t="s">
        <v>131</v>
      </c>
      <c r="E135" s="204" t="s">
        <v>1</v>
      </c>
      <c r="F135" s="205" t="s">
        <v>303</v>
      </c>
      <c r="G135" s="202"/>
      <c r="H135" s="206">
        <v>111.006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131</v>
      </c>
      <c r="AU135" s="212" t="s">
        <v>86</v>
      </c>
      <c r="AV135" s="13" t="s">
        <v>86</v>
      </c>
      <c r="AW135" s="13" t="s">
        <v>32</v>
      </c>
      <c r="AX135" s="13" t="s">
        <v>76</v>
      </c>
      <c r="AY135" s="212" t="s">
        <v>123</v>
      </c>
    </row>
    <row r="136" spans="1:65" s="13" customFormat="1" ht="11.25">
      <c r="B136" s="201"/>
      <c r="C136" s="202"/>
      <c r="D136" s="203" t="s">
        <v>131</v>
      </c>
      <c r="E136" s="204" t="s">
        <v>1</v>
      </c>
      <c r="F136" s="205" t="s">
        <v>304</v>
      </c>
      <c r="G136" s="202"/>
      <c r="H136" s="206">
        <v>36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131</v>
      </c>
      <c r="AU136" s="212" t="s">
        <v>86</v>
      </c>
      <c r="AV136" s="13" t="s">
        <v>86</v>
      </c>
      <c r="AW136" s="13" t="s">
        <v>32</v>
      </c>
      <c r="AX136" s="13" t="s">
        <v>76</v>
      </c>
      <c r="AY136" s="212" t="s">
        <v>123</v>
      </c>
    </row>
    <row r="137" spans="1:65" s="15" customFormat="1" ht="11.25">
      <c r="B137" s="234"/>
      <c r="C137" s="235"/>
      <c r="D137" s="203" t="s">
        <v>131</v>
      </c>
      <c r="E137" s="236" t="s">
        <v>1</v>
      </c>
      <c r="F137" s="237" t="s">
        <v>194</v>
      </c>
      <c r="G137" s="235"/>
      <c r="H137" s="238">
        <v>147.006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131</v>
      </c>
      <c r="AU137" s="244" t="s">
        <v>86</v>
      </c>
      <c r="AV137" s="15" t="s">
        <v>129</v>
      </c>
      <c r="AW137" s="15" t="s">
        <v>32</v>
      </c>
      <c r="AX137" s="15" t="s">
        <v>76</v>
      </c>
      <c r="AY137" s="244" t="s">
        <v>123</v>
      </c>
    </row>
    <row r="138" spans="1:65" s="13" customFormat="1" ht="11.25">
      <c r="B138" s="201"/>
      <c r="C138" s="202"/>
      <c r="D138" s="203" t="s">
        <v>131</v>
      </c>
      <c r="E138" s="204" t="s">
        <v>1</v>
      </c>
      <c r="F138" s="205" t="s">
        <v>305</v>
      </c>
      <c r="G138" s="202"/>
      <c r="H138" s="206">
        <v>147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131</v>
      </c>
      <c r="AU138" s="212" t="s">
        <v>86</v>
      </c>
      <c r="AV138" s="13" t="s">
        <v>86</v>
      </c>
      <c r="AW138" s="13" t="s">
        <v>32</v>
      </c>
      <c r="AX138" s="13" t="s">
        <v>84</v>
      </c>
      <c r="AY138" s="212" t="s">
        <v>123</v>
      </c>
    </row>
    <row r="139" spans="1:65" s="2" customFormat="1" ht="33" customHeight="1">
      <c r="A139" s="34"/>
      <c r="B139" s="35"/>
      <c r="C139" s="187" t="s">
        <v>160</v>
      </c>
      <c r="D139" s="187" t="s">
        <v>125</v>
      </c>
      <c r="E139" s="188" t="s">
        <v>161</v>
      </c>
      <c r="F139" s="189" t="s">
        <v>162</v>
      </c>
      <c r="G139" s="190" t="s">
        <v>128</v>
      </c>
      <c r="H139" s="191">
        <v>13230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41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129</v>
      </c>
      <c r="AT139" s="199" t="s">
        <v>125</v>
      </c>
      <c r="AU139" s="199" t="s">
        <v>86</v>
      </c>
      <c r="AY139" s="17" t="s">
        <v>123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84</v>
      </c>
      <c r="BK139" s="200">
        <f>ROUND(I139*H139,2)</f>
        <v>0</v>
      </c>
      <c r="BL139" s="17" t="s">
        <v>129</v>
      </c>
      <c r="BM139" s="199" t="s">
        <v>306</v>
      </c>
    </row>
    <row r="140" spans="1:65" s="13" customFormat="1" ht="11.25">
      <c r="B140" s="201"/>
      <c r="C140" s="202"/>
      <c r="D140" s="203" t="s">
        <v>131</v>
      </c>
      <c r="E140" s="204" t="s">
        <v>1</v>
      </c>
      <c r="F140" s="205" t="s">
        <v>307</v>
      </c>
      <c r="G140" s="202"/>
      <c r="H140" s="206">
        <v>13230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131</v>
      </c>
      <c r="AU140" s="212" t="s">
        <v>86</v>
      </c>
      <c r="AV140" s="13" t="s">
        <v>86</v>
      </c>
      <c r="AW140" s="13" t="s">
        <v>32</v>
      </c>
      <c r="AX140" s="13" t="s">
        <v>84</v>
      </c>
      <c r="AY140" s="212" t="s">
        <v>123</v>
      </c>
    </row>
    <row r="141" spans="1:65" s="2" customFormat="1" ht="33" customHeight="1">
      <c r="A141" s="34"/>
      <c r="B141" s="35"/>
      <c r="C141" s="187" t="s">
        <v>165</v>
      </c>
      <c r="D141" s="187" t="s">
        <v>125</v>
      </c>
      <c r="E141" s="188" t="s">
        <v>166</v>
      </c>
      <c r="F141" s="189" t="s">
        <v>167</v>
      </c>
      <c r="G141" s="190" t="s">
        <v>128</v>
      </c>
      <c r="H141" s="191">
        <v>147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41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129</v>
      </c>
      <c r="AT141" s="199" t="s">
        <v>125</v>
      </c>
      <c r="AU141" s="199" t="s">
        <v>86</v>
      </c>
      <c r="AY141" s="17" t="s">
        <v>123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84</v>
      </c>
      <c r="BK141" s="200">
        <f>ROUND(I141*H141,2)</f>
        <v>0</v>
      </c>
      <c r="BL141" s="17" t="s">
        <v>129</v>
      </c>
      <c r="BM141" s="199" t="s">
        <v>308</v>
      </c>
    </row>
    <row r="142" spans="1:65" s="2" customFormat="1" ht="33" customHeight="1">
      <c r="A142" s="34"/>
      <c r="B142" s="35"/>
      <c r="C142" s="187" t="s">
        <v>148</v>
      </c>
      <c r="D142" s="187" t="s">
        <v>125</v>
      </c>
      <c r="E142" s="188" t="s">
        <v>169</v>
      </c>
      <c r="F142" s="189" t="s">
        <v>170</v>
      </c>
      <c r="G142" s="190" t="s">
        <v>128</v>
      </c>
      <c r="H142" s="191">
        <v>40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41</v>
      </c>
      <c r="O142" s="71"/>
      <c r="P142" s="197">
        <f>O142*H142</f>
        <v>0</v>
      </c>
      <c r="Q142" s="197">
        <v>1.2999999999999999E-4</v>
      </c>
      <c r="R142" s="197">
        <f>Q142*H142</f>
        <v>5.1999999999999998E-3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129</v>
      </c>
      <c r="AT142" s="199" t="s">
        <v>125</v>
      </c>
      <c r="AU142" s="199" t="s">
        <v>86</v>
      </c>
      <c r="AY142" s="17" t="s">
        <v>123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84</v>
      </c>
      <c r="BK142" s="200">
        <f>ROUND(I142*H142,2)</f>
        <v>0</v>
      </c>
      <c r="BL142" s="17" t="s">
        <v>129</v>
      </c>
      <c r="BM142" s="199" t="s">
        <v>309</v>
      </c>
    </row>
    <row r="143" spans="1:65" s="13" customFormat="1" ht="11.25">
      <c r="B143" s="201"/>
      <c r="C143" s="202"/>
      <c r="D143" s="203" t="s">
        <v>131</v>
      </c>
      <c r="E143" s="204" t="s">
        <v>1</v>
      </c>
      <c r="F143" s="205" t="s">
        <v>310</v>
      </c>
      <c r="G143" s="202"/>
      <c r="H143" s="206">
        <v>40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131</v>
      </c>
      <c r="AU143" s="212" t="s">
        <v>86</v>
      </c>
      <c r="AV143" s="13" t="s">
        <v>86</v>
      </c>
      <c r="AW143" s="13" t="s">
        <v>32</v>
      </c>
      <c r="AX143" s="13" t="s">
        <v>84</v>
      </c>
      <c r="AY143" s="212" t="s">
        <v>123</v>
      </c>
    </row>
    <row r="144" spans="1:65" s="2" customFormat="1" ht="21.75" customHeight="1">
      <c r="A144" s="34"/>
      <c r="B144" s="35"/>
      <c r="C144" s="187" t="s">
        <v>152</v>
      </c>
      <c r="D144" s="187" t="s">
        <v>125</v>
      </c>
      <c r="E144" s="188" t="s">
        <v>173</v>
      </c>
      <c r="F144" s="189" t="s">
        <v>174</v>
      </c>
      <c r="G144" s="190" t="s">
        <v>175</v>
      </c>
      <c r="H144" s="191">
        <v>18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41</v>
      </c>
      <c r="O144" s="71"/>
      <c r="P144" s="197">
        <f>O144*H144</f>
        <v>0</v>
      </c>
      <c r="Q144" s="197">
        <v>8.0999999999999996E-4</v>
      </c>
      <c r="R144" s="197">
        <f>Q144*H144</f>
        <v>1.4579999999999999E-2</v>
      </c>
      <c r="S144" s="197">
        <v>3.7999999999999999E-2</v>
      </c>
      <c r="T144" s="198">
        <f>S144*H144</f>
        <v>0.68399999999999994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129</v>
      </c>
      <c r="AT144" s="199" t="s">
        <v>125</v>
      </c>
      <c r="AU144" s="199" t="s">
        <v>86</v>
      </c>
      <c r="AY144" s="17" t="s">
        <v>123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84</v>
      </c>
      <c r="BK144" s="200">
        <f>ROUND(I144*H144,2)</f>
        <v>0</v>
      </c>
      <c r="BL144" s="17" t="s">
        <v>129</v>
      </c>
      <c r="BM144" s="199" t="s">
        <v>311</v>
      </c>
    </row>
    <row r="145" spans="1:65" s="13" customFormat="1" ht="11.25">
      <c r="B145" s="201"/>
      <c r="C145" s="202"/>
      <c r="D145" s="203" t="s">
        <v>131</v>
      </c>
      <c r="E145" s="204" t="s">
        <v>1</v>
      </c>
      <c r="F145" s="205" t="s">
        <v>312</v>
      </c>
      <c r="G145" s="202"/>
      <c r="H145" s="206">
        <v>18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131</v>
      </c>
      <c r="AU145" s="212" t="s">
        <v>86</v>
      </c>
      <c r="AV145" s="13" t="s">
        <v>86</v>
      </c>
      <c r="AW145" s="13" t="s">
        <v>32</v>
      </c>
      <c r="AX145" s="13" t="s">
        <v>84</v>
      </c>
      <c r="AY145" s="212" t="s">
        <v>123</v>
      </c>
    </row>
    <row r="146" spans="1:65" s="2" customFormat="1" ht="24.2" customHeight="1">
      <c r="A146" s="34"/>
      <c r="B146" s="35"/>
      <c r="C146" s="187" t="s">
        <v>178</v>
      </c>
      <c r="D146" s="187" t="s">
        <v>125</v>
      </c>
      <c r="E146" s="188" t="s">
        <v>179</v>
      </c>
      <c r="F146" s="189" t="s">
        <v>180</v>
      </c>
      <c r="G146" s="190" t="s">
        <v>175</v>
      </c>
      <c r="H146" s="191">
        <v>18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41</v>
      </c>
      <c r="O146" s="71"/>
      <c r="P146" s="197">
        <f>O146*H146</f>
        <v>0</v>
      </c>
      <c r="Q146" s="197">
        <v>6.7000000000000002E-4</v>
      </c>
      <c r="R146" s="197">
        <f>Q146*H146</f>
        <v>1.2060000000000001E-2</v>
      </c>
      <c r="S146" s="197">
        <v>3.1E-2</v>
      </c>
      <c r="T146" s="198">
        <f>S146*H146</f>
        <v>0.55800000000000005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129</v>
      </c>
      <c r="AT146" s="199" t="s">
        <v>125</v>
      </c>
      <c r="AU146" s="199" t="s">
        <v>86</v>
      </c>
      <c r="AY146" s="17" t="s">
        <v>123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84</v>
      </c>
      <c r="BK146" s="200">
        <f>ROUND(I146*H146,2)</f>
        <v>0</v>
      </c>
      <c r="BL146" s="17" t="s">
        <v>129</v>
      </c>
      <c r="BM146" s="199" t="s">
        <v>313</v>
      </c>
    </row>
    <row r="147" spans="1:65" s="14" customFormat="1" ht="11.25">
      <c r="B147" s="213"/>
      <c r="C147" s="214"/>
      <c r="D147" s="203" t="s">
        <v>131</v>
      </c>
      <c r="E147" s="215" t="s">
        <v>1</v>
      </c>
      <c r="F147" s="216" t="s">
        <v>182</v>
      </c>
      <c r="G147" s="214"/>
      <c r="H147" s="215" t="s">
        <v>1</v>
      </c>
      <c r="I147" s="217"/>
      <c r="J147" s="214"/>
      <c r="K147" s="214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131</v>
      </c>
      <c r="AU147" s="222" t="s">
        <v>86</v>
      </c>
      <c r="AV147" s="14" t="s">
        <v>84</v>
      </c>
      <c r="AW147" s="14" t="s">
        <v>32</v>
      </c>
      <c r="AX147" s="14" t="s">
        <v>76</v>
      </c>
      <c r="AY147" s="222" t="s">
        <v>123</v>
      </c>
    </row>
    <row r="148" spans="1:65" s="13" customFormat="1" ht="11.25">
      <c r="B148" s="201"/>
      <c r="C148" s="202"/>
      <c r="D148" s="203" t="s">
        <v>131</v>
      </c>
      <c r="E148" s="204" t="s">
        <v>1</v>
      </c>
      <c r="F148" s="205" t="s">
        <v>314</v>
      </c>
      <c r="G148" s="202"/>
      <c r="H148" s="206">
        <v>18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131</v>
      </c>
      <c r="AU148" s="212" t="s">
        <v>86</v>
      </c>
      <c r="AV148" s="13" t="s">
        <v>86</v>
      </c>
      <c r="AW148" s="13" t="s">
        <v>32</v>
      </c>
      <c r="AX148" s="13" t="s">
        <v>84</v>
      </c>
      <c r="AY148" s="212" t="s">
        <v>123</v>
      </c>
    </row>
    <row r="149" spans="1:65" s="2" customFormat="1" ht="16.5" customHeight="1">
      <c r="A149" s="34"/>
      <c r="B149" s="35"/>
      <c r="C149" s="187" t="s">
        <v>184</v>
      </c>
      <c r="D149" s="187" t="s">
        <v>125</v>
      </c>
      <c r="E149" s="188" t="s">
        <v>185</v>
      </c>
      <c r="F149" s="189" t="s">
        <v>186</v>
      </c>
      <c r="G149" s="190" t="s">
        <v>128</v>
      </c>
      <c r="H149" s="191">
        <v>187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41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129</v>
      </c>
      <c r="AT149" s="199" t="s">
        <v>125</v>
      </c>
      <c r="AU149" s="199" t="s">
        <v>86</v>
      </c>
      <c r="AY149" s="17" t="s">
        <v>123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84</v>
      </c>
      <c r="BK149" s="200">
        <f>ROUND(I149*H149,2)</f>
        <v>0</v>
      </c>
      <c r="BL149" s="17" t="s">
        <v>129</v>
      </c>
      <c r="BM149" s="199" t="s">
        <v>315</v>
      </c>
    </row>
    <row r="150" spans="1:65" s="13" customFormat="1" ht="11.25">
      <c r="B150" s="201"/>
      <c r="C150" s="202"/>
      <c r="D150" s="203" t="s">
        <v>131</v>
      </c>
      <c r="E150" s="204" t="s">
        <v>1</v>
      </c>
      <c r="F150" s="205" t="s">
        <v>316</v>
      </c>
      <c r="G150" s="202"/>
      <c r="H150" s="206">
        <v>187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131</v>
      </c>
      <c r="AU150" s="212" t="s">
        <v>86</v>
      </c>
      <c r="AV150" s="13" t="s">
        <v>86</v>
      </c>
      <c r="AW150" s="13" t="s">
        <v>32</v>
      </c>
      <c r="AX150" s="13" t="s">
        <v>84</v>
      </c>
      <c r="AY150" s="212" t="s">
        <v>123</v>
      </c>
    </row>
    <row r="151" spans="1:65" s="2" customFormat="1" ht="16.5" customHeight="1">
      <c r="A151" s="34"/>
      <c r="B151" s="35"/>
      <c r="C151" s="187" t="s">
        <v>189</v>
      </c>
      <c r="D151" s="187" t="s">
        <v>125</v>
      </c>
      <c r="E151" s="188" t="s">
        <v>190</v>
      </c>
      <c r="F151" s="189" t="s">
        <v>191</v>
      </c>
      <c r="G151" s="190" t="s">
        <v>128</v>
      </c>
      <c r="H151" s="191">
        <v>207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41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129</v>
      </c>
      <c r="AT151" s="199" t="s">
        <v>125</v>
      </c>
      <c r="AU151" s="199" t="s">
        <v>86</v>
      </c>
      <c r="AY151" s="17" t="s">
        <v>123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84</v>
      </c>
      <c r="BK151" s="200">
        <f>ROUND(I151*H151,2)</f>
        <v>0</v>
      </c>
      <c r="BL151" s="17" t="s">
        <v>129</v>
      </c>
      <c r="BM151" s="199" t="s">
        <v>317</v>
      </c>
    </row>
    <row r="152" spans="1:65" s="13" customFormat="1" ht="11.25">
      <c r="B152" s="201"/>
      <c r="C152" s="202"/>
      <c r="D152" s="203" t="s">
        <v>131</v>
      </c>
      <c r="E152" s="204" t="s">
        <v>1</v>
      </c>
      <c r="F152" s="205" t="s">
        <v>318</v>
      </c>
      <c r="G152" s="202"/>
      <c r="H152" s="206">
        <v>187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131</v>
      </c>
      <c r="AU152" s="212" t="s">
        <v>86</v>
      </c>
      <c r="AV152" s="13" t="s">
        <v>86</v>
      </c>
      <c r="AW152" s="13" t="s">
        <v>32</v>
      </c>
      <c r="AX152" s="13" t="s">
        <v>76</v>
      </c>
      <c r="AY152" s="212" t="s">
        <v>123</v>
      </c>
    </row>
    <row r="153" spans="1:65" s="13" customFormat="1" ht="11.25">
      <c r="B153" s="201"/>
      <c r="C153" s="202"/>
      <c r="D153" s="203" t="s">
        <v>131</v>
      </c>
      <c r="E153" s="204" t="s">
        <v>1</v>
      </c>
      <c r="F153" s="205" t="s">
        <v>319</v>
      </c>
      <c r="G153" s="202"/>
      <c r="H153" s="206">
        <v>20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131</v>
      </c>
      <c r="AU153" s="212" t="s">
        <v>86</v>
      </c>
      <c r="AV153" s="13" t="s">
        <v>86</v>
      </c>
      <c r="AW153" s="13" t="s">
        <v>32</v>
      </c>
      <c r="AX153" s="13" t="s">
        <v>76</v>
      </c>
      <c r="AY153" s="212" t="s">
        <v>123</v>
      </c>
    </row>
    <row r="154" spans="1:65" s="15" customFormat="1" ht="11.25">
      <c r="B154" s="234"/>
      <c r="C154" s="235"/>
      <c r="D154" s="203" t="s">
        <v>131</v>
      </c>
      <c r="E154" s="236" t="s">
        <v>1</v>
      </c>
      <c r="F154" s="237" t="s">
        <v>194</v>
      </c>
      <c r="G154" s="235"/>
      <c r="H154" s="238">
        <v>207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131</v>
      </c>
      <c r="AU154" s="244" t="s">
        <v>86</v>
      </c>
      <c r="AV154" s="15" t="s">
        <v>129</v>
      </c>
      <c r="AW154" s="15" t="s">
        <v>32</v>
      </c>
      <c r="AX154" s="15" t="s">
        <v>84</v>
      </c>
      <c r="AY154" s="244" t="s">
        <v>123</v>
      </c>
    </row>
    <row r="155" spans="1:65" s="2" customFormat="1" ht="16.5" customHeight="1">
      <c r="A155" s="34"/>
      <c r="B155" s="35"/>
      <c r="C155" s="187" t="s">
        <v>195</v>
      </c>
      <c r="D155" s="187" t="s">
        <v>125</v>
      </c>
      <c r="E155" s="188" t="s">
        <v>196</v>
      </c>
      <c r="F155" s="189" t="s">
        <v>197</v>
      </c>
      <c r="G155" s="190" t="s">
        <v>128</v>
      </c>
      <c r="H155" s="191">
        <v>187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41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129</v>
      </c>
      <c r="AT155" s="199" t="s">
        <v>125</v>
      </c>
      <c r="AU155" s="199" t="s">
        <v>86</v>
      </c>
      <c r="AY155" s="17" t="s">
        <v>123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84</v>
      </c>
      <c r="BK155" s="200">
        <f>ROUND(I155*H155,2)</f>
        <v>0</v>
      </c>
      <c r="BL155" s="17" t="s">
        <v>129</v>
      </c>
      <c r="BM155" s="199" t="s">
        <v>320</v>
      </c>
    </row>
    <row r="156" spans="1:65" s="13" customFormat="1" ht="11.25">
      <c r="B156" s="201"/>
      <c r="C156" s="202"/>
      <c r="D156" s="203" t="s">
        <v>131</v>
      </c>
      <c r="E156" s="204" t="s">
        <v>1</v>
      </c>
      <c r="F156" s="205" t="s">
        <v>318</v>
      </c>
      <c r="G156" s="202"/>
      <c r="H156" s="206">
        <v>187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131</v>
      </c>
      <c r="AU156" s="212" t="s">
        <v>86</v>
      </c>
      <c r="AV156" s="13" t="s">
        <v>86</v>
      </c>
      <c r="AW156" s="13" t="s">
        <v>32</v>
      </c>
      <c r="AX156" s="13" t="s">
        <v>84</v>
      </c>
      <c r="AY156" s="212" t="s">
        <v>123</v>
      </c>
    </row>
    <row r="157" spans="1:65" s="2" customFormat="1" ht="24.2" customHeight="1">
      <c r="A157" s="34"/>
      <c r="B157" s="35"/>
      <c r="C157" s="187" t="s">
        <v>199</v>
      </c>
      <c r="D157" s="187" t="s">
        <v>125</v>
      </c>
      <c r="E157" s="188" t="s">
        <v>200</v>
      </c>
      <c r="F157" s="189" t="s">
        <v>201</v>
      </c>
      <c r="G157" s="190" t="s">
        <v>128</v>
      </c>
      <c r="H157" s="191">
        <v>187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41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2.3300000000000001E-2</v>
      </c>
      <c r="T157" s="198">
        <f>S157*H157</f>
        <v>4.3571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129</v>
      </c>
      <c r="AT157" s="199" t="s">
        <v>125</v>
      </c>
      <c r="AU157" s="199" t="s">
        <v>86</v>
      </c>
      <c r="AY157" s="17" t="s">
        <v>123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84</v>
      </c>
      <c r="BK157" s="200">
        <f>ROUND(I157*H157,2)</f>
        <v>0</v>
      </c>
      <c r="BL157" s="17" t="s">
        <v>129</v>
      </c>
      <c r="BM157" s="199" t="s">
        <v>321</v>
      </c>
    </row>
    <row r="158" spans="1:65" s="14" customFormat="1" ht="11.25">
      <c r="B158" s="213"/>
      <c r="C158" s="214"/>
      <c r="D158" s="203" t="s">
        <v>131</v>
      </c>
      <c r="E158" s="215" t="s">
        <v>1</v>
      </c>
      <c r="F158" s="216" t="s">
        <v>203</v>
      </c>
      <c r="G158" s="214"/>
      <c r="H158" s="215" t="s">
        <v>1</v>
      </c>
      <c r="I158" s="217"/>
      <c r="J158" s="214"/>
      <c r="K158" s="214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131</v>
      </c>
      <c r="AU158" s="222" t="s">
        <v>86</v>
      </c>
      <c r="AV158" s="14" t="s">
        <v>84</v>
      </c>
      <c r="AW158" s="14" t="s">
        <v>32</v>
      </c>
      <c r="AX158" s="14" t="s">
        <v>76</v>
      </c>
      <c r="AY158" s="222" t="s">
        <v>123</v>
      </c>
    </row>
    <row r="159" spans="1:65" s="13" customFormat="1" ht="11.25">
      <c r="B159" s="201"/>
      <c r="C159" s="202"/>
      <c r="D159" s="203" t="s">
        <v>131</v>
      </c>
      <c r="E159" s="204" t="s">
        <v>1</v>
      </c>
      <c r="F159" s="205" t="s">
        <v>322</v>
      </c>
      <c r="G159" s="202"/>
      <c r="H159" s="206">
        <v>147.006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131</v>
      </c>
      <c r="AU159" s="212" t="s">
        <v>86</v>
      </c>
      <c r="AV159" s="13" t="s">
        <v>86</v>
      </c>
      <c r="AW159" s="13" t="s">
        <v>32</v>
      </c>
      <c r="AX159" s="13" t="s">
        <v>76</v>
      </c>
      <c r="AY159" s="212" t="s">
        <v>123</v>
      </c>
    </row>
    <row r="160" spans="1:65" s="14" customFormat="1" ht="11.25">
      <c r="B160" s="213"/>
      <c r="C160" s="214"/>
      <c r="D160" s="203" t="s">
        <v>131</v>
      </c>
      <c r="E160" s="215" t="s">
        <v>1</v>
      </c>
      <c r="F160" s="216" t="s">
        <v>205</v>
      </c>
      <c r="G160" s="214"/>
      <c r="H160" s="215" t="s">
        <v>1</v>
      </c>
      <c r="I160" s="217"/>
      <c r="J160" s="214"/>
      <c r="K160" s="214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131</v>
      </c>
      <c r="AU160" s="222" t="s">
        <v>86</v>
      </c>
      <c r="AV160" s="14" t="s">
        <v>84</v>
      </c>
      <c r="AW160" s="14" t="s">
        <v>32</v>
      </c>
      <c r="AX160" s="14" t="s">
        <v>76</v>
      </c>
      <c r="AY160" s="222" t="s">
        <v>123</v>
      </c>
    </row>
    <row r="161" spans="1:65" s="13" customFormat="1" ht="11.25">
      <c r="B161" s="201"/>
      <c r="C161" s="202"/>
      <c r="D161" s="203" t="s">
        <v>131</v>
      </c>
      <c r="E161" s="204" t="s">
        <v>1</v>
      </c>
      <c r="F161" s="205" t="s">
        <v>323</v>
      </c>
      <c r="G161" s="202"/>
      <c r="H161" s="206">
        <v>40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131</v>
      </c>
      <c r="AU161" s="212" t="s">
        <v>86</v>
      </c>
      <c r="AV161" s="13" t="s">
        <v>86</v>
      </c>
      <c r="AW161" s="13" t="s">
        <v>32</v>
      </c>
      <c r="AX161" s="13" t="s">
        <v>76</v>
      </c>
      <c r="AY161" s="212" t="s">
        <v>123</v>
      </c>
    </row>
    <row r="162" spans="1:65" s="15" customFormat="1" ht="11.25">
      <c r="B162" s="234"/>
      <c r="C162" s="235"/>
      <c r="D162" s="203" t="s">
        <v>131</v>
      </c>
      <c r="E162" s="236" t="s">
        <v>1</v>
      </c>
      <c r="F162" s="237" t="s">
        <v>194</v>
      </c>
      <c r="G162" s="235"/>
      <c r="H162" s="238">
        <v>187.006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131</v>
      </c>
      <c r="AU162" s="244" t="s">
        <v>86</v>
      </c>
      <c r="AV162" s="15" t="s">
        <v>129</v>
      </c>
      <c r="AW162" s="15" t="s">
        <v>32</v>
      </c>
      <c r="AX162" s="15" t="s">
        <v>76</v>
      </c>
      <c r="AY162" s="244" t="s">
        <v>123</v>
      </c>
    </row>
    <row r="163" spans="1:65" s="13" customFormat="1" ht="11.25">
      <c r="B163" s="201"/>
      <c r="C163" s="202"/>
      <c r="D163" s="203" t="s">
        <v>131</v>
      </c>
      <c r="E163" s="204" t="s">
        <v>1</v>
      </c>
      <c r="F163" s="205" t="s">
        <v>324</v>
      </c>
      <c r="G163" s="202"/>
      <c r="H163" s="206">
        <v>187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131</v>
      </c>
      <c r="AU163" s="212" t="s">
        <v>86</v>
      </c>
      <c r="AV163" s="13" t="s">
        <v>86</v>
      </c>
      <c r="AW163" s="13" t="s">
        <v>32</v>
      </c>
      <c r="AX163" s="13" t="s">
        <v>84</v>
      </c>
      <c r="AY163" s="212" t="s">
        <v>123</v>
      </c>
    </row>
    <row r="164" spans="1:65" s="2" customFormat="1" ht="24.2" customHeight="1">
      <c r="A164" s="34"/>
      <c r="B164" s="35"/>
      <c r="C164" s="187" t="s">
        <v>8</v>
      </c>
      <c r="D164" s="187" t="s">
        <v>125</v>
      </c>
      <c r="E164" s="188" t="s">
        <v>208</v>
      </c>
      <c r="F164" s="189" t="s">
        <v>209</v>
      </c>
      <c r="G164" s="190" t="s">
        <v>128</v>
      </c>
      <c r="H164" s="191">
        <v>56.1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41</v>
      </c>
      <c r="O164" s="71"/>
      <c r="P164" s="197">
        <f>O164*H164</f>
        <v>0</v>
      </c>
      <c r="Q164" s="197">
        <v>1.5389999999999999E-2</v>
      </c>
      <c r="R164" s="197">
        <f>Q164*H164</f>
        <v>0.86337900000000001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129</v>
      </c>
      <c r="AT164" s="199" t="s">
        <v>125</v>
      </c>
      <c r="AU164" s="199" t="s">
        <v>86</v>
      </c>
      <c r="AY164" s="17" t="s">
        <v>123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84</v>
      </c>
      <c r="BK164" s="200">
        <f>ROUND(I164*H164,2)</f>
        <v>0</v>
      </c>
      <c r="BL164" s="17" t="s">
        <v>129</v>
      </c>
      <c r="BM164" s="199" t="s">
        <v>325</v>
      </c>
    </row>
    <row r="165" spans="1:65" s="14" customFormat="1" ht="11.25">
      <c r="B165" s="213"/>
      <c r="C165" s="214"/>
      <c r="D165" s="203" t="s">
        <v>131</v>
      </c>
      <c r="E165" s="215" t="s">
        <v>1</v>
      </c>
      <c r="F165" s="216" t="s">
        <v>211</v>
      </c>
      <c r="G165" s="214"/>
      <c r="H165" s="215" t="s">
        <v>1</v>
      </c>
      <c r="I165" s="217"/>
      <c r="J165" s="214"/>
      <c r="K165" s="214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131</v>
      </c>
      <c r="AU165" s="222" t="s">
        <v>86</v>
      </c>
      <c r="AV165" s="14" t="s">
        <v>84</v>
      </c>
      <c r="AW165" s="14" t="s">
        <v>32</v>
      </c>
      <c r="AX165" s="14" t="s">
        <v>76</v>
      </c>
      <c r="AY165" s="222" t="s">
        <v>123</v>
      </c>
    </row>
    <row r="166" spans="1:65" s="13" customFormat="1" ht="11.25">
      <c r="B166" s="201"/>
      <c r="C166" s="202"/>
      <c r="D166" s="203" t="s">
        <v>131</v>
      </c>
      <c r="E166" s="204" t="s">
        <v>1</v>
      </c>
      <c r="F166" s="205" t="s">
        <v>326</v>
      </c>
      <c r="G166" s="202"/>
      <c r="H166" s="206">
        <v>56.1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131</v>
      </c>
      <c r="AU166" s="212" t="s">
        <v>86</v>
      </c>
      <c r="AV166" s="13" t="s">
        <v>86</v>
      </c>
      <c r="AW166" s="13" t="s">
        <v>32</v>
      </c>
      <c r="AX166" s="13" t="s">
        <v>84</v>
      </c>
      <c r="AY166" s="212" t="s">
        <v>123</v>
      </c>
    </row>
    <row r="167" spans="1:65" s="2" customFormat="1" ht="24.2" customHeight="1">
      <c r="A167" s="34"/>
      <c r="B167" s="35"/>
      <c r="C167" s="187" t="s">
        <v>213</v>
      </c>
      <c r="D167" s="187" t="s">
        <v>125</v>
      </c>
      <c r="E167" s="188" t="s">
        <v>214</v>
      </c>
      <c r="F167" s="189" t="s">
        <v>215</v>
      </c>
      <c r="G167" s="190" t="s">
        <v>135</v>
      </c>
      <c r="H167" s="191">
        <v>3.6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41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2.5</v>
      </c>
      <c r="T167" s="198">
        <f>S167*H167</f>
        <v>9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129</v>
      </c>
      <c r="AT167" s="199" t="s">
        <v>125</v>
      </c>
      <c r="AU167" s="199" t="s">
        <v>86</v>
      </c>
      <c r="AY167" s="17" t="s">
        <v>123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84</v>
      </c>
      <c r="BK167" s="200">
        <f>ROUND(I167*H167,2)</f>
        <v>0</v>
      </c>
      <c r="BL167" s="17" t="s">
        <v>129</v>
      </c>
      <c r="BM167" s="199" t="s">
        <v>327</v>
      </c>
    </row>
    <row r="168" spans="1:65" s="14" customFormat="1" ht="11.25">
      <c r="B168" s="213"/>
      <c r="C168" s="214"/>
      <c r="D168" s="203" t="s">
        <v>131</v>
      </c>
      <c r="E168" s="215" t="s">
        <v>1</v>
      </c>
      <c r="F168" s="216" t="s">
        <v>217</v>
      </c>
      <c r="G168" s="214"/>
      <c r="H168" s="215" t="s">
        <v>1</v>
      </c>
      <c r="I168" s="217"/>
      <c r="J168" s="214"/>
      <c r="K168" s="214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131</v>
      </c>
      <c r="AU168" s="222" t="s">
        <v>86</v>
      </c>
      <c r="AV168" s="14" t="s">
        <v>84</v>
      </c>
      <c r="AW168" s="14" t="s">
        <v>32</v>
      </c>
      <c r="AX168" s="14" t="s">
        <v>76</v>
      </c>
      <c r="AY168" s="222" t="s">
        <v>123</v>
      </c>
    </row>
    <row r="169" spans="1:65" s="13" customFormat="1" ht="11.25">
      <c r="B169" s="201"/>
      <c r="C169" s="202"/>
      <c r="D169" s="203" t="s">
        <v>131</v>
      </c>
      <c r="E169" s="204" t="s">
        <v>1</v>
      </c>
      <c r="F169" s="205" t="s">
        <v>328</v>
      </c>
      <c r="G169" s="202"/>
      <c r="H169" s="206">
        <v>3.6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131</v>
      </c>
      <c r="AU169" s="212" t="s">
        <v>86</v>
      </c>
      <c r="AV169" s="13" t="s">
        <v>86</v>
      </c>
      <c r="AW169" s="13" t="s">
        <v>32</v>
      </c>
      <c r="AX169" s="13" t="s">
        <v>84</v>
      </c>
      <c r="AY169" s="212" t="s">
        <v>123</v>
      </c>
    </row>
    <row r="170" spans="1:65" s="2" customFormat="1" ht="24.2" customHeight="1">
      <c r="A170" s="34"/>
      <c r="B170" s="35"/>
      <c r="C170" s="187" t="s">
        <v>219</v>
      </c>
      <c r="D170" s="187" t="s">
        <v>125</v>
      </c>
      <c r="E170" s="188" t="s">
        <v>220</v>
      </c>
      <c r="F170" s="189" t="s">
        <v>221</v>
      </c>
      <c r="G170" s="190" t="s">
        <v>135</v>
      </c>
      <c r="H170" s="191">
        <v>7.2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41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1.95</v>
      </c>
      <c r="T170" s="198">
        <f>S170*H170</f>
        <v>14.04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129</v>
      </c>
      <c r="AT170" s="199" t="s">
        <v>125</v>
      </c>
      <c r="AU170" s="199" t="s">
        <v>86</v>
      </c>
      <c r="AY170" s="17" t="s">
        <v>123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84</v>
      </c>
      <c r="BK170" s="200">
        <f>ROUND(I170*H170,2)</f>
        <v>0</v>
      </c>
      <c r="BL170" s="17" t="s">
        <v>129</v>
      </c>
      <c r="BM170" s="199" t="s">
        <v>329</v>
      </c>
    </row>
    <row r="171" spans="1:65" s="14" customFormat="1" ht="11.25">
      <c r="B171" s="213"/>
      <c r="C171" s="214"/>
      <c r="D171" s="203" t="s">
        <v>131</v>
      </c>
      <c r="E171" s="215" t="s">
        <v>1</v>
      </c>
      <c r="F171" s="216" t="s">
        <v>223</v>
      </c>
      <c r="G171" s="214"/>
      <c r="H171" s="215" t="s">
        <v>1</v>
      </c>
      <c r="I171" s="217"/>
      <c r="J171" s="214"/>
      <c r="K171" s="214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131</v>
      </c>
      <c r="AU171" s="222" t="s">
        <v>86</v>
      </c>
      <c r="AV171" s="14" t="s">
        <v>84</v>
      </c>
      <c r="AW171" s="14" t="s">
        <v>32</v>
      </c>
      <c r="AX171" s="14" t="s">
        <v>76</v>
      </c>
      <c r="AY171" s="222" t="s">
        <v>123</v>
      </c>
    </row>
    <row r="172" spans="1:65" s="13" customFormat="1" ht="11.25">
      <c r="B172" s="201"/>
      <c r="C172" s="202"/>
      <c r="D172" s="203" t="s">
        <v>131</v>
      </c>
      <c r="E172" s="204" t="s">
        <v>1</v>
      </c>
      <c r="F172" s="205" t="s">
        <v>330</v>
      </c>
      <c r="G172" s="202"/>
      <c r="H172" s="206">
        <v>7.2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131</v>
      </c>
      <c r="AU172" s="212" t="s">
        <v>86</v>
      </c>
      <c r="AV172" s="13" t="s">
        <v>86</v>
      </c>
      <c r="AW172" s="13" t="s">
        <v>32</v>
      </c>
      <c r="AX172" s="13" t="s">
        <v>84</v>
      </c>
      <c r="AY172" s="212" t="s">
        <v>123</v>
      </c>
    </row>
    <row r="173" spans="1:65" s="2" customFormat="1" ht="16.5" customHeight="1">
      <c r="A173" s="34"/>
      <c r="B173" s="35"/>
      <c r="C173" s="187" t="s">
        <v>226</v>
      </c>
      <c r="D173" s="187" t="s">
        <v>125</v>
      </c>
      <c r="E173" s="188" t="s">
        <v>227</v>
      </c>
      <c r="F173" s="189" t="s">
        <v>228</v>
      </c>
      <c r="G173" s="190" t="s">
        <v>135</v>
      </c>
      <c r="H173" s="191">
        <v>1.8</v>
      </c>
      <c r="I173" s="192"/>
      <c r="J173" s="193">
        <f>ROUND(I173*H173,2)</f>
        <v>0</v>
      </c>
      <c r="K173" s="194"/>
      <c r="L173" s="39"/>
      <c r="M173" s="195" t="s">
        <v>1</v>
      </c>
      <c r="N173" s="196" t="s">
        <v>41</v>
      </c>
      <c r="O173" s="71"/>
      <c r="P173" s="197">
        <f>O173*H173</f>
        <v>0</v>
      </c>
      <c r="Q173" s="197">
        <v>0.54034000000000004</v>
      </c>
      <c r="R173" s="197">
        <f>Q173*H173</f>
        <v>0.97261200000000014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129</v>
      </c>
      <c r="AT173" s="199" t="s">
        <v>125</v>
      </c>
      <c r="AU173" s="199" t="s">
        <v>86</v>
      </c>
      <c r="AY173" s="17" t="s">
        <v>123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84</v>
      </c>
      <c r="BK173" s="200">
        <f>ROUND(I173*H173,2)</f>
        <v>0</v>
      </c>
      <c r="BL173" s="17" t="s">
        <v>129</v>
      </c>
      <c r="BM173" s="199" t="s">
        <v>331</v>
      </c>
    </row>
    <row r="174" spans="1:65" s="14" customFormat="1" ht="11.25">
      <c r="B174" s="213"/>
      <c r="C174" s="214"/>
      <c r="D174" s="203" t="s">
        <v>131</v>
      </c>
      <c r="E174" s="215" t="s">
        <v>1</v>
      </c>
      <c r="F174" s="216" t="s">
        <v>230</v>
      </c>
      <c r="G174" s="214"/>
      <c r="H174" s="215" t="s">
        <v>1</v>
      </c>
      <c r="I174" s="217"/>
      <c r="J174" s="214"/>
      <c r="K174" s="214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131</v>
      </c>
      <c r="AU174" s="222" t="s">
        <v>86</v>
      </c>
      <c r="AV174" s="14" t="s">
        <v>84</v>
      </c>
      <c r="AW174" s="14" t="s">
        <v>32</v>
      </c>
      <c r="AX174" s="14" t="s">
        <v>76</v>
      </c>
      <c r="AY174" s="222" t="s">
        <v>123</v>
      </c>
    </row>
    <row r="175" spans="1:65" s="13" customFormat="1" ht="11.25">
      <c r="B175" s="201"/>
      <c r="C175" s="202"/>
      <c r="D175" s="203" t="s">
        <v>131</v>
      </c>
      <c r="E175" s="204" t="s">
        <v>1</v>
      </c>
      <c r="F175" s="205" t="s">
        <v>332</v>
      </c>
      <c r="G175" s="202"/>
      <c r="H175" s="206">
        <v>1.8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131</v>
      </c>
      <c r="AU175" s="212" t="s">
        <v>86</v>
      </c>
      <c r="AV175" s="13" t="s">
        <v>86</v>
      </c>
      <c r="AW175" s="13" t="s">
        <v>32</v>
      </c>
      <c r="AX175" s="13" t="s">
        <v>84</v>
      </c>
      <c r="AY175" s="212" t="s">
        <v>123</v>
      </c>
    </row>
    <row r="176" spans="1:65" s="2" customFormat="1" ht="16.5" customHeight="1">
      <c r="A176" s="34"/>
      <c r="B176" s="35"/>
      <c r="C176" s="223" t="s">
        <v>232</v>
      </c>
      <c r="D176" s="223" t="s">
        <v>144</v>
      </c>
      <c r="E176" s="224" t="s">
        <v>233</v>
      </c>
      <c r="F176" s="225" t="s">
        <v>234</v>
      </c>
      <c r="G176" s="226" t="s">
        <v>235</v>
      </c>
      <c r="H176" s="227">
        <v>1008</v>
      </c>
      <c r="I176" s="228"/>
      <c r="J176" s="229">
        <f>ROUND(I176*H176,2)</f>
        <v>0</v>
      </c>
      <c r="K176" s="230"/>
      <c r="L176" s="231"/>
      <c r="M176" s="232" t="s">
        <v>1</v>
      </c>
      <c r="N176" s="233" t="s">
        <v>41</v>
      </c>
      <c r="O176" s="71"/>
      <c r="P176" s="197">
        <f>O176*H176</f>
        <v>0</v>
      </c>
      <c r="Q176" s="197">
        <v>5.7999999999999996E-3</v>
      </c>
      <c r="R176" s="197">
        <f>Q176*H176</f>
        <v>5.8463999999999992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148</v>
      </c>
      <c r="AT176" s="199" t="s">
        <v>144</v>
      </c>
      <c r="AU176" s="199" t="s">
        <v>86</v>
      </c>
      <c r="AY176" s="17" t="s">
        <v>123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84</v>
      </c>
      <c r="BK176" s="200">
        <f>ROUND(I176*H176,2)</f>
        <v>0</v>
      </c>
      <c r="BL176" s="17" t="s">
        <v>129</v>
      </c>
      <c r="BM176" s="199" t="s">
        <v>333</v>
      </c>
    </row>
    <row r="177" spans="1:65" s="14" customFormat="1" ht="11.25">
      <c r="B177" s="213"/>
      <c r="C177" s="214"/>
      <c r="D177" s="203" t="s">
        <v>131</v>
      </c>
      <c r="E177" s="215" t="s">
        <v>1</v>
      </c>
      <c r="F177" s="216" t="s">
        <v>237</v>
      </c>
      <c r="G177" s="214"/>
      <c r="H177" s="215" t="s">
        <v>1</v>
      </c>
      <c r="I177" s="217"/>
      <c r="J177" s="214"/>
      <c r="K177" s="214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131</v>
      </c>
      <c r="AU177" s="222" t="s">
        <v>86</v>
      </c>
      <c r="AV177" s="14" t="s">
        <v>84</v>
      </c>
      <c r="AW177" s="14" t="s">
        <v>32</v>
      </c>
      <c r="AX177" s="14" t="s">
        <v>76</v>
      </c>
      <c r="AY177" s="222" t="s">
        <v>123</v>
      </c>
    </row>
    <row r="178" spans="1:65" s="13" customFormat="1" ht="11.25">
      <c r="B178" s="201"/>
      <c r="C178" s="202"/>
      <c r="D178" s="203" t="s">
        <v>131</v>
      </c>
      <c r="E178" s="204" t="s">
        <v>1</v>
      </c>
      <c r="F178" s="205" t="s">
        <v>334</v>
      </c>
      <c r="G178" s="202"/>
      <c r="H178" s="206">
        <v>1008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131</v>
      </c>
      <c r="AU178" s="212" t="s">
        <v>86</v>
      </c>
      <c r="AV178" s="13" t="s">
        <v>86</v>
      </c>
      <c r="AW178" s="13" t="s">
        <v>32</v>
      </c>
      <c r="AX178" s="13" t="s">
        <v>84</v>
      </c>
      <c r="AY178" s="212" t="s">
        <v>123</v>
      </c>
    </row>
    <row r="179" spans="1:65" s="2" customFormat="1" ht="24.2" customHeight="1">
      <c r="A179" s="34"/>
      <c r="B179" s="35"/>
      <c r="C179" s="187" t="s">
        <v>239</v>
      </c>
      <c r="D179" s="187" t="s">
        <v>125</v>
      </c>
      <c r="E179" s="188" t="s">
        <v>240</v>
      </c>
      <c r="F179" s="189" t="s">
        <v>241</v>
      </c>
      <c r="G179" s="190" t="s">
        <v>135</v>
      </c>
      <c r="H179" s="191">
        <v>1.8</v>
      </c>
      <c r="I179" s="192"/>
      <c r="J179" s="193">
        <f>ROUND(I179*H179,2)</f>
        <v>0</v>
      </c>
      <c r="K179" s="194"/>
      <c r="L179" s="39"/>
      <c r="M179" s="195" t="s">
        <v>1</v>
      </c>
      <c r="N179" s="196" t="s">
        <v>41</v>
      </c>
      <c r="O179" s="71"/>
      <c r="P179" s="197">
        <f>O179*H179</f>
        <v>0</v>
      </c>
      <c r="Q179" s="197">
        <v>0.50426000000000004</v>
      </c>
      <c r="R179" s="197">
        <f>Q179*H179</f>
        <v>0.90766800000000014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129</v>
      </c>
      <c r="AT179" s="199" t="s">
        <v>125</v>
      </c>
      <c r="AU179" s="199" t="s">
        <v>86</v>
      </c>
      <c r="AY179" s="17" t="s">
        <v>123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84</v>
      </c>
      <c r="BK179" s="200">
        <f>ROUND(I179*H179,2)</f>
        <v>0</v>
      </c>
      <c r="BL179" s="17" t="s">
        <v>129</v>
      </c>
      <c r="BM179" s="199" t="s">
        <v>335</v>
      </c>
    </row>
    <row r="180" spans="1:65" s="14" customFormat="1" ht="11.25">
      <c r="B180" s="213"/>
      <c r="C180" s="214"/>
      <c r="D180" s="203" t="s">
        <v>131</v>
      </c>
      <c r="E180" s="215" t="s">
        <v>1</v>
      </c>
      <c r="F180" s="216" t="s">
        <v>230</v>
      </c>
      <c r="G180" s="214"/>
      <c r="H180" s="215" t="s">
        <v>1</v>
      </c>
      <c r="I180" s="217"/>
      <c r="J180" s="214"/>
      <c r="K180" s="214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131</v>
      </c>
      <c r="AU180" s="222" t="s">
        <v>86</v>
      </c>
      <c r="AV180" s="14" t="s">
        <v>84</v>
      </c>
      <c r="AW180" s="14" t="s">
        <v>32</v>
      </c>
      <c r="AX180" s="14" t="s">
        <v>76</v>
      </c>
      <c r="AY180" s="222" t="s">
        <v>123</v>
      </c>
    </row>
    <row r="181" spans="1:65" s="13" customFormat="1" ht="11.25">
      <c r="B181" s="201"/>
      <c r="C181" s="202"/>
      <c r="D181" s="203" t="s">
        <v>131</v>
      </c>
      <c r="E181" s="204" t="s">
        <v>1</v>
      </c>
      <c r="F181" s="205" t="s">
        <v>336</v>
      </c>
      <c r="G181" s="202"/>
      <c r="H181" s="206">
        <v>1.8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131</v>
      </c>
      <c r="AU181" s="212" t="s">
        <v>86</v>
      </c>
      <c r="AV181" s="13" t="s">
        <v>86</v>
      </c>
      <c r="AW181" s="13" t="s">
        <v>32</v>
      </c>
      <c r="AX181" s="13" t="s">
        <v>84</v>
      </c>
      <c r="AY181" s="212" t="s">
        <v>123</v>
      </c>
    </row>
    <row r="182" spans="1:65" s="2" customFormat="1" ht="24.2" customHeight="1">
      <c r="A182" s="34"/>
      <c r="B182" s="35"/>
      <c r="C182" s="187" t="s">
        <v>7</v>
      </c>
      <c r="D182" s="187" t="s">
        <v>125</v>
      </c>
      <c r="E182" s="188" t="s">
        <v>244</v>
      </c>
      <c r="F182" s="189" t="s">
        <v>245</v>
      </c>
      <c r="G182" s="190" t="s">
        <v>135</v>
      </c>
      <c r="H182" s="191">
        <v>3.6</v>
      </c>
      <c r="I182" s="192"/>
      <c r="J182" s="193">
        <f>ROUND(I182*H182,2)</f>
        <v>0</v>
      </c>
      <c r="K182" s="194"/>
      <c r="L182" s="39"/>
      <c r="M182" s="195" t="s">
        <v>1</v>
      </c>
      <c r="N182" s="196" t="s">
        <v>41</v>
      </c>
      <c r="O182" s="71"/>
      <c r="P182" s="197">
        <f>O182*H182</f>
        <v>0</v>
      </c>
      <c r="Q182" s="197">
        <v>0.50375000000000003</v>
      </c>
      <c r="R182" s="197">
        <f>Q182*H182</f>
        <v>1.8135000000000001</v>
      </c>
      <c r="S182" s="197">
        <v>1.95</v>
      </c>
      <c r="T182" s="198">
        <f>S182*H182</f>
        <v>7.02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129</v>
      </c>
      <c r="AT182" s="199" t="s">
        <v>125</v>
      </c>
      <c r="AU182" s="199" t="s">
        <v>86</v>
      </c>
      <c r="AY182" s="17" t="s">
        <v>123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84</v>
      </c>
      <c r="BK182" s="200">
        <f>ROUND(I182*H182,2)</f>
        <v>0</v>
      </c>
      <c r="BL182" s="17" t="s">
        <v>129</v>
      </c>
      <c r="BM182" s="199" t="s">
        <v>337</v>
      </c>
    </row>
    <row r="183" spans="1:65" s="14" customFormat="1" ht="11.25">
      <c r="B183" s="213"/>
      <c r="C183" s="214"/>
      <c r="D183" s="203" t="s">
        <v>131</v>
      </c>
      <c r="E183" s="215" t="s">
        <v>1</v>
      </c>
      <c r="F183" s="216" t="s">
        <v>247</v>
      </c>
      <c r="G183" s="214"/>
      <c r="H183" s="215" t="s">
        <v>1</v>
      </c>
      <c r="I183" s="217"/>
      <c r="J183" s="214"/>
      <c r="K183" s="214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131</v>
      </c>
      <c r="AU183" s="222" t="s">
        <v>86</v>
      </c>
      <c r="AV183" s="14" t="s">
        <v>84</v>
      </c>
      <c r="AW183" s="14" t="s">
        <v>32</v>
      </c>
      <c r="AX183" s="14" t="s">
        <v>76</v>
      </c>
      <c r="AY183" s="222" t="s">
        <v>123</v>
      </c>
    </row>
    <row r="184" spans="1:65" s="13" customFormat="1" ht="11.25">
      <c r="B184" s="201"/>
      <c r="C184" s="202"/>
      <c r="D184" s="203" t="s">
        <v>131</v>
      </c>
      <c r="E184" s="204" t="s">
        <v>1</v>
      </c>
      <c r="F184" s="205" t="s">
        <v>338</v>
      </c>
      <c r="G184" s="202"/>
      <c r="H184" s="206">
        <v>3.6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131</v>
      </c>
      <c r="AU184" s="212" t="s">
        <v>86</v>
      </c>
      <c r="AV184" s="13" t="s">
        <v>86</v>
      </c>
      <c r="AW184" s="13" t="s">
        <v>32</v>
      </c>
      <c r="AX184" s="13" t="s">
        <v>84</v>
      </c>
      <c r="AY184" s="212" t="s">
        <v>123</v>
      </c>
    </row>
    <row r="185" spans="1:65" s="2" customFormat="1" ht="16.5" customHeight="1">
      <c r="A185" s="34"/>
      <c r="B185" s="35"/>
      <c r="C185" s="223" t="s">
        <v>249</v>
      </c>
      <c r="D185" s="223" t="s">
        <v>144</v>
      </c>
      <c r="E185" s="224" t="s">
        <v>250</v>
      </c>
      <c r="F185" s="225" t="s">
        <v>234</v>
      </c>
      <c r="G185" s="226" t="s">
        <v>235</v>
      </c>
      <c r="H185" s="227">
        <v>587</v>
      </c>
      <c r="I185" s="228"/>
      <c r="J185" s="229">
        <f>ROUND(I185*H185,2)</f>
        <v>0</v>
      </c>
      <c r="K185" s="230"/>
      <c r="L185" s="231"/>
      <c r="M185" s="232" t="s">
        <v>1</v>
      </c>
      <c r="N185" s="233" t="s">
        <v>41</v>
      </c>
      <c r="O185" s="71"/>
      <c r="P185" s="197">
        <f>O185*H185</f>
        <v>0</v>
      </c>
      <c r="Q185" s="197">
        <v>5.7999999999999996E-3</v>
      </c>
      <c r="R185" s="197">
        <f>Q185*H185</f>
        <v>3.4045999999999998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148</v>
      </c>
      <c r="AT185" s="199" t="s">
        <v>144</v>
      </c>
      <c r="AU185" s="199" t="s">
        <v>86</v>
      </c>
      <c r="AY185" s="17" t="s">
        <v>123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84</v>
      </c>
      <c r="BK185" s="200">
        <f>ROUND(I185*H185,2)</f>
        <v>0</v>
      </c>
      <c r="BL185" s="17" t="s">
        <v>129</v>
      </c>
      <c r="BM185" s="199" t="s">
        <v>339</v>
      </c>
    </row>
    <row r="186" spans="1:65" s="14" customFormat="1" ht="11.25">
      <c r="B186" s="213"/>
      <c r="C186" s="214"/>
      <c r="D186" s="203" t="s">
        <v>131</v>
      </c>
      <c r="E186" s="215" t="s">
        <v>1</v>
      </c>
      <c r="F186" s="216" t="s">
        <v>252</v>
      </c>
      <c r="G186" s="214"/>
      <c r="H186" s="215" t="s">
        <v>1</v>
      </c>
      <c r="I186" s="217"/>
      <c r="J186" s="214"/>
      <c r="K186" s="214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131</v>
      </c>
      <c r="AU186" s="222" t="s">
        <v>86</v>
      </c>
      <c r="AV186" s="14" t="s">
        <v>84</v>
      </c>
      <c r="AW186" s="14" t="s">
        <v>32</v>
      </c>
      <c r="AX186" s="14" t="s">
        <v>76</v>
      </c>
      <c r="AY186" s="222" t="s">
        <v>123</v>
      </c>
    </row>
    <row r="187" spans="1:65" s="13" customFormat="1" ht="11.25">
      <c r="B187" s="201"/>
      <c r="C187" s="202"/>
      <c r="D187" s="203" t="s">
        <v>131</v>
      </c>
      <c r="E187" s="204" t="s">
        <v>1</v>
      </c>
      <c r="F187" s="205" t="s">
        <v>340</v>
      </c>
      <c r="G187" s="202"/>
      <c r="H187" s="206">
        <v>266.66699999999997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131</v>
      </c>
      <c r="AU187" s="212" t="s">
        <v>86</v>
      </c>
      <c r="AV187" s="13" t="s">
        <v>86</v>
      </c>
      <c r="AW187" s="13" t="s">
        <v>32</v>
      </c>
      <c r="AX187" s="13" t="s">
        <v>76</v>
      </c>
      <c r="AY187" s="212" t="s">
        <v>123</v>
      </c>
    </row>
    <row r="188" spans="1:65" s="13" customFormat="1" ht="11.25">
      <c r="B188" s="201"/>
      <c r="C188" s="202"/>
      <c r="D188" s="203" t="s">
        <v>131</v>
      </c>
      <c r="E188" s="204" t="s">
        <v>1</v>
      </c>
      <c r="F188" s="205" t="s">
        <v>341</v>
      </c>
      <c r="G188" s="202"/>
      <c r="H188" s="206">
        <v>587.4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131</v>
      </c>
      <c r="AU188" s="212" t="s">
        <v>86</v>
      </c>
      <c r="AV188" s="13" t="s">
        <v>86</v>
      </c>
      <c r="AW188" s="13" t="s">
        <v>32</v>
      </c>
      <c r="AX188" s="13" t="s">
        <v>76</v>
      </c>
      <c r="AY188" s="212" t="s">
        <v>123</v>
      </c>
    </row>
    <row r="189" spans="1:65" s="13" customFormat="1" ht="11.25">
      <c r="B189" s="201"/>
      <c r="C189" s="202"/>
      <c r="D189" s="203" t="s">
        <v>131</v>
      </c>
      <c r="E189" s="204" t="s">
        <v>1</v>
      </c>
      <c r="F189" s="205" t="s">
        <v>342</v>
      </c>
      <c r="G189" s="202"/>
      <c r="H189" s="206">
        <v>587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131</v>
      </c>
      <c r="AU189" s="212" t="s">
        <v>86</v>
      </c>
      <c r="AV189" s="13" t="s">
        <v>86</v>
      </c>
      <c r="AW189" s="13" t="s">
        <v>32</v>
      </c>
      <c r="AX189" s="13" t="s">
        <v>84</v>
      </c>
      <c r="AY189" s="212" t="s">
        <v>123</v>
      </c>
    </row>
    <row r="190" spans="1:65" s="2" customFormat="1" ht="24.2" customHeight="1">
      <c r="A190" s="34"/>
      <c r="B190" s="35"/>
      <c r="C190" s="187" t="s">
        <v>256</v>
      </c>
      <c r="D190" s="187" t="s">
        <v>125</v>
      </c>
      <c r="E190" s="188" t="s">
        <v>257</v>
      </c>
      <c r="F190" s="189" t="s">
        <v>258</v>
      </c>
      <c r="G190" s="190" t="s">
        <v>135</v>
      </c>
      <c r="H190" s="191">
        <v>3.6</v>
      </c>
      <c r="I190" s="192"/>
      <c r="J190" s="193">
        <f>ROUND(I190*H190,2)</f>
        <v>0</v>
      </c>
      <c r="K190" s="194"/>
      <c r="L190" s="39"/>
      <c r="M190" s="195" t="s">
        <v>1</v>
      </c>
      <c r="N190" s="196" t="s">
        <v>41</v>
      </c>
      <c r="O190" s="71"/>
      <c r="P190" s="197">
        <f>O190*H190</f>
        <v>0</v>
      </c>
      <c r="Q190" s="197">
        <v>0.50375000000000003</v>
      </c>
      <c r="R190" s="197">
        <f>Q190*H190</f>
        <v>1.8135000000000001</v>
      </c>
      <c r="S190" s="197">
        <v>2.5</v>
      </c>
      <c r="T190" s="198">
        <f>S190*H190</f>
        <v>9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129</v>
      </c>
      <c r="AT190" s="199" t="s">
        <v>125</v>
      </c>
      <c r="AU190" s="199" t="s">
        <v>86</v>
      </c>
      <c r="AY190" s="17" t="s">
        <v>123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84</v>
      </c>
      <c r="BK190" s="200">
        <f>ROUND(I190*H190,2)</f>
        <v>0</v>
      </c>
      <c r="BL190" s="17" t="s">
        <v>129</v>
      </c>
      <c r="BM190" s="199" t="s">
        <v>343</v>
      </c>
    </row>
    <row r="191" spans="1:65" s="14" customFormat="1" ht="11.25">
      <c r="B191" s="213"/>
      <c r="C191" s="214"/>
      <c r="D191" s="203" t="s">
        <v>131</v>
      </c>
      <c r="E191" s="215" t="s">
        <v>1</v>
      </c>
      <c r="F191" s="216" t="s">
        <v>247</v>
      </c>
      <c r="G191" s="214"/>
      <c r="H191" s="215" t="s">
        <v>1</v>
      </c>
      <c r="I191" s="217"/>
      <c r="J191" s="214"/>
      <c r="K191" s="214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131</v>
      </c>
      <c r="AU191" s="222" t="s">
        <v>86</v>
      </c>
      <c r="AV191" s="14" t="s">
        <v>84</v>
      </c>
      <c r="AW191" s="14" t="s">
        <v>32</v>
      </c>
      <c r="AX191" s="14" t="s">
        <v>76</v>
      </c>
      <c r="AY191" s="222" t="s">
        <v>123</v>
      </c>
    </row>
    <row r="192" spans="1:65" s="13" customFormat="1" ht="11.25">
      <c r="B192" s="201"/>
      <c r="C192" s="202"/>
      <c r="D192" s="203" t="s">
        <v>131</v>
      </c>
      <c r="E192" s="204" t="s">
        <v>1</v>
      </c>
      <c r="F192" s="205" t="s">
        <v>338</v>
      </c>
      <c r="G192" s="202"/>
      <c r="H192" s="206">
        <v>3.6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131</v>
      </c>
      <c r="AU192" s="212" t="s">
        <v>86</v>
      </c>
      <c r="AV192" s="13" t="s">
        <v>86</v>
      </c>
      <c r="AW192" s="13" t="s">
        <v>32</v>
      </c>
      <c r="AX192" s="13" t="s">
        <v>84</v>
      </c>
      <c r="AY192" s="212" t="s">
        <v>123</v>
      </c>
    </row>
    <row r="193" spans="1:65" s="2" customFormat="1" ht="24.2" customHeight="1">
      <c r="A193" s="34"/>
      <c r="B193" s="35"/>
      <c r="C193" s="187" t="s">
        <v>261</v>
      </c>
      <c r="D193" s="187" t="s">
        <v>125</v>
      </c>
      <c r="E193" s="188" t="s">
        <v>262</v>
      </c>
      <c r="F193" s="189" t="s">
        <v>263</v>
      </c>
      <c r="G193" s="190" t="s">
        <v>128</v>
      </c>
      <c r="H193" s="191">
        <v>147</v>
      </c>
      <c r="I193" s="192"/>
      <c r="J193" s="193">
        <f>ROUND(I193*H193,2)</f>
        <v>0</v>
      </c>
      <c r="K193" s="194"/>
      <c r="L193" s="39"/>
      <c r="M193" s="195" t="s">
        <v>1</v>
      </c>
      <c r="N193" s="196" t="s">
        <v>41</v>
      </c>
      <c r="O193" s="71"/>
      <c r="P193" s="197">
        <f>O193*H193</f>
        <v>0</v>
      </c>
      <c r="Q193" s="197">
        <v>2.324E-2</v>
      </c>
      <c r="R193" s="197">
        <f>Q193*H193</f>
        <v>3.41628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129</v>
      </c>
      <c r="AT193" s="199" t="s">
        <v>125</v>
      </c>
      <c r="AU193" s="199" t="s">
        <v>86</v>
      </c>
      <c r="AY193" s="17" t="s">
        <v>123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84</v>
      </c>
      <c r="BK193" s="200">
        <f>ROUND(I193*H193,2)</f>
        <v>0</v>
      </c>
      <c r="BL193" s="17" t="s">
        <v>129</v>
      </c>
      <c r="BM193" s="199" t="s">
        <v>344</v>
      </c>
    </row>
    <row r="194" spans="1:65" s="14" customFormat="1" ht="11.25">
      <c r="B194" s="213"/>
      <c r="C194" s="214"/>
      <c r="D194" s="203" t="s">
        <v>131</v>
      </c>
      <c r="E194" s="215" t="s">
        <v>1</v>
      </c>
      <c r="F194" s="216" t="s">
        <v>265</v>
      </c>
      <c r="G194" s="214"/>
      <c r="H194" s="215" t="s">
        <v>1</v>
      </c>
      <c r="I194" s="217"/>
      <c r="J194" s="214"/>
      <c r="K194" s="214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131</v>
      </c>
      <c r="AU194" s="222" t="s">
        <v>86</v>
      </c>
      <c r="AV194" s="14" t="s">
        <v>84</v>
      </c>
      <c r="AW194" s="14" t="s">
        <v>32</v>
      </c>
      <c r="AX194" s="14" t="s">
        <v>76</v>
      </c>
      <c r="AY194" s="222" t="s">
        <v>123</v>
      </c>
    </row>
    <row r="195" spans="1:65" s="13" customFormat="1" ht="11.25">
      <c r="B195" s="201"/>
      <c r="C195" s="202"/>
      <c r="D195" s="203" t="s">
        <v>131</v>
      </c>
      <c r="E195" s="204" t="s">
        <v>1</v>
      </c>
      <c r="F195" s="205" t="s">
        <v>345</v>
      </c>
      <c r="G195" s="202"/>
      <c r="H195" s="206">
        <v>147.006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131</v>
      </c>
      <c r="AU195" s="212" t="s">
        <v>86</v>
      </c>
      <c r="AV195" s="13" t="s">
        <v>86</v>
      </c>
      <c r="AW195" s="13" t="s">
        <v>32</v>
      </c>
      <c r="AX195" s="13" t="s">
        <v>76</v>
      </c>
      <c r="AY195" s="212" t="s">
        <v>123</v>
      </c>
    </row>
    <row r="196" spans="1:65" s="13" customFormat="1" ht="11.25">
      <c r="B196" s="201"/>
      <c r="C196" s="202"/>
      <c r="D196" s="203" t="s">
        <v>131</v>
      </c>
      <c r="E196" s="204" t="s">
        <v>1</v>
      </c>
      <c r="F196" s="205" t="s">
        <v>346</v>
      </c>
      <c r="G196" s="202"/>
      <c r="H196" s="206">
        <v>147</v>
      </c>
      <c r="I196" s="207"/>
      <c r="J196" s="202"/>
      <c r="K196" s="202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131</v>
      </c>
      <c r="AU196" s="212" t="s">
        <v>86</v>
      </c>
      <c r="AV196" s="13" t="s">
        <v>86</v>
      </c>
      <c r="AW196" s="13" t="s">
        <v>32</v>
      </c>
      <c r="AX196" s="13" t="s">
        <v>84</v>
      </c>
      <c r="AY196" s="212" t="s">
        <v>123</v>
      </c>
    </row>
    <row r="197" spans="1:65" s="2" customFormat="1" ht="24.2" customHeight="1">
      <c r="A197" s="34"/>
      <c r="B197" s="35"/>
      <c r="C197" s="187" t="s">
        <v>268</v>
      </c>
      <c r="D197" s="187" t="s">
        <v>125</v>
      </c>
      <c r="E197" s="188" t="s">
        <v>269</v>
      </c>
      <c r="F197" s="189" t="s">
        <v>270</v>
      </c>
      <c r="G197" s="190" t="s">
        <v>128</v>
      </c>
      <c r="H197" s="191">
        <v>60</v>
      </c>
      <c r="I197" s="192"/>
      <c r="J197" s="193">
        <f>ROUND(I197*H197,2)</f>
        <v>0</v>
      </c>
      <c r="K197" s="194"/>
      <c r="L197" s="39"/>
      <c r="M197" s="195" t="s">
        <v>1</v>
      </c>
      <c r="N197" s="196" t="s">
        <v>41</v>
      </c>
      <c r="O197" s="71"/>
      <c r="P197" s="197">
        <f>O197*H197</f>
        <v>0</v>
      </c>
      <c r="Q197" s="197">
        <v>3.7199999999999997E-2</v>
      </c>
      <c r="R197" s="197">
        <f>Q197*H197</f>
        <v>2.2319999999999998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129</v>
      </c>
      <c r="AT197" s="199" t="s">
        <v>125</v>
      </c>
      <c r="AU197" s="199" t="s">
        <v>86</v>
      </c>
      <c r="AY197" s="17" t="s">
        <v>123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84</v>
      </c>
      <c r="BK197" s="200">
        <f>ROUND(I197*H197,2)</f>
        <v>0</v>
      </c>
      <c r="BL197" s="17" t="s">
        <v>129</v>
      </c>
      <c r="BM197" s="199" t="s">
        <v>347</v>
      </c>
    </row>
    <row r="198" spans="1:65" s="13" customFormat="1" ht="11.25">
      <c r="B198" s="201"/>
      <c r="C198" s="202"/>
      <c r="D198" s="203" t="s">
        <v>131</v>
      </c>
      <c r="E198" s="204" t="s">
        <v>1</v>
      </c>
      <c r="F198" s="205" t="s">
        <v>348</v>
      </c>
      <c r="G198" s="202"/>
      <c r="H198" s="206">
        <v>40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131</v>
      </c>
      <c r="AU198" s="212" t="s">
        <v>86</v>
      </c>
      <c r="AV198" s="13" t="s">
        <v>86</v>
      </c>
      <c r="AW198" s="13" t="s">
        <v>32</v>
      </c>
      <c r="AX198" s="13" t="s">
        <v>76</v>
      </c>
      <c r="AY198" s="212" t="s">
        <v>123</v>
      </c>
    </row>
    <row r="199" spans="1:65" s="13" customFormat="1" ht="11.25">
      <c r="B199" s="201"/>
      <c r="C199" s="202"/>
      <c r="D199" s="203" t="s">
        <v>131</v>
      </c>
      <c r="E199" s="204" t="s">
        <v>1</v>
      </c>
      <c r="F199" s="205" t="s">
        <v>349</v>
      </c>
      <c r="G199" s="202"/>
      <c r="H199" s="206">
        <v>20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131</v>
      </c>
      <c r="AU199" s="212" t="s">
        <v>86</v>
      </c>
      <c r="AV199" s="13" t="s">
        <v>86</v>
      </c>
      <c r="AW199" s="13" t="s">
        <v>32</v>
      </c>
      <c r="AX199" s="13" t="s">
        <v>76</v>
      </c>
      <c r="AY199" s="212" t="s">
        <v>123</v>
      </c>
    </row>
    <row r="200" spans="1:65" s="15" customFormat="1" ht="11.25">
      <c r="B200" s="234"/>
      <c r="C200" s="235"/>
      <c r="D200" s="203" t="s">
        <v>131</v>
      </c>
      <c r="E200" s="236" t="s">
        <v>1</v>
      </c>
      <c r="F200" s="237" t="s">
        <v>194</v>
      </c>
      <c r="G200" s="235"/>
      <c r="H200" s="238">
        <v>60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131</v>
      </c>
      <c r="AU200" s="244" t="s">
        <v>86</v>
      </c>
      <c r="AV200" s="15" t="s">
        <v>129</v>
      </c>
      <c r="AW200" s="15" t="s">
        <v>32</v>
      </c>
      <c r="AX200" s="15" t="s">
        <v>84</v>
      </c>
      <c r="AY200" s="244" t="s">
        <v>123</v>
      </c>
    </row>
    <row r="201" spans="1:65" s="2" customFormat="1" ht="24.2" customHeight="1">
      <c r="A201" s="34"/>
      <c r="B201" s="35"/>
      <c r="C201" s="187" t="s">
        <v>274</v>
      </c>
      <c r="D201" s="187" t="s">
        <v>125</v>
      </c>
      <c r="E201" s="188" t="s">
        <v>275</v>
      </c>
      <c r="F201" s="189" t="s">
        <v>276</v>
      </c>
      <c r="G201" s="190" t="s">
        <v>128</v>
      </c>
      <c r="H201" s="191">
        <v>60</v>
      </c>
      <c r="I201" s="192"/>
      <c r="J201" s="193">
        <f>ROUND(I201*H201,2)</f>
        <v>0</v>
      </c>
      <c r="K201" s="194"/>
      <c r="L201" s="39"/>
      <c r="M201" s="195" t="s">
        <v>1</v>
      </c>
      <c r="N201" s="196" t="s">
        <v>41</v>
      </c>
      <c r="O201" s="71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129</v>
      </c>
      <c r="AT201" s="199" t="s">
        <v>125</v>
      </c>
      <c r="AU201" s="199" t="s">
        <v>86</v>
      </c>
      <c r="AY201" s="17" t="s">
        <v>123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84</v>
      </c>
      <c r="BK201" s="200">
        <f>ROUND(I201*H201,2)</f>
        <v>0</v>
      </c>
      <c r="BL201" s="17" t="s">
        <v>129</v>
      </c>
      <c r="BM201" s="199" t="s">
        <v>350</v>
      </c>
    </row>
    <row r="202" spans="1:65" s="13" customFormat="1" ht="11.25">
      <c r="B202" s="201"/>
      <c r="C202" s="202"/>
      <c r="D202" s="203" t="s">
        <v>131</v>
      </c>
      <c r="E202" s="204" t="s">
        <v>1</v>
      </c>
      <c r="F202" s="205" t="s">
        <v>351</v>
      </c>
      <c r="G202" s="202"/>
      <c r="H202" s="206">
        <v>40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131</v>
      </c>
      <c r="AU202" s="212" t="s">
        <v>86</v>
      </c>
      <c r="AV202" s="13" t="s">
        <v>86</v>
      </c>
      <c r="AW202" s="13" t="s">
        <v>32</v>
      </c>
      <c r="AX202" s="13" t="s">
        <v>76</v>
      </c>
      <c r="AY202" s="212" t="s">
        <v>123</v>
      </c>
    </row>
    <row r="203" spans="1:65" s="13" customFormat="1" ht="11.25">
      <c r="B203" s="201"/>
      <c r="C203" s="202"/>
      <c r="D203" s="203" t="s">
        <v>131</v>
      </c>
      <c r="E203" s="204" t="s">
        <v>1</v>
      </c>
      <c r="F203" s="205" t="s">
        <v>352</v>
      </c>
      <c r="G203" s="202"/>
      <c r="H203" s="206">
        <v>20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131</v>
      </c>
      <c r="AU203" s="212" t="s">
        <v>86</v>
      </c>
      <c r="AV203" s="13" t="s">
        <v>86</v>
      </c>
      <c r="AW203" s="13" t="s">
        <v>32</v>
      </c>
      <c r="AX203" s="13" t="s">
        <v>76</v>
      </c>
      <c r="AY203" s="212" t="s">
        <v>123</v>
      </c>
    </row>
    <row r="204" spans="1:65" s="15" customFormat="1" ht="11.25">
      <c r="B204" s="234"/>
      <c r="C204" s="235"/>
      <c r="D204" s="203" t="s">
        <v>131</v>
      </c>
      <c r="E204" s="236" t="s">
        <v>1</v>
      </c>
      <c r="F204" s="237" t="s">
        <v>194</v>
      </c>
      <c r="G204" s="235"/>
      <c r="H204" s="238">
        <v>60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131</v>
      </c>
      <c r="AU204" s="244" t="s">
        <v>86</v>
      </c>
      <c r="AV204" s="15" t="s">
        <v>129</v>
      </c>
      <c r="AW204" s="15" t="s">
        <v>32</v>
      </c>
      <c r="AX204" s="15" t="s">
        <v>84</v>
      </c>
      <c r="AY204" s="244" t="s">
        <v>123</v>
      </c>
    </row>
    <row r="205" spans="1:65" s="2" customFormat="1" ht="24.2" customHeight="1">
      <c r="A205" s="34"/>
      <c r="B205" s="35"/>
      <c r="C205" s="187" t="s">
        <v>280</v>
      </c>
      <c r="D205" s="187" t="s">
        <v>125</v>
      </c>
      <c r="E205" s="188" t="s">
        <v>281</v>
      </c>
      <c r="F205" s="189" t="s">
        <v>282</v>
      </c>
      <c r="G205" s="190" t="s">
        <v>128</v>
      </c>
      <c r="H205" s="191">
        <v>147</v>
      </c>
      <c r="I205" s="192"/>
      <c r="J205" s="193">
        <f>ROUND(I205*H205,2)</f>
        <v>0</v>
      </c>
      <c r="K205" s="194"/>
      <c r="L205" s="39"/>
      <c r="M205" s="195" t="s">
        <v>1</v>
      </c>
      <c r="N205" s="196" t="s">
        <v>41</v>
      </c>
      <c r="O205" s="71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129</v>
      </c>
      <c r="AT205" s="199" t="s">
        <v>125</v>
      </c>
      <c r="AU205" s="199" t="s">
        <v>86</v>
      </c>
      <c r="AY205" s="17" t="s">
        <v>123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84</v>
      </c>
      <c r="BK205" s="200">
        <f>ROUND(I205*H205,2)</f>
        <v>0</v>
      </c>
      <c r="BL205" s="17" t="s">
        <v>129</v>
      </c>
      <c r="BM205" s="199" t="s">
        <v>353</v>
      </c>
    </row>
    <row r="206" spans="1:65" s="14" customFormat="1" ht="11.25">
      <c r="B206" s="213"/>
      <c r="C206" s="214"/>
      <c r="D206" s="203" t="s">
        <v>131</v>
      </c>
      <c r="E206" s="215" t="s">
        <v>1</v>
      </c>
      <c r="F206" s="216" t="s">
        <v>284</v>
      </c>
      <c r="G206" s="214"/>
      <c r="H206" s="215" t="s">
        <v>1</v>
      </c>
      <c r="I206" s="217"/>
      <c r="J206" s="214"/>
      <c r="K206" s="214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131</v>
      </c>
      <c r="AU206" s="222" t="s">
        <v>86</v>
      </c>
      <c r="AV206" s="14" t="s">
        <v>84</v>
      </c>
      <c r="AW206" s="14" t="s">
        <v>32</v>
      </c>
      <c r="AX206" s="14" t="s">
        <v>76</v>
      </c>
      <c r="AY206" s="222" t="s">
        <v>123</v>
      </c>
    </row>
    <row r="207" spans="1:65" s="13" customFormat="1" ht="11.25">
      <c r="B207" s="201"/>
      <c r="C207" s="202"/>
      <c r="D207" s="203" t="s">
        <v>131</v>
      </c>
      <c r="E207" s="204" t="s">
        <v>1</v>
      </c>
      <c r="F207" s="205" t="s">
        <v>354</v>
      </c>
      <c r="G207" s="202"/>
      <c r="H207" s="206">
        <v>147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131</v>
      </c>
      <c r="AU207" s="212" t="s">
        <v>86</v>
      </c>
      <c r="AV207" s="13" t="s">
        <v>86</v>
      </c>
      <c r="AW207" s="13" t="s">
        <v>32</v>
      </c>
      <c r="AX207" s="13" t="s">
        <v>84</v>
      </c>
      <c r="AY207" s="212" t="s">
        <v>123</v>
      </c>
    </row>
    <row r="208" spans="1:65" s="12" customFormat="1" ht="22.9" customHeight="1">
      <c r="B208" s="171"/>
      <c r="C208" s="172"/>
      <c r="D208" s="173" t="s">
        <v>75</v>
      </c>
      <c r="E208" s="185" t="s">
        <v>286</v>
      </c>
      <c r="F208" s="185" t="s">
        <v>287</v>
      </c>
      <c r="G208" s="172"/>
      <c r="H208" s="172"/>
      <c r="I208" s="175"/>
      <c r="J208" s="186">
        <f>BK208</f>
        <v>0</v>
      </c>
      <c r="K208" s="172"/>
      <c r="L208" s="177"/>
      <c r="M208" s="178"/>
      <c r="N208" s="179"/>
      <c r="O208" s="179"/>
      <c r="P208" s="180">
        <f>P209</f>
        <v>0</v>
      </c>
      <c r="Q208" s="179"/>
      <c r="R208" s="180">
        <f>R209</f>
        <v>0</v>
      </c>
      <c r="S208" s="179"/>
      <c r="T208" s="181">
        <f>T209</f>
        <v>0</v>
      </c>
      <c r="AR208" s="182" t="s">
        <v>84</v>
      </c>
      <c r="AT208" s="183" t="s">
        <v>75</v>
      </c>
      <c r="AU208" s="183" t="s">
        <v>84</v>
      </c>
      <c r="AY208" s="182" t="s">
        <v>123</v>
      </c>
      <c r="BK208" s="184">
        <f>BK209</f>
        <v>0</v>
      </c>
    </row>
    <row r="209" spans="1:65" s="2" customFormat="1" ht="16.5" customHeight="1">
      <c r="A209" s="34"/>
      <c r="B209" s="35"/>
      <c r="C209" s="187" t="s">
        <v>288</v>
      </c>
      <c r="D209" s="187" t="s">
        <v>125</v>
      </c>
      <c r="E209" s="188" t="s">
        <v>289</v>
      </c>
      <c r="F209" s="189" t="s">
        <v>290</v>
      </c>
      <c r="G209" s="190" t="s">
        <v>147</v>
      </c>
      <c r="H209" s="191">
        <v>31.873999999999999</v>
      </c>
      <c r="I209" s="192"/>
      <c r="J209" s="193">
        <f>ROUND(I209*H209,2)</f>
        <v>0</v>
      </c>
      <c r="K209" s="194"/>
      <c r="L209" s="39"/>
      <c r="M209" s="245" t="s">
        <v>1</v>
      </c>
      <c r="N209" s="246" t="s">
        <v>41</v>
      </c>
      <c r="O209" s="247"/>
      <c r="P209" s="248">
        <f>O209*H209</f>
        <v>0</v>
      </c>
      <c r="Q209" s="248">
        <v>0</v>
      </c>
      <c r="R209" s="248">
        <f>Q209*H209</f>
        <v>0</v>
      </c>
      <c r="S209" s="248">
        <v>0</v>
      </c>
      <c r="T209" s="24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129</v>
      </c>
      <c r="AT209" s="199" t="s">
        <v>125</v>
      </c>
      <c r="AU209" s="199" t="s">
        <v>86</v>
      </c>
      <c r="AY209" s="17" t="s">
        <v>123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84</v>
      </c>
      <c r="BK209" s="200">
        <f>ROUND(I209*H209,2)</f>
        <v>0</v>
      </c>
      <c r="BL209" s="17" t="s">
        <v>129</v>
      </c>
      <c r="BM209" s="199" t="s">
        <v>355</v>
      </c>
    </row>
    <row r="210" spans="1:65" s="2" customFormat="1" ht="6.95" customHeight="1">
      <c r="A210" s="34"/>
      <c r="B210" s="54"/>
      <c r="C210" s="55"/>
      <c r="D210" s="55"/>
      <c r="E210" s="55"/>
      <c r="F210" s="55"/>
      <c r="G210" s="55"/>
      <c r="H210" s="55"/>
      <c r="I210" s="55"/>
      <c r="J210" s="55"/>
      <c r="K210" s="55"/>
      <c r="L210" s="39"/>
      <c r="M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</sheetData>
  <sheetProtection algorithmName="SHA-512" hashValue="YEwtV5yekb1U5jhIaPdf9J7RwCzhoOZ8GKGokv3s30lT/Nd7cgQ4bAQF5bYBmXuyjqe/p+W3MJjPkI/mS5r9XQ==" saltValue="GRvDhcYwjxgxwLYl7Wi8o2xWe0fmjd2Hfnvbywel8VFYIsyWdL/YKe0m7ic1mUO31/fBhrhofmaE+zAf8deCrw==" spinCount="100000" sheet="1" objects="1" scenarios="1" formatColumns="0" formatRows="0" autoFilter="0"/>
  <autoFilter ref="C119:K209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Mikulov - statické zajištěn hradebních zdí zámku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356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8. 7. 2022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ROUND((SUM(BE119:BE149)),  2)</f>
        <v>0</v>
      </c>
      <c r="G33" s="34"/>
      <c r="H33" s="34"/>
      <c r="I33" s="124">
        <v>0.21</v>
      </c>
      <c r="J33" s="123">
        <f>ROUND(((SUM(BE119:BE149))*I33),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ROUND((SUM(BF119:BF149)),  2)</f>
        <v>0</v>
      </c>
      <c r="G34" s="34"/>
      <c r="H34" s="34"/>
      <c r="I34" s="124">
        <v>0.15</v>
      </c>
      <c r="J34" s="123">
        <f>ROUND(((SUM(BF119:BF149))*I34),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ROUND((SUM(BG119:BG149)),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ROUND((SUM(BH119:BH149)),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ROUND((SUM(BI119:BI149)),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Mikulov - statické zajištěn hradebních zdí zámku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03 - Stěna nad garáží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Mikulov</v>
      </c>
      <c r="G89" s="36"/>
      <c r="H89" s="36"/>
      <c r="I89" s="29" t="s">
        <v>22</v>
      </c>
      <c r="J89" s="66" t="str">
        <f>IF(J12="","",J12)</f>
        <v>8. 7. 2022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Regionální muzeum v Mikulově, Mikulov</v>
      </c>
      <c r="G91" s="36"/>
      <c r="H91" s="36"/>
      <c r="I91" s="29" t="s">
        <v>30</v>
      </c>
      <c r="J91" s="32" t="str">
        <f>E21</f>
        <v>OK Atelier, s.r.o., Břeclav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47"/>
      <c r="C97" s="148"/>
      <c r="D97" s="149" t="s">
        <v>104</v>
      </c>
      <c r="E97" s="150"/>
      <c r="F97" s="150"/>
      <c r="G97" s="150"/>
      <c r="H97" s="150"/>
      <c r="I97" s="150"/>
      <c r="J97" s="151">
        <f>J120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J121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107</v>
      </c>
      <c r="E99" s="156"/>
      <c r="F99" s="156"/>
      <c r="G99" s="156"/>
      <c r="H99" s="156"/>
      <c r="I99" s="156"/>
      <c r="J99" s="157">
        <f>J148</f>
        <v>0</v>
      </c>
      <c r="K99" s="154"/>
      <c r="L99" s="158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108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02" t="str">
        <f>E7</f>
        <v>Mikulov - statické zajištěn hradebních zdí zámku</v>
      </c>
      <c r="F109" s="303"/>
      <c r="G109" s="303"/>
      <c r="H109" s="303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97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54" t="str">
        <f>E9</f>
        <v>03 - Stěna nad garáží</v>
      </c>
      <c r="F111" s="304"/>
      <c r="G111" s="304"/>
      <c r="H111" s="304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>Mikulov</v>
      </c>
      <c r="G113" s="36"/>
      <c r="H113" s="36"/>
      <c r="I113" s="29" t="s">
        <v>22</v>
      </c>
      <c r="J113" s="66" t="str">
        <f>IF(J12="","",J12)</f>
        <v>8. 7. 2022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29" t="s">
        <v>24</v>
      </c>
      <c r="D115" s="36"/>
      <c r="E115" s="36"/>
      <c r="F115" s="27" t="str">
        <f>E15</f>
        <v>Regionální muzeum v Mikulově, Mikulov</v>
      </c>
      <c r="G115" s="36"/>
      <c r="H115" s="36"/>
      <c r="I115" s="29" t="s">
        <v>30</v>
      </c>
      <c r="J115" s="32" t="str">
        <f>E21</f>
        <v>OK Atelier, s.r.o., Břeclav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33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59"/>
      <c r="B118" s="160"/>
      <c r="C118" s="161" t="s">
        <v>109</v>
      </c>
      <c r="D118" s="162" t="s">
        <v>61</v>
      </c>
      <c r="E118" s="162" t="s">
        <v>57</v>
      </c>
      <c r="F118" s="162" t="s">
        <v>58</v>
      </c>
      <c r="G118" s="162" t="s">
        <v>110</v>
      </c>
      <c r="H118" s="162" t="s">
        <v>111</v>
      </c>
      <c r="I118" s="162" t="s">
        <v>112</v>
      </c>
      <c r="J118" s="163" t="s">
        <v>101</v>
      </c>
      <c r="K118" s="164" t="s">
        <v>113</v>
      </c>
      <c r="L118" s="165"/>
      <c r="M118" s="75" t="s">
        <v>1</v>
      </c>
      <c r="N118" s="76" t="s">
        <v>40</v>
      </c>
      <c r="O118" s="76" t="s">
        <v>114</v>
      </c>
      <c r="P118" s="76" t="s">
        <v>115</v>
      </c>
      <c r="Q118" s="76" t="s">
        <v>116</v>
      </c>
      <c r="R118" s="76" t="s">
        <v>117</v>
      </c>
      <c r="S118" s="76" t="s">
        <v>118</v>
      </c>
      <c r="T118" s="77" t="s">
        <v>119</v>
      </c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</row>
    <row r="119" spans="1:65" s="2" customFormat="1" ht="22.9" customHeight="1">
      <c r="A119" s="34"/>
      <c r="B119" s="35"/>
      <c r="C119" s="82" t="s">
        <v>120</v>
      </c>
      <c r="D119" s="36"/>
      <c r="E119" s="36"/>
      <c r="F119" s="36"/>
      <c r="G119" s="36"/>
      <c r="H119" s="36"/>
      <c r="I119" s="36"/>
      <c r="J119" s="166">
        <f>BK119</f>
        <v>0</v>
      </c>
      <c r="K119" s="36"/>
      <c r="L119" s="39"/>
      <c r="M119" s="78"/>
      <c r="N119" s="167"/>
      <c r="O119" s="79"/>
      <c r="P119" s="168">
        <f>P120</f>
        <v>0</v>
      </c>
      <c r="Q119" s="79"/>
      <c r="R119" s="168">
        <f>R120</f>
        <v>8.8888007599999987</v>
      </c>
      <c r="S119" s="79"/>
      <c r="T119" s="169">
        <f>T120</f>
        <v>12.5165475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75</v>
      </c>
      <c r="AU119" s="17" t="s">
        <v>103</v>
      </c>
      <c r="BK119" s="170">
        <f>BK120</f>
        <v>0</v>
      </c>
    </row>
    <row r="120" spans="1:65" s="12" customFormat="1" ht="25.9" customHeight="1">
      <c r="B120" s="171"/>
      <c r="C120" s="172"/>
      <c r="D120" s="173" t="s">
        <v>75</v>
      </c>
      <c r="E120" s="174" t="s">
        <v>121</v>
      </c>
      <c r="F120" s="174" t="s">
        <v>122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P121+P148</f>
        <v>0</v>
      </c>
      <c r="Q120" s="179"/>
      <c r="R120" s="180">
        <f>R121+R148</f>
        <v>8.8888007599999987</v>
      </c>
      <c r="S120" s="179"/>
      <c r="T120" s="181">
        <f>T121+T148</f>
        <v>12.5165475</v>
      </c>
      <c r="AR120" s="182" t="s">
        <v>84</v>
      </c>
      <c r="AT120" s="183" t="s">
        <v>75</v>
      </c>
      <c r="AU120" s="183" t="s">
        <v>76</v>
      </c>
      <c r="AY120" s="182" t="s">
        <v>123</v>
      </c>
      <c r="BK120" s="184">
        <f>BK121+BK148</f>
        <v>0</v>
      </c>
    </row>
    <row r="121" spans="1:65" s="12" customFormat="1" ht="22.9" customHeight="1">
      <c r="B121" s="171"/>
      <c r="C121" s="172"/>
      <c r="D121" s="173" t="s">
        <v>75</v>
      </c>
      <c r="E121" s="185" t="s">
        <v>152</v>
      </c>
      <c r="F121" s="185" t="s">
        <v>153</v>
      </c>
      <c r="G121" s="172"/>
      <c r="H121" s="172"/>
      <c r="I121" s="175"/>
      <c r="J121" s="186">
        <f>BK121</f>
        <v>0</v>
      </c>
      <c r="K121" s="172"/>
      <c r="L121" s="177"/>
      <c r="M121" s="178"/>
      <c r="N121" s="179"/>
      <c r="O121" s="179"/>
      <c r="P121" s="180">
        <f>SUM(P122:P147)</f>
        <v>0</v>
      </c>
      <c r="Q121" s="179"/>
      <c r="R121" s="180">
        <f>SUM(R122:R147)</f>
        <v>8.8888007599999987</v>
      </c>
      <c r="S121" s="179"/>
      <c r="T121" s="181">
        <f>SUM(T122:T147)</f>
        <v>12.5165475</v>
      </c>
      <c r="AR121" s="182" t="s">
        <v>84</v>
      </c>
      <c r="AT121" s="183" t="s">
        <v>75</v>
      </c>
      <c r="AU121" s="183" t="s">
        <v>84</v>
      </c>
      <c r="AY121" s="182" t="s">
        <v>123</v>
      </c>
      <c r="BK121" s="184">
        <f>SUM(BK122:BK147)</f>
        <v>0</v>
      </c>
    </row>
    <row r="122" spans="1:65" s="2" customFormat="1" ht="33" customHeight="1">
      <c r="A122" s="34"/>
      <c r="B122" s="35"/>
      <c r="C122" s="187" t="s">
        <v>84</v>
      </c>
      <c r="D122" s="187" t="s">
        <v>125</v>
      </c>
      <c r="E122" s="188" t="s">
        <v>155</v>
      </c>
      <c r="F122" s="189" t="s">
        <v>156</v>
      </c>
      <c r="G122" s="190" t="s">
        <v>128</v>
      </c>
      <c r="H122" s="191">
        <v>141.75</v>
      </c>
      <c r="I122" s="192"/>
      <c r="J122" s="193">
        <f>ROUND(I122*H122,2)</f>
        <v>0</v>
      </c>
      <c r="K122" s="194"/>
      <c r="L122" s="39"/>
      <c r="M122" s="195" t="s">
        <v>1</v>
      </c>
      <c r="N122" s="196" t="s">
        <v>41</v>
      </c>
      <c r="O122" s="71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129</v>
      </c>
      <c r="AT122" s="199" t="s">
        <v>125</v>
      </c>
      <c r="AU122" s="199" t="s">
        <v>86</v>
      </c>
      <c r="AY122" s="17" t="s">
        <v>123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7" t="s">
        <v>84</v>
      </c>
      <c r="BK122" s="200">
        <f>ROUND(I122*H122,2)</f>
        <v>0</v>
      </c>
      <c r="BL122" s="17" t="s">
        <v>129</v>
      </c>
      <c r="BM122" s="199" t="s">
        <v>357</v>
      </c>
    </row>
    <row r="123" spans="1:65" s="13" customFormat="1" ht="11.25">
      <c r="B123" s="201"/>
      <c r="C123" s="202"/>
      <c r="D123" s="203" t="s">
        <v>131</v>
      </c>
      <c r="E123" s="204" t="s">
        <v>1</v>
      </c>
      <c r="F123" s="205" t="s">
        <v>358</v>
      </c>
      <c r="G123" s="202"/>
      <c r="H123" s="206">
        <v>141.75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131</v>
      </c>
      <c r="AU123" s="212" t="s">
        <v>86</v>
      </c>
      <c r="AV123" s="13" t="s">
        <v>86</v>
      </c>
      <c r="AW123" s="13" t="s">
        <v>32</v>
      </c>
      <c r="AX123" s="13" t="s">
        <v>84</v>
      </c>
      <c r="AY123" s="212" t="s">
        <v>123</v>
      </c>
    </row>
    <row r="124" spans="1:65" s="2" customFormat="1" ht="33" customHeight="1">
      <c r="A124" s="34"/>
      <c r="B124" s="35"/>
      <c r="C124" s="187" t="s">
        <v>86</v>
      </c>
      <c r="D124" s="187" t="s">
        <v>125</v>
      </c>
      <c r="E124" s="188" t="s">
        <v>161</v>
      </c>
      <c r="F124" s="189" t="s">
        <v>162</v>
      </c>
      <c r="G124" s="190" t="s">
        <v>128</v>
      </c>
      <c r="H124" s="191">
        <v>8505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41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129</v>
      </c>
      <c r="AT124" s="199" t="s">
        <v>125</v>
      </c>
      <c r="AU124" s="199" t="s">
        <v>86</v>
      </c>
      <c r="AY124" s="17" t="s">
        <v>123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84</v>
      </c>
      <c r="BK124" s="200">
        <f>ROUND(I124*H124,2)</f>
        <v>0</v>
      </c>
      <c r="BL124" s="17" t="s">
        <v>129</v>
      </c>
      <c r="BM124" s="199" t="s">
        <v>359</v>
      </c>
    </row>
    <row r="125" spans="1:65" s="13" customFormat="1" ht="11.25">
      <c r="B125" s="201"/>
      <c r="C125" s="202"/>
      <c r="D125" s="203" t="s">
        <v>131</v>
      </c>
      <c r="E125" s="204" t="s">
        <v>1</v>
      </c>
      <c r="F125" s="205" t="s">
        <v>360</v>
      </c>
      <c r="G125" s="202"/>
      <c r="H125" s="206">
        <v>8505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131</v>
      </c>
      <c r="AU125" s="212" t="s">
        <v>86</v>
      </c>
      <c r="AV125" s="13" t="s">
        <v>86</v>
      </c>
      <c r="AW125" s="13" t="s">
        <v>32</v>
      </c>
      <c r="AX125" s="13" t="s">
        <v>84</v>
      </c>
      <c r="AY125" s="212" t="s">
        <v>123</v>
      </c>
    </row>
    <row r="126" spans="1:65" s="2" customFormat="1" ht="33" customHeight="1">
      <c r="A126" s="34"/>
      <c r="B126" s="35"/>
      <c r="C126" s="187" t="s">
        <v>139</v>
      </c>
      <c r="D126" s="187" t="s">
        <v>125</v>
      </c>
      <c r="E126" s="188" t="s">
        <v>166</v>
      </c>
      <c r="F126" s="189" t="s">
        <v>167</v>
      </c>
      <c r="G126" s="190" t="s">
        <v>128</v>
      </c>
      <c r="H126" s="191">
        <v>141.75</v>
      </c>
      <c r="I126" s="192"/>
      <c r="J126" s="193">
        <f>ROUND(I126*H126,2)</f>
        <v>0</v>
      </c>
      <c r="K126" s="194"/>
      <c r="L126" s="39"/>
      <c r="M126" s="195" t="s">
        <v>1</v>
      </c>
      <c r="N126" s="196" t="s">
        <v>41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129</v>
      </c>
      <c r="AT126" s="199" t="s">
        <v>125</v>
      </c>
      <c r="AU126" s="199" t="s">
        <v>86</v>
      </c>
      <c r="AY126" s="17" t="s">
        <v>123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84</v>
      </c>
      <c r="BK126" s="200">
        <f>ROUND(I126*H126,2)</f>
        <v>0</v>
      </c>
      <c r="BL126" s="17" t="s">
        <v>129</v>
      </c>
      <c r="BM126" s="199" t="s">
        <v>361</v>
      </c>
    </row>
    <row r="127" spans="1:65" s="2" customFormat="1" ht="24.2" customHeight="1">
      <c r="A127" s="34"/>
      <c r="B127" s="35"/>
      <c r="C127" s="187" t="s">
        <v>129</v>
      </c>
      <c r="D127" s="187" t="s">
        <v>125</v>
      </c>
      <c r="E127" s="188" t="s">
        <v>362</v>
      </c>
      <c r="F127" s="189" t="s">
        <v>363</v>
      </c>
      <c r="G127" s="190" t="s">
        <v>128</v>
      </c>
      <c r="H127" s="191">
        <v>51.03</v>
      </c>
      <c r="I127" s="192"/>
      <c r="J127" s="193">
        <f>ROUND(I127*H127,2)</f>
        <v>0</v>
      </c>
      <c r="K127" s="194"/>
      <c r="L127" s="39"/>
      <c r="M127" s="195" t="s">
        <v>1</v>
      </c>
      <c r="N127" s="196" t="s">
        <v>41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129</v>
      </c>
      <c r="AT127" s="199" t="s">
        <v>125</v>
      </c>
      <c r="AU127" s="199" t="s">
        <v>86</v>
      </c>
      <c r="AY127" s="17" t="s">
        <v>123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7" t="s">
        <v>84</v>
      </c>
      <c r="BK127" s="200">
        <f>ROUND(I127*H127,2)</f>
        <v>0</v>
      </c>
      <c r="BL127" s="17" t="s">
        <v>129</v>
      </c>
      <c r="BM127" s="199" t="s">
        <v>364</v>
      </c>
    </row>
    <row r="128" spans="1:65" s="13" customFormat="1" ht="11.25">
      <c r="B128" s="201"/>
      <c r="C128" s="202"/>
      <c r="D128" s="203" t="s">
        <v>131</v>
      </c>
      <c r="E128" s="204" t="s">
        <v>1</v>
      </c>
      <c r="F128" s="205" t="s">
        <v>365</v>
      </c>
      <c r="G128" s="202"/>
      <c r="H128" s="206">
        <v>51.03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131</v>
      </c>
      <c r="AU128" s="212" t="s">
        <v>86</v>
      </c>
      <c r="AV128" s="13" t="s">
        <v>86</v>
      </c>
      <c r="AW128" s="13" t="s">
        <v>32</v>
      </c>
      <c r="AX128" s="13" t="s">
        <v>84</v>
      </c>
      <c r="AY128" s="212" t="s">
        <v>123</v>
      </c>
    </row>
    <row r="129" spans="1:65" s="2" customFormat="1" ht="24.2" customHeight="1">
      <c r="A129" s="34"/>
      <c r="B129" s="35"/>
      <c r="C129" s="187" t="s">
        <v>154</v>
      </c>
      <c r="D129" s="187" t="s">
        <v>125</v>
      </c>
      <c r="E129" s="188" t="s">
        <v>366</v>
      </c>
      <c r="F129" s="189" t="s">
        <v>367</v>
      </c>
      <c r="G129" s="190" t="s">
        <v>128</v>
      </c>
      <c r="H129" s="191">
        <v>3061.8</v>
      </c>
      <c r="I129" s="192"/>
      <c r="J129" s="193">
        <f>ROUND(I129*H129,2)</f>
        <v>0</v>
      </c>
      <c r="K129" s="194"/>
      <c r="L129" s="39"/>
      <c r="M129" s="195" t="s">
        <v>1</v>
      </c>
      <c r="N129" s="196" t="s">
        <v>41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129</v>
      </c>
      <c r="AT129" s="199" t="s">
        <v>125</v>
      </c>
      <c r="AU129" s="199" t="s">
        <v>86</v>
      </c>
      <c r="AY129" s="17" t="s">
        <v>123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84</v>
      </c>
      <c r="BK129" s="200">
        <f>ROUND(I129*H129,2)</f>
        <v>0</v>
      </c>
      <c r="BL129" s="17" t="s">
        <v>129</v>
      </c>
      <c r="BM129" s="199" t="s">
        <v>368</v>
      </c>
    </row>
    <row r="130" spans="1:65" s="13" customFormat="1" ht="11.25">
      <c r="B130" s="201"/>
      <c r="C130" s="202"/>
      <c r="D130" s="203" t="s">
        <v>131</v>
      </c>
      <c r="E130" s="204" t="s">
        <v>1</v>
      </c>
      <c r="F130" s="205" t="s">
        <v>369</v>
      </c>
      <c r="G130" s="202"/>
      <c r="H130" s="206">
        <v>3061.8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131</v>
      </c>
      <c r="AU130" s="212" t="s">
        <v>86</v>
      </c>
      <c r="AV130" s="13" t="s">
        <v>86</v>
      </c>
      <c r="AW130" s="13" t="s">
        <v>32</v>
      </c>
      <c r="AX130" s="13" t="s">
        <v>84</v>
      </c>
      <c r="AY130" s="212" t="s">
        <v>123</v>
      </c>
    </row>
    <row r="131" spans="1:65" s="2" customFormat="1" ht="24.2" customHeight="1">
      <c r="A131" s="34"/>
      <c r="B131" s="35"/>
      <c r="C131" s="187" t="s">
        <v>160</v>
      </c>
      <c r="D131" s="187" t="s">
        <v>125</v>
      </c>
      <c r="E131" s="188" t="s">
        <v>370</v>
      </c>
      <c r="F131" s="189" t="s">
        <v>371</v>
      </c>
      <c r="G131" s="190" t="s">
        <v>128</v>
      </c>
      <c r="H131" s="191">
        <v>51.03</v>
      </c>
      <c r="I131" s="192"/>
      <c r="J131" s="193">
        <f>ROUND(I131*H131,2)</f>
        <v>0</v>
      </c>
      <c r="K131" s="194"/>
      <c r="L131" s="39"/>
      <c r="M131" s="195" t="s">
        <v>1</v>
      </c>
      <c r="N131" s="196" t="s">
        <v>41</v>
      </c>
      <c r="O131" s="71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129</v>
      </c>
      <c r="AT131" s="199" t="s">
        <v>125</v>
      </c>
      <c r="AU131" s="199" t="s">
        <v>86</v>
      </c>
      <c r="AY131" s="17" t="s">
        <v>123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84</v>
      </c>
      <c r="BK131" s="200">
        <f>ROUND(I131*H131,2)</f>
        <v>0</v>
      </c>
      <c r="BL131" s="17" t="s">
        <v>129</v>
      </c>
      <c r="BM131" s="199" t="s">
        <v>372</v>
      </c>
    </row>
    <row r="132" spans="1:65" s="2" customFormat="1" ht="21.75" customHeight="1">
      <c r="A132" s="34"/>
      <c r="B132" s="35"/>
      <c r="C132" s="187" t="s">
        <v>165</v>
      </c>
      <c r="D132" s="187" t="s">
        <v>125</v>
      </c>
      <c r="E132" s="188" t="s">
        <v>373</v>
      </c>
      <c r="F132" s="189" t="s">
        <v>374</v>
      </c>
      <c r="G132" s="190" t="s">
        <v>128</v>
      </c>
      <c r="H132" s="191">
        <v>116.235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41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0.05</v>
      </c>
      <c r="T132" s="198">
        <f>S132*H132</f>
        <v>5.81175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129</v>
      </c>
      <c r="AT132" s="199" t="s">
        <v>125</v>
      </c>
      <c r="AU132" s="199" t="s">
        <v>86</v>
      </c>
      <c r="AY132" s="17" t="s">
        <v>123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84</v>
      </c>
      <c r="BK132" s="200">
        <f>ROUND(I132*H132,2)</f>
        <v>0</v>
      </c>
      <c r="BL132" s="17" t="s">
        <v>129</v>
      </c>
      <c r="BM132" s="199" t="s">
        <v>375</v>
      </c>
    </row>
    <row r="133" spans="1:65" s="13" customFormat="1" ht="11.25">
      <c r="B133" s="201"/>
      <c r="C133" s="202"/>
      <c r="D133" s="203" t="s">
        <v>131</v>
      </c>
      <c r="E133" s="204" t="s">
        <v>1</v>
      </c>
      <c r="F133" s="205" t="s">
        <v>376</v>
      </c>
      <c r="G133" s="202"/>
      <c r="H133" s="206">
        <v>116.235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131</v>
      </c>
      <c r="AU133" s="212" t="s">
        <v>86</v>
      </c>
      <c r="AV133" s="13" t="s">
        <v>86</v>
      </c>
      <c r="AW133" s="13" t="s">
        <v>32</v>
      </c>
      <c r="AX133" s="13" t="s">
        <v>84</v>
      </c>
      <c r="AY133" s="212" t="s">
        <v>123</v>
      </c>
    </row>
    <row r="134" spans="1:65" s="2" customFormat="1" ht="24.2" customHeight="1">
      <c r="A134" s="34"/>
      <c r="B134" s="35"/>
      <c r="C134" s="187" t="s">
        <v>148</v>
      </c>
      <c r="D134" s="187" t="s">
        <v>125</v>
      </c>
      <c r="E134" s="188" t="s">
        <v>185</v>
      </c>
      <c r="F134" s="189" t="s">
        <v>377</v>
      </c>
      <c r="G134" s="190" t="s">
        <v>128</v>
      </c>
      <c r="H134" s="191">
        <v>127.575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41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129</v>
      </c>
      <c r="AT134" s="199" t="s">
        <v>125</v>
      </c>
      <c r="AU134" s="199" t="s">
        <v>86</v>
      </c>
      <c r="AY134" s="17" t="s">
        <v>123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84</v>
      </c>
      <c r="BK134" s="200">
        <f>ROUND(I134*H134,2)</f>
        <v>0</v>
      </c>
      <c r="BL134" s="17" t="s">
        <v>129</v>
      </c>
      <c r="BM134" s="199" t="s">
        <v>378</v>
      </c>
    </row>
    <row r="135" spans="1:65" s="13" customFormat="1" ht="11.25">
      <c r="B135" s="201"/>
      <c r="C135" s="202"/>
      <c r="D135" s="203" t="s">
        <v>131</v>
      </c>
      <c r="E135" s="204" t="s">
        <v>1</v>
      </c>
      <c r="F135" s="205" t="s">
        <v>379</v>
      </c>
      <c r="G135" s="202"/>
      <c r="H135" s="206">
        <v>127.575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131</v>
      </c>
      <c r="AU135" s="212" t="s">
        <v>86</v>
      </c>
      <c r="AV135" s="13" t="s">
        <v>86</v>
      </c>
      <c r="AW135" s="13" t="s">
        <v>32</v>
      </c>
      <c r="AX135" s="13" t="s">
        <v>84</v>
      </c>
      <c r="AY135" s="212" t="s">
        <v>123</v>
      </c>
    </row>
    <row r="136" spans="1:65" s="2" customFormat="1" ht="24.2" customHeight="1">
      <c r="A136" s="34"/>
      <c r="B136" s="35"/>
      <c r="C136" s="187" t="s">
        <v>152</v>
      </c>
      <c r="D136" s="187" t="s">
        <v>125</v>
      </c>
      <c r="E136" s="188" t="s">
        <v>190</v>
      </c>
      <c r="F136" s="189" t="s">
        <v>380</v>
      </c>
      <c r="G136" s="190" t="s">
        <v>128</v>
      </c>
      <c r="H136" s="191">
        <v>127.575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41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129</v>
      </c>
      <c r="AT136" s="199" t="s">
        <v>125</v>
      </c>
      <c r="AU136" s="199" t="s">
        <v>86</v>
      </c>
      <c r="AY136" s="17" t="s">
        <v>123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84</v>
      </c>
      <c r="BK136" s="200">
        <f>ROUND(I136*H136,2)</f>
        <v>0</v>
      </c>
      <c r="BL136" s="17" t="s">
        <v>129</v>
      </c>
      <c r="BM136" s="199" t="s">
        <v>381</v>
      </c>
    </row>
    <row r="137" spans="1:65" s="2" customFormat="1" ht="24.2" customHeight="1">
      <c r="A137" s="34"/>
      <c r="B137" s="35"/>
      <c r="C137" s="187" t="s">
        <v>178</v>
      </c>
      <c r="D137" s="187" t="s">
        <v>125</v>
      </c>
      <c r="E137" s="188" t="s">
        <v>196</v>
      </c>
      <c r="F137" s="189" t="s">
        <v>382</v>
      </c>
      <c r="G137" s="190" t="s">
        <v>128</v>
      </c>
      <c r="H137" s="191">
        <v>127.575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41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129</v>
      </c>
      <c r="AT137" s="199" t="s">
        <v>125</v>
      </c>
      <c r="AU137" s="199" t="s">
        <v>86</v>
      </c>
      <c r="AY137" s="17" t="s">
        <v>123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84</v>
      </c>
      <c r="BK137" s="200">
        <f>ROUND(I137*H137,2)</f>
        <v>0</v>
      </c>
      <c r="BL137" s="17" t="s">
        <v>129</v>
      </c>
      <c r="BM137" s="199" t="s">
        <v>383</v>
      </c>
    </row>
    <row r="138" spans="1:65" s="2" customFormat="1" ht="24.2" customHeight="1">
      <c r="A138" s="34"/>
      <c r="B138" s="35"/>
      <c r="C138" s="187" t="s">
        <v>184</v>
      </c>
      <c r="D138" s="187" t="s">
        <v>125</v>
      </c>
      <c r="E138" s="188" t="s">
        <v>200</v>
      </c>
      <c r="F138" s="189" t="s">
        <v>201</v>
      </c>
      <c r="G138" s="190" t="s">
        <v>128</v>
      </c>
      <c r="H138" s="191">
        <v>127.575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41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2.3300000000000001E-2</v>
      </c>
      <c r="T138" s="198">
        <f>S138*H138</f>
        <v>2.9724975000000002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129</v>
      </c>
      <c r="AT138" s="199" t="s">
        <v>125</v>
      </c>
      <c r="AU138" s="199" t="s">
        <v>86</v>
      </c>
      <c r="AY138" s="17" t="s">
        <v>123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84</v>
      </c>
      <c r="BK138" s="200">
        <f>ROUND(I138*H138,2)</f>
        <v>0</v>
      </c>
      <c r="BL138" s="17" t="s">
        <v>129</v>
      </c>
      <c r="BM138" s="199" t="s">
        <v>384</v>
      </c>
    </row>
    <row r="139" spans="1:65" s="2" customFormat="1" ht="24.2" customHeight="1">
      <c r="A139" s="34"/>
      <c r="B139" s="35"/>
      <c r="C139" s="187" t="s">
        <v>189</v>
      </c>
      <c r="D139" s="187" t="s">
        <v>125</v>
      </c>
      <c r="E139" s="188" t="s">
        <v>220</v>
      </c>
      <c r="F139" s="189" t="s">
        <v>221</v>
      </c>
      <c r="G139" s="190" t="s">
        <v>135</v>
      </c>
      <c r="H139" s="191">
        <v>1.9139999999999999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41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1.95</v>
      </c>
      <c r="T139" s="198">
        <f>S139*H139</f>
        <v>3.7323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129</v>
      </c>
      <c r="AT139" s="199" t="s">
        <v>125</v>
      </c>
      <c r="AU139" s="199" t="s">
        <v>86</v>
      </c>
      <c r="AY139" s="17" t="s">
        <v>123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84</v>
      </c>
      <c r="BK139" s="200">
        <f>ROUND(I139*H139,2)</f>
        <v>0</v>
      </c>
      <c r="BL139" s="17" t="s">
        <v>129</v>
      </c>
      <c r="BM139" s="199" t="s">
        <v>385</v>
      </c>
    </row>
    <row r="140" spans="1:65" s="13" customFormat="1" ht="11.25">
      <c r="B140" s="201"/>
      <c r="C140" s="202"/>
      <c r="D140" s="203" t="s">
        <v>131</v>
      </c>
      <c r="E140" s="204" t="s">
        <v>1</v>
      </c>
      <c r="F140" s="205" t="s">
        <v>386</v>
      </c>
      <c r="G140" s="202"/>
      <c r="H140" s="206">
        <v>12.757999999999999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131</v>
      </c>
      <c r="AU140" s="212" t="s">
        <v>86</v>
      </c>
      <c r="AV140" s="13" t="s">
        <v>86</v>
      </c>
      <c r="AW140" s="13" t="s">
        <v>32</v>
      </c>
      <c r="AX140" s="13" t="s">
        <v>76</v>
      </c>
      <c r="AY140" s="212" t="s">
        <v>123</v>
      </c>
    </row>
    <row r="141" spans="1:65" s="13" customFormat="1" ht="11.25">
      <c r="B141" s="201"/>
      <c r="C141" s="202"/>
      <c r="D141" s="203" t="s">
        <v>131</v>
      </c>
      <c r="E141" s="204" t="s">
        <v>1</v>
      </c>
      <c r="F141" s="205" t="s">
        <v>387</v>
      </c>
      <c r="G141" s="202"/>
      <c r="H141" s="206">
        <v>1.9139999999999999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131</v>
      </c>
      <c r="AU141" s="212" t="s">
        <v>86</v>
      </c>
      <c r="AV141" s="13" t="s">
        <v>86</v>
      </c>
      <c r="AW141" s="13" t="s">
        <v>32</v>
      </c>
      <c r="AX141" s="13" t="s">
        <v>84</v>
      </c>
      <c r="AY141" s="212" t="s">
        <v>123</v>
      </c>
    </row>
    <row r="142" spans="1:65" s="2" customFormat="1" ht="16.5" customHeight="1">
      <c r="A142" s="34"/>
      <c r="B142" s="35"/>
      <c r="C142" s="187" t="s">
        <v>195</v>
      </c>
      <c r="D142" s="187" t="s">
        <v>125</v>
      </c>
      <c r="E142" s="188" t="s">
        <v>227</v>
      </c>
      <c r="F142" s="189" t="s">
        <v>228</v>
      </c>
      <c r="G142" s="190" t="s">
        <v>135</v>
      </c>
      <c r="H142" s="191">
        <v>1.9139999999999999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41</v>
      </c>
      <c r="O142" s="71"/>
      <c r="P142" s="197">
        <f>O142*H142</f>
        <v>0</v>
      </c>
      <c r="Q142" s="197">
        <v>0.54034000000000004</v>
      </c>
      <c r="R142" s="197">
        <f>Q142*H142</f>
        <v>1.0342107600000001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129</v>
      </c>
      <c r="AT142" s="199" t="s">
        <v>125</v>
      </c>
      <c r="AU142" s="199" t="s">
        <v>86</v>
      </c>
      <c r="AY142" s="17" t="s">
        <v>123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84</v>
      </c>
      <c r="BK142" s="200">
        <f>ROUND(I142*H142,2)</f>
        <v>0</v>
      </c>
      <c r="BL142" s="17" t="s">
        <v>129</v>
      </c>
      <c r="BM142" s="199" t="s">
        <v>388</v>
      </c>
    </row>
    <row r="143" spans="1:65" s="2" customFormat="1" ht="16.5" customHeight="1">
      <c r="A143" s="34"/>
      <c r="B143" s="35"/>
      <c r="C143" s="223" t="s">
        <v>199</v>
      </c>
      <c r="D143" s="223" t="s">
        <v>144</v>
      </c>
      <c r="E143" s="224" t="s">
        <v>250</v>
      </c>
      <c r="F143" s="225" t="s">
        <v>234</v>
      </c>
      <c r="G143" s="226" t="s">
        <v>235</v>
      </c>
      <c r="H143" s="227">
        <v>536</v>
      </c>
      <c r="I143" s="228"/>
      <c r="J143" s="229">
        <f>ROUND(I143*H143,2)</f>
        <v>0</v>
      </c>
      <c r="K143" s="230"/>
      <c r="L143" s="231"/>
      <c r="M143" s="232" t="s">
        <v>1</v>
      </c>
      <c r="N143" s="233" t="s">
        <v>41</v>
      </c>
      <c r="O143" s="71"/>
      <c r="P143" s="197">
        <f>O143*H143</f>
        <v>0</v>
      </c>
      <c r="Q143" s="197">
        <v>5.7999999999999996E-3</v>
      </c>
      <c r="R143" s="197">
        <f>Q143*H143</f>
        <v>3.1087999999999996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148</v>
      </c>
      <c r="AT143" s="199" t="s">
        <v>144</v>
      </c>
      <c r="AU143" s="199" t="s">
        <v>86</v>
      </c>
      <c r="AY143" s="17" t="s">
        <v>123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84</v>
      </c>
      <c r="BK143" s="200">
        <f>ROUND(I143*H143,2)</f>
        <v>0</v>
      </c>
      <c r="BL143" s="17" t="s">
        <v>129</v>
      </c>
      <c r="BM143" s="199" t="s">
        <v>389</v>
      </c>
    </row>
    <row r="144" spans="1:65" s="13" customFormat="1" ht="11.25">
      <c r="B144" s="201"/>
      <c r="C144" s="202"/>
      <c r="D144" s="203" t="s">
        <v>131</v>
      </c>
      <c r="E144" s="204" t="s">
        <v>1</v>
      </c>
      <c r="F144" s="205" t="s">
        <v>390</v>
      </c>
      <c r="G144" s="202"/>
      <c r="H144" s="206">
        <v>535.91999999999996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131</v>
      </c>
      <c r="AU144" s="212" t="s">
        <v>86</v>
      </c>
      <c r="AV144" s="13" t="s">
        <v>86</v>
      </c>
      <c r="AW144" s="13" t="s">
        <v>32</v>
      </c>
      <c r="AX144" s="13" t="s">
        <v>76</v>
      </c>
      <c r="AY144" s="212" t="s">
        <v>123</v>
      </c>
    </row>
    <row r="145" spans="1:65" s="13" customFormat="1" ht="11.25">
      <c r="B145" s="201"/>
      <c r="C145" s="202"/>
      <c r="D145" s="203" t="s">
        <v>131</v>
      </c>
      <c r="E145" s="204" t="s">
        <v>1</v>
      </c>
      <c r="F145" s="205" t="s">
        <v>391</v>
      </c>
      <c r="G145" s="202"/>
      <c r="H145" s="206">
        <v>536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131</v>
      </c>
      <c r="AU145" s="212" t="s">
        <v>86</v>
      </c>
      <c r="AV145" s="13" t="s">
        <v>86</v>
      </c>
      <c r="AW145" s="13" t="s">
        <v>32</v>
      </c>
      <c r="AX145" s="13" t="s">
        <v>84</v>
      </c>
      <c r="AY145" s="212" t="s">
        <v>123</v>
      </c>
    </row>
    <row r="146" spans="1:65" s="2" customFormat="1" ht="24.2" customHeight="1">
      <c r="A146" s="34"/>
      <c r="B146" s="35"/>
      <c r="C146" s="187" t="s">
        <v>8</v>
      </c>
      <c r="D146" s="187" t="s">
        <v>125</v>
      </c>
      <c r="E146" s="188" t="s">
        <v>269</v>
      </c>
      <c r="F146" s="189" t="s">
        <v>270</v>
      </c>
      <c r="G146" s="190" t="s">
        <v>128</v>
      </c>
      <c r="H146" s="191">
        <v>127.575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41</v>
      </c>
      <c r="O146" s="71"/>
      <c r="P146" s="197">
        <f>O146*H146</f>
        <v>0</v>
      </c>
      <c r="Q146" s="197">
        <v>3.7199999999999997E-2</v>
      </c>
      <c r="R146" s="197">
        <f>Q146*H146</f>
        <v>4.7457899999999995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129</v>
      </c>
      <c r="AT146" s="199" t="s">
        <v>125</v>
      </c>
      <c r="AU146" s="199" t="s">
        <v>86</v>
      </c>
      <c r="AY146" s="17" t="s">
        <v>123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84</v>
      </c>
      <c r="BK146" s="200">
        <f>ROUND(I146*H146,2)</f>
        <v>0</v>
      </c>
      <c r="BL146" s="17" t="s">
        <v>129</v>
      </c>
      <c r="BM146" s="199" t="s">
        <v>392</v>
      </c>
    </row>
    <row r="147" spans="1:65" s="2" customFormat="1" ht="24.2" customHeight="1">
      <c r="A147" s="34"/>
      <c r="B147" s="35"/>
      <c r="C147" s="187" t="s">
        <v>213</v>
      </c>
      <c r="D147" s="187" t="s">
        <v>125</v>
      </c>
      <c r="E147" s="188" t="s">
        <v>275</v>
      </c>
      <c r="F147" s="189" t="s">
        <v>276</v>
      </c>
      <c r="G147" s="190" t="s">
        <v>128</v>
      </c>
      <c r="H147" s="191">
        <v>127.575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41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129</v>
      </c>
      <c r="AT147" s="199" t="s">
        <v>125</v>
      </c>
      <c r="AU147" s="199" t="s">
        <v>86</v>
      </c>
      <c r="AY147" s="17" t="s">
        <v>123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84</v>
      </c>
      <c r="BK147" s="200">
        <f>ROUND(I147*H147,2)</f>
        <v>0</v>
      </c>
      <c r="BL147" s="17" t="s">
        <v>129</v>
      </c>
      <c r="BM147" s="199" t="s">
        <v>393</v>
      </c>
    </row>
    <row r="148" spans="1:65" s="12" customFormat="1" ht="22.9" customHeight="1">
      <c r="B148" s="171"/>
      <c r="C148" s="172"/>
      <c r="D148" s="173" t="s">
        <v>75</v>
      </c>
      <c r="E148" s="185" t="s">
        <v>286</v>
      </c>
      <c r="F148" s="185" t="s">
        <v>287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P149</f>
        <v>0</v>
      </c>
      <c r="Q148" s="179"/>
      <c r="R148" s="180">
        <f>R149</f>
        <v>0</v>
      </c>
      <c r="S148" s="179"/>
      <c r="T148" s="181">
        <f>T149</f>
        <v>0</v>
      </c>
      <c r="AR148" s="182" t="s">
        <v>84</v>
      </c>
      <c r="AT148" s="183" t="s">
        <v>75</v>
      </c>
      <c r="AU148" s="183" t="s">
        <v>84</v>
      </c>
      <c r="AY148" s="182" t="s">
        <v>123</v>
      </c>
      <c r="BK148" s="184">
        <f>BK149</f>
        <v>0</v>
      </c>
    </row>
    <row r="149" spans="1:65" s="2" customFormat="1" ht="16.5" customHeight="1">
      <c r="A149" s="34"/>
      <c r="B149" s="35"/>
      <c r="C149" s="187" t="s">
        <v>219</v>
      </c>
      <c r="D149" s="187" t="s">
        <v>125</v>
      </c>
      <c r="E149" s="188" t="s">
        <v>289</v>
      </c>
      <c r="F149" s="189" t="s">
        <v>290</v>
      </c>
      <c r="G149" s="190" t="s">
        <v>147</v>
      </c>
      <c r="H149" s="191">
        <v>8.8889999999999993</v>
      </c>
      <c r="I149" s="192"/>
      <c r="J149" s="193">
        <f>ROUND(I149*H149,2)</f>
        <v>0</v>
      </c>
      <c r="K149" s="194"/>
      <c r="L149" s="39"/>
      <c r="M149" s="245" t="s">
        <v>1</v>
      </c>
      <c r="N149" s="246" t="s">
        <v>41</v>
      </c>
      <c r="O149" s="247"/>
      <c r="P149" s="248">
        <f>O149*H149</f>
        <v>0</v>
      </c>
      <c r="Q149" s="248">
        <v>0</v>
      </c>
      <c r="R149" s="248">
        <f>Q149*H149</f>
        <v>0</v>
      </c>
      <c r="S149" s="248">
        <v>0</v>
      </c>
      <c r="T149" s="24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129</v>
      </c>
      <c r="AT149" s="199" t="s">
        <v>125</v>
      </c>
      <c r="AU149" s="199" t="s">
        <v>86</v>
      </c>
      <c r="AY149" s="17" t="s">
        <v>123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84</v>
      </c>
      <c r="BK149" s="200">
        <f>ROUND(I149*H149,2)</f>
        <v>0</v>
      </c>
      <c r="BL149" s="17" t="s">
        <v>129</v>
      </c>
      <c r="BM149" s="199" t="s">
        <v>394</v>
      </c>
    </row>
    <row r="150" spans="1:65" s="2" customFormat="1" ht="6.95" customHeight="1">
      <c r="A150" s="34"/>
      <c r="B150" s="54"/>
      <c r="C150" s="55"/>
      <c r="D150" s="55"/>
      <c r="E150" s="55"/>
      <c r="F150" s="55"/>
      <c r="G150" s="55"/>
      <c r="H150" s="55"/>
      <c r="I150" s="55"/>
      <c r="J150" s="55"/>
      <c r="K150" s="55"/>
      <c r="L150" s="39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sheetProtection algorithmName="SHA-512" hashValue="tCTp9O6aKYoWtc21qZsyhDxFVrfwOJ4DvEWIxr+RSy8LafJ4dqJ5KciVuAdIuW2vmmG+ajaiGRM4rQdPjcbmXw==" saltValue="VYdtsJ/PXEiM5mc4roI5uOenw6DLYzLCxhLeauDrpYe67uZnZ7iLz7TMdChnJoXK7DP7tbOhpluNVjOUTC1X7A==" spinCount="100000" sheet="1" objects="1" scenarios="1" formatColumns="0" formatRows="0" autoFilter="0"/>
  <autoFilter ref="C118:K149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3"/>
  <sheetViews>
    <sheetView showGridLines="0" topLeftCell="A56" workbookViewId="0">
      <selection activeCell="F132" sqref="F13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Mikulov - statické zajištěn hradebních zdí zámku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395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8. 7. 2022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ROUND((SUM(BE120:BE132)),  2)</f>
        <v>0</v>
      </c>
      <c r="G33" s="34"/>
      <c r="H33" s="34"/>
      <c r="I33" s="124">
        <v>0.21</v>
      </c>
      <c r="J33" s="123">
        <f>ROUND(((SUM(BE120:BE132))*I33),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ROUND((SUM(BF120:BF132)),  2)</f>
        <v>0</v>
      </c>
      <c r="G34" s="34"/>
      <c r="H34" s="34"/>
      <c r="I34" s="124">
        <v>0.15</v>
      </c>
      <c r="J34" s="123">
        <f>ROUND(((SUM(BF120:BF132))*I34),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ROUND((SUM(BG120:BG132)),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ROUND((SUM(BH120:BH132)),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ROUND((SUM(BI120:BI132)),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Mikulov - statické zajištěn hradebních zdí zámku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04 - Vedlejší rozpočtové náklady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Mikulov</v>
      </c>
      <c r="G89" s="36"/>
      <c r="H89" s="36"/>
      <c r="I89" s="29" t="s">
        <v>22</v>
      </c>
      <c r="J89" s="66" t="str">
        <f>IF(J12="","",J12)</f>
        <v>8. 7. 2022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Regionální muzeum v Mikulově, Mikulov</v>
      </c>
      <c r="G91" s="36"/>
      <c r="H91" s="36"/>
      <c r="I91" s="29" t="s">
        <v>30</v>
      </c>
      <c r="J91" s="32" t="str">
        <f>E21</f>
        <v>OK Atelier, s.r.o., Břeclav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47"/>
      <c r="C97" s="148"/>
      <c r="D97" s="149" t="s">
        <v>396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397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398</v>
      </c>
      <c r="E99" s="156"/>
      <c r="F99" s="156"/>
      <c r="G99" s="156"/>
      <c r="H99" s="156"/>
      <c r="I99" s="156"/>
      <c r="J99" s="157">
        <f>J127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399</v>
      </c>
      <c r="E100" s="156"/>
      <c r="F100" s="156"/>
      <c r="G100" s="156"/>
      <c r="H100" s="156"/>
      <c r="I100" s="156"/>
      <c r="J100" s="157">
        <f>J130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108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2" t="str">
        <f>E7</f>
        <v>Mikulov - statické zajištěn hradebních zdí zámku</v>
      </c>
      <c r="F110" s="303"/>
      <c r="G110" s="303"/>
      <c r="H110" s="303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54" t="str">
        <f>E9</f>
        <v>04 - Vedlejší rozpočtové náklady</v>
      </c>
      <c r="F112" s="304"/>
      <c r="G112" s="304"/>
      <c r="H112" s="304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Mikulov</v>
      </c>
      <c r="G114" s="36"/>
      <c r="H114" s="36"/>
      <c r="I114" s="29" t="s">
        <v>22</v>
      </c>
      <c r="J114" s="66" t="str">
        <f>IF(J12="","",J12)</f>
        <v>8. 7. 2022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Regionální muzeum v Mikulově, Mikulov</v>
      </c>
      <c r="G116" s="36"/>
      <c r="H116" s="36"/>
      <c r="I116" s="29" t="s">
        <v>30</v>
      </c>
      <c r="J116" s="32" t="str">
        <f>E21</f>
        <v>OK Atelier, s.r.o., Břeclav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109</v>
      </c>
      <c r="D119" s="162" t="s">
        <v>61</v>
      </c>
      <c r="E119" s="162" t="s">
        <v>57</v>
      </c>
      <c r="F119" s="162" t="s">
        <v>58</v>
      </c>
      <c r="G119" s="162" t="s">
        <v>110</v>
      </c>
      <c r="H119" s="162" t="s">
        <v>111</v>
      </c>
      <c r="I119" s="162" t="s">
        <v>112</v>
      </c>
      <c r="J119" s="163" t="s">
        <v>101</v>
      </c>
      <c r="K119" s="164" t="s">
        <v>113</v>
      </c>
      <c r="L119" s="165"/>
      <c r="M119" s="75" t="s">
        <v>1</v>
      </c>
      <c r="N119" s="76" t="s">
        <v>40</v>
      </c>
      <c r="O119" s="76" t="s">
        <v>114</v>
      </c>
      <c r="P119" s="76" t="s">
        <v>115</v>
      </c>
      <c r="Q119" s="76" t="s">
        <v>116</v>
      </c>
      <c r="R119" s="76" t="s">
        <v>117</v>
      </c>
      <c r="S119" s="76" t="s">
        <v>118</v>
      </c>
      <c r="T119" s="77" t="s">
        <v>119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120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</f>
        <v>0</v>
      </c>
      <c r="Q120" s="79"/>
      <c r="R120" s="168">
        <f>R121</f>
        <v>0</v>
      </c>
      <c r="S120" s="79"/>
      <c r="T120" s="169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103</v>
      </c>
      <c r="BK120" s="170">
        <f>BK121</f>
        <v>0</v>
      </c>
    </row>
    <row r="121" spans="1:65" s="12" customFormat="1" ht="25.9" customHeight="1">
      <c r="B121" s="171"/>
      <c r="C121" s="172"/>
      <c r="D121" s="173" t="s">
        <v>75</v>
      </c>
      <c r="E121" s="174" t="s">
        <v>400</v>
      </c>
      <c r="F121" s="174" t="s">
        <v>94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P122+P127+P130</f>
        <v>0</v>
      </c>
      <c r="Q121" s="179"/>
      <c r="R121" s="180">
        <f>R122+R127+R130</f>
        <v>0</v>
      </c>
      <c r="S121" s="179"/>
      <c r="T121" s="181">
        <f>T122+T127+T130</f>
        <v>0</v>
      </c>
      <c r="AR121" s="182" t="s">
        <v>154</v>
      </c>
      <c r="AT121" s="183" t="s">
        <v>75</v>
      </c>
      <c r="AU121" s="183" t="s">
        <v>76</v>
      </c>
      <c r="AY121" s="182" t="s">
        <v>123</v>
      </c>
      <c r="BK121" s="184">
        <f>BK122+BK127+BK130</f>
        <v>0</v>
      </c>
    </row>
    <row r="122" spans="1:65" s="12" customFormat="1" ht="22.9" customHeight="1">
      <c r="B122" s="171"/>
      <c r="C122" s="172"/>
      <c r="D122" s="173" t="s">
        <v>75</v>
      </c>
      <c r="E122" s="185" t="s">
        <v>401</v>
      </c>
      <c r="F122" s="185" t="s">
        <v>402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SUM(P123:P126)</f>
        <v>0</v>
      </c>
      <c r="Q122" s="179"/>
      <c r="R122" s="180">
        <f>SUM(R123:R126)</f>
        <v>0</v>
      </c>
      <c r="S122" s="179"/>
      <c r="T122" s="181">
        <f>SUM(T123:T126)</f>
        <v>0</v>
      </c>
      <c r="AR122" s="182" t="s">
        <v>154</v>
      </c>
      <c r="AT122" s="183" t="s">
        <v>75</v>
      </c>
      <c r="AU122" s="183" t="s">
        <v>84</v>
      </c>
      <c r="AY122" s="182" t="s">
        <v>123</v>
      </c>
      <c r="BK122" s="184">
        <f>SUM(BK123:BK126)</f>
        <v>0</v>
      </c>
    </row>
    <row r="123" spans="1:65" s="2" customFormat="1" ht="16.5" customHeight="1">
      <c r="A123" s="34"/>
      <c r="B123" s="35"/>
      <c r="C123" s="187" t="s">
        <v>84</v>
      </c>
      <c r="D123" s="187" t="s">
        <v>125</v>
      </c>
      <c r="E123" s="188" t="s">
        <v>403</v>
      </c>
      <c r="F123" s="189" t="s">
        <v>402</v>
      </c>
      <c r="G123" s="190" t="s">
        <v>404</v>
      </c>
      <c r="H123" s="250"/>
      <c r="I123" s="192"/>
      <c r="J123" s="193">
        <f>ROUND(I123*H123,2)</f>
        <v>0</v>
      </c>
      <c r="K123" s="194"/>
      <c r="L123" s="39"/>
      <c r="M123" s="195" t="s">
        <v>1</v>
      </c>
      <c r="N123" s="196" t="s">
        <v>41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405</v>
      </c>
      <c r="AT123" s="199" t="s">
        <v>125</v>
      </c>
      <c r="AU123" s="199" t="s">
        <v>86</v>
      </c>
      <c r="AY123" s="17" t="s">
        <v>123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84</v>
      </c>
      <c r="BK123" s="200">
        <f>ROUND(I123*H123,2)</f>
        <v>0</v>
      </c>
      <c r="BL123" s="17" t="s">
        <v>405</v>
      </c>
      <c r="BM123" s="199" t="s">
        <v>406</v>
      </c>
    </row>
    <row r="124" spans="1:65" s="14" customFormat="1" ht="22.5">
      <c r="B124" s="213"/>
      <c r="C124" s="214"/>
      <c r="D124" s="203" t="s">
        <v>131</v>
      </c>
      <c r="E124" s="215" t="s">
        <v>1</v>
      </c>
      <c r="F124" s="216" t="s">
        <v>407</v>
      </c>
      <c r="G124" s="214"/>
      <c r="H124" s="215" t="s">
        <v>1</v>
      </c>
      <c r="I124" s="217"/>
      <c r="J124" s="214"/>
      <c r="K124" s="214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131</v>
      </c>
      <c r="AU124" s="222" t="s">
        <v>86</v>
      </c>
      <c r="AV124" s="14" t="s">
        <v>84</v>
      </c>
      <c r="AW124" s="14" t="s">
        <v>32</v>
      </c>
      <c r="AX124" s="14" t="s">
        <v>76</v>
      </c>
      <c r="AY124" s="222" t="s">
        <v>123</v>
      </c>
    </row>
    <row r="125" spans="1:65" s="14" customFormat="1" ht="11.25">
      <c r="B125" s="213"/>
      <c r="C125" s="214"/>
      <c r="D125" s="203" t="s">
        <v>131</v>
      </c>
      <c r="E125" s="215" t="s">
        <v>1</v>
      </c>
      <c r="F125" s="216"/>
      <c r="G125" s="214"/>
      <c r="H125" s="215" t="s">
        <v>1</v>
      </c>
      <c r="I125" s="217"/>
      <c r="J125" s="214"/>
      <c r="K125" s="214"/>
      <c r="L125" s="218"/>
      <c r="M125" s="219"/>
      <c r="N125" s="220"/>
      <c r="O125" s="220"/>
      <c r="P125" s="220"/>
      <c r="Q125" s="220"/>
      <c r="R125" s="220"/>
      <c r="S125" s="220"/>
      <c r="T125" s="221"/>
      <c r="AT125" s="222" t="s">
        <v>131</v>
      </c>
      <c r="AU125" s="222" t="s">
        <v>86</v>
      </c>
      <c r="AV125" s="14" t="s">
        <v>84</v>
      </c>
      <c r="AW125" s="14" t="s">
        <v>32</v>
      </c>
      <c r="AX125" s="14" t="s">
        <v>76</v>
      </c>
      <c r="AY125" s="222" t="s">
        <v>123</v>
      </c>
    </row>
    <row r="126" spans="1:65" s="13" customFormat="1" ht="11.25">
      <c r="B126" s="201"/>
      <c r="C126" s="202"/>
      <c r="D126" s="203" t="s">
        <v>131</v>
      </c>
      <c r="E126" s="204" t="s">
        <v>1</v>
      </c>
      <c r="F126" s="205"/>
      <c r="G126" s="202"/>
      <c r="H126" s="206"/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131</v>
      </c>
      <c r="AU126" s="212" t="s">
        <v>86</v>
      </c>
      <c r="AV126" s="13" t="s">
        <v>86</v>
      </c>
      <c r="AW126" s="13" t="s">
        <v>32</v>
      </c>
      <c r="AX126" s="13" t="s">
        <v>84</v>
      </c>
      <c r="AY126" s="212" t="s">
        <v>123</v>
      </c>
    </row>
    <row r="127" spans="1:65" s="12" customFormat="1" ht="22.9" customHeight="1">
      <c r="B127" s="171"/>
      <c r="C127" s="172"/>
      <c r="D127" s="173" t="s">
        <v>75</v>
      </c>
      <c r="E127" s="185" t="s">
        <v>408</v>
      </c>
      <c r="F127" s="185" t="s">
        <v>409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SUM(P128:P129)</f>
        <v>0</v>
      </c>
      <c r="Q127" s="179"/>
      <c r="R127" s="180">
        <f>SUM(R128:R129)</f>
        <v>0</v>
      </c>
      <c r="S127" s="179"/>
      <c r="T127" s="181">
        <f>SUM(T128:T129)</f>
        <v>0</v>
      </c>
      <c r="AR127" s="182" t="s">
        <v>154</v>
      </c>
      <c r="AT127" s="183" t="s">
        <v>75</v>
      </c>
      <c r="AU127" s="183" t="s">
        <v>84</v>
      </c>
      <c r="AY127" s="182" t="s">
        <v>123</v>
      </c>
      <c r="BK127" s="184">
        <f>SUM(BK128:BK129)</f>
        <v>0</v>
      </c>
    </row>
    <row r="128" spans="1:65" s="2" customFormat="1" ht="16.5" customHeight="1">
      <c r="A128" s="34"/>
      <c r="B128" s="35"/>
      <c r="C128" s="187" t="s">
        <v>86</v>
      </c>
      <c r="D128" s="187" t="s">
        <v>125</v>
      </c>
      <c r="E128" s="188" t="s">
        <v>410</v>
      </c>
      <c r="F128" s="189" t="s">
        <v>409</v>
      </c>
      <c r="G128" s="190" t="s">
        <v>404</v>
      </c>
      <c r="H128" s="250"/>
      <c r="I128" s="192"/>
      <c r="J128" s="193">
        <f>ROUND(I128*H128,2)</f>
        <v>0</v>
      </c>
      <c r="K128" s="194"/>
      <c r="L128" s="39"/>
      <c r="M128" s="195" t="s">
        <v>1</v>
      </c>
      <c r="N128" s="196" t="s">
        <v>41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405</v>
      </c>
      <c r="AT128" s="199" t="s">
        <v>125</v>
      </c>
      <c r="AU128" s="199" t="s">
        <v>86</v>
      </c>
      <c r="AY128" s="17" t="s">
        <v>123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84</v>
      </c>
      <c r="BK128" s="200">
        <f>ROUND(I128*H128,2)</f>
        <v>0</v>
      </c>
      <c r="BL128" s="17" t="s">
        <v>405</v>
      </c>
      <c r="BM128" s="199" t="s">
        <v>411</v>
      </c>
    </row>
    <row r="129" spans="1:65" s="13" customFormat="1" ht="11.25">
      <c r="B129" s="201"/>
      <c r="C129" s="202"/>
      <c r="D129" s="203" t="s">
        <v>131</v>
      </c>
      <c r="E129" s="204" t="s">
        <v>1</v>
      </c>
      <c r="F129" s="205"/>
      <c r="G129" s="202"/>
      <c r="H129" s="206"/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131</v>
      </c>
      <c r="AU129" s="212" t="s">
        <v>86</v>
      </c>
      <c r="AV129" s="13" t="s">
        <v>86</v>
      </c>
      <c r="AW129" s="13" t="s">
        <v>32</v>
      </c>
      <c r="AX129" s="13" t="s">
        <v>84</v>
      </c>
      <c r="AY129" s="212" t="s">
        <v>123</v>
      </c>
    </row>
    <row r="130" spans="1:65" s="12" customFormat="1" ht="22.9" customHeight="1">
      <c r="B130" s="171"/>
      <c r="C130" s="172"/>
      <c r="D130" s="173" t="s">
        <v>75</v>
      </c>
      <c r="E130" s="185" t="s">
        <v>412</v>
      </c>
      <c r="F130" s="185" t="s">
        <v>413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SUM(P131:P132)</f>
        <v>0</v>
      </c>
      <c r="Q130" s="179"/>
      <c r="R130" s="180">
        <f>SUM(R131:R132)</f>
        <v>0</v>
      </c>
      <c r="S130" s="179"/>
      <c r="T130" s="181">
        <f>SUM(T131:T132)</f>
        <v>0</v>
      </c>
      <c r="AR130" s="182" t="s">
        <v>154</v>
      </c>
      <c r="AT130" s="183" t="s">
        <v>75</v>
      </c>
      <c r="AU130" s="183" t="s">
        <v>84</v>
      </c>
      <c r="AY130" s="182" t="s">
        <v>123</v>
      </c>
      <c r="BK130" s="184">
        <f>SUM(BK131:BK132)</f>
        <v>0</v>
      </c>
    </row>
    <row r="131" spans="1:65" s="2" customFormat="1" ht="16.5" customHeight="1">
      <c r="A131" s="34"/>
      <c r="B131" s="35"/>
      <c r="C131" s="187" t="s">
        <v>139</v>
      </c>
      <c r="D131" s="187" t="s">
        <v>125</v>
      </c>
      <c r="E131" s="188" t="s">
        <v>414</v>
      </c>
      <c r="F131" s="189" t="s">
        <v>413</v>
      </c>
      <c r="G131" s="190" t="s">
        <v>415</v>
      </c>
      <c r="H131" s="191"/>
      <c r="I131" s="192"/>
      <c r="J131" s="193">
        <f>ROUND(I131*H131,2)</f>
        <v>0</v>
      </c>
      <c r="K131" s="194"/>
      <c r="L131" s="39"/>
      <c r="M131" s="195" t="s">
        <v>1</v>
      </c>
      <c r="N131" s="196" t="s">
        <v>41</v>
      </c>
      <c r="O131" s="71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405</v>
      </c>
      <c r="AT131" s="199" t="s">
        <v>125</v>
      </c>
      <c r="AU131" s="199" t="s">
        <v>86</v>
      </c>
      <c r="AY131" s="17" t="s">
        <v>123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84</v>
      </c>
      <c r="BK131" s="200">
        <f>ROUND(I131*H131,2)</f>
        <v>0</v>
      </c>
      <c r="BL131" s="17" t="s">
        <v>405</v>
      </c>
      <c r="BM131" s="199" t="s">
        <v>416</v>
      </c>
    </row>
    <row r="132" spans="1:65" s="13" customFormat="1" ht="11.25">
      <c r="B132" s="201"/>
      <c r="C132" s="202"/>
      <c r="D132" s="203" t="s">
        <v>131</v>
      </c>
      <c r="E132" s="204" t="s">
        <v>1</v>
      </c>
      <c r="F132" s="205"/>
      <c r="G132" s="202"/>
      <c r="H132" s="206"/>
      <c r="I132" s="207"/>
      <c r="J132" s="202"/>
      <c r="K132" s="202"/>
      <c r="L132" s="208"/>
      <c r="M132" s="251"/>
      <c r="N132" s="252"/>
      <c r="O132" s="252"/>
      <c r="P132" s="252"/>
      <c r="Q132" s="252"/>
      <c r="R132" s="252"/>
      <c r="S132" s="252"/>
      <c r="T132" s="253"/>
      <c r="AT132" s="212" t="s">
        <v>131</v>
      </c>
      <c r="AU132" s="212" t="s">
        <v>86</v>
      </c>
      <c r="AV132" s="13" t="s">
        <v>86</v>
      </c>
      <c r="AW132" s="13" t="s">
        <v>32</v>
      </c>
      <c r="AX132" s="13" t="s">
        <v>84</v>
      </c>
      <c r="AY132" s="212" t="s">
        <v>123</v>
      </c>
    </row>
    <row r="133" spans="1:65" s="2" customFormat="1" ht="6.95" customHeight="1">
      <c r="A133" s="34"/>
      <c r="B133" s="54"/>
      <c r="C133" s="55"/>
      <c r="D133" s="55"/>
      <c r="E133" s="55"/>
      <c r="F133" s="55"/>
      <c r="G133" s="55"/>
      <c r="H133" s="55"/>
      <c r="I133" s="55"/>
      <c r="J133" s="55"/>
      <c r="K133" s="55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fSrB2RGYtShC9ILmMHP0YZKjrO10cV91McXXKS2O+WhS6ojeaHlAdtDks0YNifkR2Gn9EGr7+V6HwRZChTQ5Pw==" saltValue="fZnQpQEwWtO7PBFboYeidw==" spinCount="100000" sheet="1" objects="1" scenarios="1" formatColumns="0" formatRows="0" autoFilter="0"/>
  <autoFilter ref="C119:K132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Stěna I.</vt:lpstr>
      <vt:lpstr>02 - Stěna II.</vt:lpstr>
      <vt:lpstr>03 - Stěna nad garáží</vt:lpstr>
      <vt:lpstr>04 - Vedlejší rozpočtové ...</vt:lpstr>
      <vt:lpstr>'01 - Stěna I.'!Názvy_tisku</vt:lpstr>
      <vt:lpstr>'02 - Stěna II.'!Názvy_tisku</vt:lpstr>
      <vt:lpstr>'03 - Stěna nad garáží'!Názvy_tisku</vt:lpstr>
      <vt:lpstr>'04 - Vedlejší rozpočtové ...'!Názvy_tisku</vt:lpstr>
      <vt:lpstr>'Rekapitulace stavby'!Názvy_tisku</vt:lpstr>
      <vt:lpstr>'01 - Stěna I.'!Oblast_tisku</vt:lpstr>
      <vt:lpstr>'02 - Stěna II.'!Oblast_tisku</vt:lpstr>
      <vt:lpstr>'03 - Stěna nad garáží'!Oblast_tisku</vt:lpstr>
      <vt:lpstr>'04 -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PC-VALCIKOVA\valcikova</dc:creator>
  <cp:lastModifiedBy>valcikova</cp:lastModifiedBy>
  <dcterms:created xsi:type="dcterms:W3CDTF">2022-07-08T11:13:13Z</dcterms:created>
  <dcterms:modified xsi:type="dcterms:W3CDTF">2022-07-08T11:22:22Z</dcterms:modified>
</cp:coreProperties>
</file>