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Z_Administrace\JM_081_Muzeum_Brnenska\Strecha_Straznice\02_ZD\250423_profil\"/>
    </mc:Choice>
  </mc:AlternateContent>
  <xr:revisionPtr revIDLastSave="0" documentId="13_ncr:1_{7C219B46-4279-49BC-A93E-0D07AD5F420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Pol'!$A$1:$Y$154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3" i="12"/>
  <c r="G22" i="12" s="1"/>
  <c r="I50" i="1" s="1"/>
  <c r="I23" i="12"/>
  <c r="I22" i="12" s="1"/>
  <c r="K23" i="12"/>
  <c r="K22" i="12" s="1"/>
  <c r="O23" i="12"/>
  <c r="O22" i="12" s="1"/>
  <c r="Q23" i="12"/>
  <c r="Q22" i="12" s="1"/>
  <c r="V23" i="12"/>
  <c r="V22" i="12" s="1"/>
  <c r="G26" i="12"/>
  <c r="M26" i="12" s="1"/>
  <c r="M25" i="12" s="1"/>
  <c r="I26" i="12"/>
  <c r="I25" i="12" s="1"/>
  <c r="K26" i="12"/>
  <c r="K25" i="12" s="1"/>
  <c r="O26" i="12"/>
  <c r="O25" i="12" s="1"/>
  <c r="Q26" i="12"/>
  <c r="Q25" i="12" s="1"/>
  <c r="V26" i="12"/>
  <c r="V25" i="12" s="1"/>
  <c r="K28" i="12"/>
  <c r="G29" i="12"/>
  <c r="G28" i="12" s="1"/>
  <c r="I52" i="1" s="1"/>
  <c r="I29" i="12"/>
  <c r="I28" i="12" s="1"/>
  <c r="K29" i="12"/>
  <c r="O29" i="12"/>
  <c r="O28" i="12" s="1"/>
  <c r="Q29" i="12"/>
  <c r="Q28" i="12" s="1"/>
  <c r="V29" i="12"/>
  <c r="V28" i="12" s="1"/>
  <c r="G31" i="12"/>
  <c r="M31" i="12" s="1"/>
  <c r="I31" i="12"/>
  <c r="K31" i="12"/>
  <c r="O31" i="12"/>
  <c r="Q31" i="12"/>
  <c r="V31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Q38" i="12"/>
  <c r="V38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Q46" i="12"/>
  <c r="V46" i="12"/>
  <c r="G49" i="12"/>
  <c r="I49" i="12"/>
  <c r="K49" i="12"/>
  <c r="M49" i="12"/>
  <c r="O49" i="12"/>
  <c r="Q49" i="12"/>
  <c r="V49" i="12"/>
  <c r="G52" i="12"/>
  <c r="M52" i="12" s="1"/>
  <c r="I52" i="12"/>
  <c r="K52" i="12"/>
  <c r="O52" i="12"/>
  <c r="Q52" i="12"/>
  <c r="V52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2" i="12"/>
  <c r="M62" i="12" s="1"/>
  <c r="I62" i="12"/>
  <c r="K62" i="12"/>
  <c r="O62" i="12"/>
  <c r="Q62" i="12"/>
  <c r="V62" i="12"/>
  <c r="G66" i="12"/>
  <c r="M66" i="12" s="1"/>
  <c r="I66" i="12"/>
  <c r="K66" i="12"/>
  <c r="O66" i="12"/>
  <c r="Q66" i="12"/>
  <c r="V66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4" i="12"/>
  <c r="I74" i="12"/>
  <c r="K74" i="12"/>
  <c r="M74" i="12"/>
  <c r="O74" i="12"/>
  <c r="Q74" i="12"/>
  <c r="V74" i="12"/>
  <c r="G75" i="12"/>
  <c r="I55" i="1" s="1"/>
  <c r="G76" i="12"/>
  <c r="M76" i="12" s="1"/>
  <c r="I76" i="12"/>
  <c r="K76" i="12"/>
  <c r="K75" i="12" s="1"/>
  <c r="O76" i="12"/>
  <c r="O75" i="12" s="1"/>
  <c r="Q76" i="12"/>
  <c r="V76" i="12"/>
  <c r="G77" i="12"/>
  <c r="M77" i="12" s="1"/>
  <c r="I77" i="12"/>
  <c r="K77" i="12"/>
  <c r="O77" i="12"/>
  <c r="Q77" i="12"/>
  <c r="V77" i="12"/>
  <c r="V75" i="12" s="1"/>
  <c r="G79" i="12"/>
  <c r="I79" i="12"/>
  <c r="K79" i="12"/>
  <c r="O79" i="12"/>
  <c r="Q79" i="12"/>
  <c r="V79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8" i="12"/>
  <c r="M88" i="12" s="1"/>
  <c r="I88" i="12"/>
  <c r="K88" i="12"/>
  <c r="O88" i="12"/>
  <c r="Q88" i="12"/>
  <c r="V88" i="12"/>
  <c r="G91" i="12"/>
  <c r="M91" i="12" s="1"/>
  <c r="I91" i="12"/>
  <c r="K91" i="12"/>
  <c r="O91" i="12"/>
  <c r="Q91" i="12"/>
  <c r="V91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G96" i="12" s="1"/>
  <c r="I57" i="1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I103" i="12"/>
  <c r="K103" i="12"/>
  <c r="M103" i="12"/>
  <c r="O103" i="12"/>
  <c r="Q103" i="12"/>
  <c r="V103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I115" i="12"/>
  <c r="K115" i="12"/>
  <c r="M115" i="12"/>
  <c r="O115" i="12"/>
  <c r="Q115" i="12"/>
  <c r="V115" i="12"/>
  <c r="G117" i="12"/>
  <c r="I117" i="12"/>
  <c r="K117" i="12"/>
  <c r="M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I58" i="1" s="1"/>
  <c r="O120" i="12"/>
  <c r="V120" i="12"/>
  <c r="G121" i="12"/>
  <c r="M121" i="12" s="1"/>
  <c r="M120" i="12" s="1"/>
  <c r="I121" i="12"/>
  <c r="I120" i="12" s="1"/>
  <c r="K121" i="12"/>
  <c r="K120" i="12" s="1"/>
  <c r="O121" i="12"/>
  <c r="Q121" i="12"/>
  <c r="Q120" i="12" s="1"/>
  <c r="V121" i="12"/>
  <c r="G122" i="12"/>
  <c r="I59" i="1" s="1"/>
  <c r="V122" i="12"/>
  <c r="G123" i="12"/>
  <c r="M123" i="12" s="1"/>
  <c r="M122" i="12" s="1"/>
  <c r="I123" i="12"/>
  <c r="I122" i="12" s="1"/>
  <c r="K123" i="12"/>
  <c r="K122" i="12" s="1"/>
  <c r="O123" i="12"/>
  <c r="O122" i="12" s="1"/>
  <c r="Q123" i="12"/>
  <c r="Q122" i="12" s="1"/>
  <c r="V123" i="12"/>
  <c r="G126" i="12"/>
  <c r="G125" i="12" s="1"/>
  <c r="I60" i="1" s="1"/>
  <c r="I18" i="1" s="1"/>
  <c r="I126" i="12"/>
  <c r="K126" i="12"/>
  <c r="O126" i="12"/>
  <c r="Q126" i="12"/>
  <c r="V126" i="12"/>
  <c r="V125" i="12" s="1"/>
  <c r="G127" i="12"/>
  <c r="M127" i="12" s="1"/>
  <c r="I127" i="12"/>
  <c r="K127" i="12"/>
  <c r="O127" i="12"/>
  <c r="Q127" i="12"/>
  <c r="V127" i="12"/>
  <c r="G129" i="12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I135" i="12"/>
  <c r="K135" i="12"/>
  <c r="M135" i="12"/>
  <c r="O135" i="12"/>
  <c r="Q135" i="12"/>
  <c r="V135" i="12"/>
  <c r="G137" i="12"/>
  <c r="G136" i="12" s="1"/>
  <c r="I62" i="1" s="1"/>
  <c r="I19" i="1" s="1"/>
  <c r="I137" i="12"/>
  <c r="K137" i="12"/>
  <c r="O137" i="12"/>
  <c r="Q137" i="12"/>
  <c r="V137" i="12"/>
  <c r="G138" i="12"/>
  <c r="M138" i="12" s="1"/>
  <c r="I138" i="12"/>
  <c r="K138" i="12"/>
  <c r="K136" i="12" s="1"/>
  <c r="O138" i="12"/>
  <c r="Q138" i="12"/>
  <c r="V138" i="12"/>
  <c r="G140" i="12"/>
  <c r="I140" i="12"/>
  <c r="K140" i="12"/>
  <c r="M140" i="12"/>
  <c r="O140" i="12"/>
  <c r="Q140" i="12"/>
  <c r="V140" i="12"/>
  <c r="V139" i="12" s="1"/>
  <c r="G141" i="12"/>
  <c r="G139" i="12" s="1"/>
  <c r="I63" i="1" s="1"/>
  <c r="I20" i="1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AE144" i="12"/>
  <c r="F40" i="1" s="1"/>
  <c r="K139" i="12" l="1"/>
  <c r="O125" i="12"/>
  <c r="F39" i="1"/>
  <c r="F42" i="1" s="1"/>
  <c r="G23" i="1" s="1"/>
  <c r="A23" i="1" s="1"/>
  <c r="V136" i="12"/>
  <c r="M126" i="12"/>
  <c r="F41" i="1"/>
  <c r="I128" i="12"/>
  <c r="M125" i="12"/>
  <c r="K30" i="12"/>
  <c r="Q30" i="12"/>
  <c r="I30" i="12"/>
  <c r="K8" i="12"/>
  <c r="I139" i="12"/>
  <c r="O136" i="12"/>
  <c r="K128" i="12"/>
  <c r="G128" i="12"/>
  <c r="I61" i="1" s="1"/>
  <c r="V96" i="12"/>
  <c r="V78" i="12"/>
  <c r="I75" i="12"/>
  <c r="Q56" i="12"/>
  <c r="O30" i="12"/>
  <c r="M29" i="12"/>
  <c r="M28" i="12" s="1"/>
  <c r="I8" i="12"/>
  <c r="O139" i="12"/>
  <c r="Q136" i="12"/>
  <c r="O128" i="12"/>
  <c r="K125" i="12"/>
  <c r="Q125" i="12"/>
  <c r="I125" i="12"/>
  <c r="Q96" i="12"/>
  <c r="I96" i="12"/>
  <c r="Q78" i="12"/>
  <c r="G78" i="12"/>
  <c r="I56" i="1" s="1"/>
  <c r="Q75" i="12"/>
  <c r="V56" i="12"/>
  <c r="G56" i="12"/>
  <c r="I54" i="1" s="1"/>
  <c r="G25" i="12"/>
  <c r="I51" i="1" s="1"/>
  <c r="G8" i="12"/>
  <c r="V128" i="12"/>
  <c r="I56" i="12"/>
  <c r="Q139" i="12"/>
  <c r="I136" i="12"/>
  <c r="Q128" i="12"/>
  <c r="K96" i="12"/>
  <c r="O96" i="12"/>
  <c r="K78" i="12"/>
  <c r="I78" i="12"/>
  <c r="O78" i="12"/>
  <c r="O56" i="12"/>
  <c r="K56" i="12"/>
  <c r="V30" i="12"/>
  <c r="V8" i="12"/>
  <c r="Q8" i="12"/>
  <c r="O8" i="12"/>
  <c r="M30" i="12"/>
  <c r="M56" i="12"/>
  <c r="M75" i="12"/>
  <c r="M141" i="12"/>
  <c r="M139" i="12" s="1"/>
  <c r="M99" i="12"/>
  <c r="M96" i="12" s="1"/>
  <c r="M79" i="12"/>
  <c r="M78" i="12" s="1"/>
  <c r="G30" i="12"/>
  <c r="I53" i="1" s="1"/>
  <c r="M23" i="12"/>
  <c r="M22" i="12" s="1"/>
  <c r="AF144" i="12"/>
  <c r="M137" i="12"/>
  <c r="M136" i="12" s="1"/>
  <c r="M129" i="12"/>
  <c r="M128" i="12" s="1"/>
  <c r="M9" i="12"/>
  <c r="M8" i="12" s="1"/>
  <c r="J28" i="1"/>
  <c r="J26" i="1"/>
  <c r="G38" i="1"/>
  <c r="F38" i="1"/>
  <c r="J23" i="1"/>
  <c r="J24" i="1"/>
  <c r="J25" i="1"/>
  <c r="J27" i="1"/>
  <c r="E24" i="1"/>
  <c r="E26" i="1"/>
  <c r="I17" i="1" l="1"/>
  <c r="G144" i="12"/>
  <c r="I49" i="1"/>
  <c r="G40" i="1"/>
  <c r="H40" i="1" s="1"/>
  <c r="I40" i="1" s="1"/>
  <c r="G41" i="1"/>
  <c r="H41" i="1" s="1"/>
  <c r="I41" i="1" s="1"/>
  <c r="G39" i="1"/>
  <c r="G24" i="1"/>
  <c r="A24" i="1"/>
  <c r="I16" i="1" l="1"/>
  <c r="I21" i="1" s="1"/>
  <c r="I64" i="1"/>
  <c r="G42" i="1"/>
  <c r="H39" i="1"/>
  <c r="H42" i="1" s="1"/>
  <c r="I39" i="1" l="1"/>
  <c r="I42" i="1" s="1"/>
  <c r="J41" i="1" s="1"/>
  <c r="G25" i="1"/>
  <c r="G28" i="1"/>
  <c r="J63" i="1"/>
  <c r="J51" i="1"/>
  <c r="J57" i="1"/>
  <c r="J58" i="1"/>
  <c r="J55" i="1"/>
  <c r="J61" i="1"/>
  <c r="J60" i="1"/>
  <c r="J50" i="1"/>
  <c r="J56" i="1"/>
  <c r="J59" i="1"/>
  <c r="J54" i="1"/>
  <c r="J53" i="1"/>
  <c r="J62" i="1"/>
  <c r="J49" i="1"/>
  <c r="J52" i="1"/>
  <c r="J39" i="1" l="1"/>
  <c r="J42" i="1" s="1"/>
  <c r="J40" i="1"/>
  <c r="J64" i="1"/>
  <c r="A25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Osička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<sst xmlns="http://schemas.openxmlformats.org/spreadsheetml/2006/main" count="861" uniqueCount="304">
  <si>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</si>
  <si>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</si>
  <si>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</si>
  <si>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</si>
  <si>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</si>
  <si>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</si>
  <si>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</si>
  <si>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</si>
  <si>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</si>
  <si>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</si>
  <si>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</si>
  <si>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</si>
  <si>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</si>
  <si>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</si>
  <si>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</si>
  <si>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</si>
  <si>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</si>
  <si>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</si>
  <si>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</si>
  <si>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</si>
  <si>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</si>
  <si>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</si>
  <si>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</si>
  <si>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</si>
  <si>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</si>
  <si>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</si>
  <si>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</si>
  <si>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</si>
  <si>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</si>
  <si>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</si>
  <si>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</si>
  <si>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</si>
  <si>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</si>
  <si>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</si>
  <si>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</si>
  <si>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</si>
  <si>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</si>
  <si>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</si>
  <si>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</si>
  <si>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</si>
  <si>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</si>
  <si>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</si>
  <si>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</si>
  <si>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</si>
  <si>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Rekonstrukce střechy</t>
  </si>
  <si>
    <t>Objekt:</t>
  </si>
  <si>
    <t>Rozpočet:</t>
  </si>
  <si>
    <t>MO24/036</t>
  </si>
  <si>
    <t>Stavba</t>
  </si>
  <si>
    <t>Celkem za stavbu</t>
  </si>
  <si>
    <t>CZK</t>
  </si>
  <si>
    <t>Rekapitulace dílů</t>
  </si>
  <si>
    <t>Typ dílu</t>
  </si>
  <si>
    <t>62</t>
  </si>
  <si>
    <t>Úpravy povrchů vnější</t>
  </si>
  <si>
    <t>94</t>
  </si>
  <si>
    <t>Lešení a stavební výtahy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</si>
  <si>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</si>
  <si>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</si>
  <si>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</si>
  <si>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</si>
  <si>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</si>
  <si>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</si>
  <si>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</si>
  <si>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</si>
  <si>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</si>
  <si>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</si>
  <si>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</si>
  <si>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</si>
  <si>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</si>
  <si>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</si>
  <si>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767</t>
  </si>
  <si>
    <t>Konstrukce zámečnické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</si>
  <si>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</si>
  <si>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</si>
  <si>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</si>
  <si>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</si>
  <si>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</si>
  <si>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</si>
  <si>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</si>
  <si>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</si>
  <si>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</si>
  <si>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</si>
  <si>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</si>
  <si>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</si>
  <si>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</si>
  <si>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</si>
  <si>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</si>
  <si>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</si>
  <si>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</si>
  <si>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</si>
  <si>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</si>
  <si>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</si>
  <si>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</si>
  <si>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</si>
  <si>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</si>
  <si>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</si>
  <si>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</si>
  <si>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</si>
  <si>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</si>
  <si>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</si>
  <si>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</si>
  <si>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</si>
  <si>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</si>
  <si>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</si>
  <si>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</si>
  <si>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</si>
  <si>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</si>
  <si>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</si>
  <si>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</si>
  <si>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601021187RW1</t>
  </si>
  <si>
    <t>Omítka tenkovrstvá na podhledech silikonová</t>
  </si>
  <si>
    <t>m2</t>
  </si>
  <si>
    <t>RTS 25/ I</t>
  </si>
  <si>
    <t>Práce</t>
  </si>
  <si>
    <t>Běžná</t>
  </si>
  <si>
    <t>POL1_</t>
  </si>
  <si>
    <t>Odkaz na mn. položky pořadí 4 : 112,51200</t>
  </si>
  <si>
    <t>VV</t>
  </si>
  <si>
    <t>602015191R00</t>
  </si>
  <si>
    <t>Podkladní nátěr stěn pod tenkovrstvé omítky</t>
  </si>
  <si>
    <t>622323041R00</t>
  </si>
  <si>
    <t>Penetrace podkladu</t>
  </si>
  <si>
    <t>Odkaz na mn. položky pořadí 5 : 112,51200*0,1</t>
  </si>
  <si>
    <t>622311520RV1</t>
  </si>
  <si>
    <t>Zateplovací systém, XPS, tl. 60 mm zakončený stěrkou s výztužnou tkaninou</t>
  </si>
  <si>
    <t>Římsa podokapní : (0,33+0,31)*87,9*2</t>
  </si>
  <si>
    <t>622454111R00</t>
  </si>
  <si>
    <t>Oprava vnějších omítek cement.,hladkých do 10 %</t>
  </si>
  <si>
    <t>622904112R00</t>
  </si>
  <si>
    <t>Očištění fasád tlakovou vodou složitost 1 - 2</t>
  </si>
  <si>
    <t>949942101R00</t>
  </si>
  <si>
    <t>Nájem za hydraulickou zvedací plošinu, H do 27 m</t>
  </si>
  <si>
    <t>h</t>
  </si>
  <si>
    <t>Odhad 10 prac. dní každá strana : 10*8*2</t>
  </si>
  <si>
    <t>978015221R00</t>
  </si>
  <si>
    <t>Otlučení omítek vnějších MVC v složit.1-4 do 10 %</t>
  </si>
  <si>
    <t>999281111R00</t>
  </si>
  <si>
    <t>Přesun hmot pro opravy a údržbu do výšky 25 m</t>
  </si>
  <si>
    <t>t</t>
  </si>
  <si>
    <t>Přesun hmot</t>
  </si>
  <si>
    <t>POL7_</t>
  </si>
  <si>
    <t>712372121RV1</t>
  </si>
  <si>
    <t>Provedení povlakové krytiny střech do 10°, fólií kotvenou do profil. plechu nebo bednění, 4 kotvy/m2 pro tloušťku tepelné izolace do 300 mm, fólie ve specifikaci</t>
  </si>
  <si>
    <t>Odkaz na mn. položky pořadí 13 : 1265,76000</t>
  </si>
  <si>
    <t>712378003R00</t>
  </si>
  <si>
    <t>Atiková okapnice z lak. Pz plechu rš 250 mm</t>
  </si>
  <si>
    <t>m</t>
  </si>
  <si>
    <t>K03 - oplechování v rovině PVC krytiny : 87,9*2</t>
  </si>
  <si>
    <t>K03 - oplechování v rovině ASF krytiny : 87,9*2</t>
  </si>
  <si>
    <t>712378004R00</t>
  </si>
  <si>
    <t>Závětrná lišta z lak. Pz plechu rš 250 mm</t>
  </si>
  <si>
    <t>K05 - oplechování štítu : 7,2*2*2</t>
  </si>
  <si>
    <t>712411101RZ1</t>
  </si>
  <si>
    <t>Provedení povlakové krytiny střech do 30°, asfaltovým penetračním nátěrem 1x nátěr - včetně dodávky asfaltového penetračního nátěru</t>
  </si>
  <si>
    <t>2*7,2*87,9</t>
  </si>
  <si>
    <t>712452111RT1</t>
  </si>
  <si>
    <t>Provedení povlakové krytiny střech do 30°, samolepicími asfaltovými pásy 1 vrstva - pás ve specifikaci</t>
  </si>
  <si>
    <t>712491171RT1</t>
  </si>
  <si>
    <t>Provedení povlakové krytiny střech do 30°, podkladní textilií 1 vrstva - textilie ve specifikaci</t>
  </si>
  <si>
    <t>Odkaz na mn. položky pořadí 10 : 1265,76000</t>
  </si>
  <si>
    <t>712499098R00</t>
  </si>
  <si>
    <t>Provedení povlakové krytiny střech do 30°</t>
  </si>
  <si>
    <t>28322103.AR</t>
  </si>
  <si>
    <t>Fólie hydroizolační PVC-P, tl. 1,5 mm, střešní</t>
  </si>
  <si>
    <t>SPCM</t>
  </si>
  <si>
    <t>Specifikace</t>
  </si>
  <si>
    <t>POL3_</t>
  </si>
  <si>
    <t>Koeficient Ztratné, přesahy 13%: 0,13</t>
  </si>
  <si>
    <t>62856108R</t>
  </si>
  <si>
    <t>Pás asfaltový modifikovaný tl. 0,5 mm, samolepicí  nosná AL vložka, s nízkou požární zátěží</t>
  </si>
  <si>
    <t>Odkaz na mn. položky pořadí 14 : 1265,76000</t>
  </si>
  <si>
    <t>Koeficient Ztratné 5%: 0,05</t>
  </si>
  <si>
    <t>69366195R</t>
  </si>
  <si>
    <t>Textilie sklovláknitá 120 g/m2</t>
  </si>
  <si>
    <t>Odkaz na mn. položky pořadí 15 : 1265,76000</t>
  </si>
  <si>
    <t>998712103R00</t>
  </si>
  <si>
    <t>Přesun hmot pro povlakové krytiny, výšky do 24 m</t>
  </si>
  <si>
    <t>713104111R00</t>
  </si>
  <si>
    <t>Odstranění tepelné izolace střech plochých, volně uložené, z desek EPS, tl. do 100 mm</t>
  </si>
  <si>
    <t>Odkaz na mn. položky pořadí 41 : 1237,91400</t>
  </si>
  <si>
    <t>713141361R00</t>
  </si>
  <si>
    <t>Montáž tepelné izolace střech, 2 vrstvy, 1 kotva/m2 (dočasné přichycení)</t>
  </si>
  <si>
    <t>Desky z MW : 2*7,2*87,3</t>
  </si>
  <si>
    <t>Desky z EPS : 2*7,2*87,9</t>
  </si>
  <si>
    <t>283763205R</t>
  </si>
  <si>
    <t>Deska XPS hladká s polodrážkou tl. 80 mm zelená</t>
  </si>
  <si>
    <t>Štítové zdivo : 2*7,2*0,28*2</t>
  </si>
  <si>
    <t>Podél štítového zdiva - 2 vrstvy : 2*2*7,2*0,1*2</t>
  </si>
  <si>
    <t>283763206R</t>
  </si>
  <si>
    <t>Deska XPS hladká s polodrážkou tl. 100 mm zelená</t>
  </si>
  <si>
    <t>283763207R</t>
  </si>
  <si>
    <t>Deska XPS hladká s polodrážkou tl. 120 mm zelená</t>
  </si>
  <si>
    <t>Doplnění okapní hrany : 0,4*(87,9-0,4*2)*2</t>
  </si>
  <si>
    <t>63151609R</t>
  </si>
  <si>
    <t>Deska kombinovaná izolační střešní EPS + MW tl. 260 mm</t>
  </si>
  <si>
    <t>Skladba COMBI ROOF : 2*7,2*87,3</t>
  </si>
  <si>
    <t>998713103R00</t>
  </si>
  <si>
    <t>Přesun hmot pro izolace tepelné, výšky do 24 m</t>
  </si>
  <si>
    <t>721242110RT1</t>
  </si>
  <si>
    <t>Lapač střešních splavenin PP, kloub zápachová klapka, koš na listí, DN 100 mm včetně úpravy napojení do stávající dešťové kanalizace</t>
  </si>
  <si>
    <t>kus</t>
  </si>
  <si>
    <t>998721101R00</t>
  </si>
  <si>
    <t>Přesun hmot pro vnitřní kanalizaci, výšky do 6 m</t>
  </si>
  <si>
    <t>762341630R00</t>
  </si>
  <si>
    <t>Montáž bednění okapových říms z desek tvrdých</t>
  </si>
  <si>
    <t>Okapová římsa : 0,4*87,9*2</t>
  </si>
  <si>
    <t>Štít : 0,4*(7,2-0,4)*2*2+0,18*7,2*2*2</t>
  </si>
  <si>
    <t>762342812R00</t>
  </si>
  <si>
    <t>Demontáž laťování střech, rozteč latí do 50 cm</t>
  </si>
  <si>
    <t>763611131R00</t>
  </si>
  <si>
    <t>Montáž bednění střech z desek do tl.18 mm, šroubo.</t>
  </si>
  <si>
    <t xml:space="preserve">2. Vrstva : </t>
  </si>
  <si>
    <t>Štít : 0,4*(7,2-0,4)*2*2</t>
  </si>
  <si>
    <t>606233004R</t>
  </si>
  <si>
    <t>Překližka vodovzdorná bříza tl. 15 mm jakost S/BB</t>
  </si>
  <si>
    <t>Koeficient Ztratné 10%: 0,1</t>
  </si>
  <si>
    <t>606233006R</t>
  </si>
  <si>
    <t>Překližka vodovzdorná bříza tl. 21 mm jakost S/BB</t>
  </si>
  <si>
    <t>Štít : 2*(0,4*(7,2-0,4)*2*2)+0,18*7,2*2*2</t>
  </si>
  <si>
    <t>998762103R00</t>
  </si>
  <si>
    <t>Přesun hmot pro tesařské konstrukce, výšky do 24 m</t>
  </si>
  <si>
    <t>764813125R00</t>
  </si>
  <si>
    <t>Krycí plech z lakovaného Pz plechu, rš 250 mm</t>
  </si>
  <si>
    <t>K06 : 7,2*2*2</t>
  </si>
  <si>
    <t>764813133R00</t>
  </si>
  <si>
    <t>Krycí plech z lakovaného Pz plechu, rš 330 mm</t>
  </si>
  <si>
    <t>K04 : 87,9*2</t>
  </si>
  <si>
    <t>764819212R00</t>
  </si>
  <si>
    <t>Odpadní trouby kruhové z lak.Pz plechu, D 100 mm</t>
  </si>
  <si>
    <t>K02 : 14,5*9</t>
  </si>
  <si>
    <t>764815212R00</t>
  </si>
  <si>
    <t>Žlab podokapní půlkruh.z lak.Pz plechu, rš 330 mm</t>
  </si>
  <si>
    <t>K01 : 87,9*2</t>
  </si>
  <si>
    <t>764815810R00</t>
  </si>
  <si>
    <t>Kotlík žlabový oválný z lak. Pz plechu, 330/100 mm</t>
  </si>
  <si>
    <t>764311822R00</t>
  </si>
  <si>
    <t>Demontáž krytiny, tabule 2 x 1 m, nad 25 m2, do 30°</t>
  </si>
  <si>
    <t>Demontáž stávající krytiny ONDULINE : 2*7,09*87,3</t>
  </si>
  <si>
    <t>764352810R00</t>
  </si>
  <si>
    <t>Demontáž žlabů půlkruh. rovných, rš 330 mm, do 30°</t>
  </si>
  <si>
    <t>Okapní hrana : 87,9*2</t>
  </si>
  <si>
    <t>764359820R00</t>
  </si>
  <si>
    <t>Demontáž kotlíku oválného, sklon do 30°</t>
  </si>
  <si>
    <t>764393830R00</t>
  </si>
  <si>
    <t>Demontáž hřebene střechy, rš do 400 mm, do 30°</t>
  </si>
  <si>
    <t>Oplechování hřebene : 87,3</t>
  </si>
  <si>
    <t>764430840R00</t>
  </si>
  <si>
    <t>Demontáž oplechování zdí,rš od 330 do 500 mm</t>
  </si>
  <si>
    <t>Oplechování štítového zdiva : 7,09*2*2</t>
  </si>
  <si>
    <t>764454801R00</t>
  </si>
  <si>
    <t>Demontáž odpadních trub kruhových, D 75 a 100 mm</t>
  </si>
  <si>
    <t>Demontáž svodů : 9*14,5</t>
  </si>
  <si>
    <t>764311921R00</t>
  </si>
  <si>
    <t>Oprava krytiny trapézové, tab. 2 x 1 m, do 25 m2, do 30°</t>
  </si>
  <si>
    <t>Odhad, bude účtováno dle skutečnosti : 20</t>
  </si>
  <si>
    <t>998764103R00</t>
  </si>
  <si>
    <t>Přesun hmot pro klempířské konstr., výšky do 24 m</t>
  </si>
  <si>
    <t>767001</t>
  </si>
  <si>
    <t>Úprava schodiště s ochranným košem</t>
  </si>
  <si>
    <t>soubor</t>
  </si>
  <si>
    <t>Vlastní</t>
  </si>
  <si>
    <t>Indiv</t>
  </si>
  <si>
    <t>783903812R00</t>
  </si>
  <si>
    <t>Odmaštění saponáty</t>
  </si>
  <si>
    <t>Odkaz na mn. položky pořadí 21 : 1237,91400</t>
  </si>
  <si>
    <t>210001</t>
  </si>
  <si>
    <t>Demontáž hromosvodné soustavy</t>
  </si>
  <si>
    <t>210002</t>
  </si>
  <si>
    <t>D+M hromosvodné soustavy, včetně revize</t>
  </si>
  <si>
    <t>979086112R00</t>
  </si>
  <si>
    <t>Nakládání nebo překládání suti a vybouraných hmot</t>
  </si>
  <si>
    <t>Přesun suti</t>
  </si>
  <si>
    <t>POL8_</t>
  </si>
  <si>
    <t>979011211R00</t>
  </si>
  <si>
    <t>Svislá doprava suti a vybour. hmot za 2.NP nošením</t>
  </si>
  <si>
    <t>979011219R00</t>
  </si>
  <si>
    <t>Přípl.k svislé dopr.suti za každé další 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</si>
  <si>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</si>
  <si>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</si>
  <si>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</si>
  <si>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</si>
  <si>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</si>
  <si>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</si>
  <si>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979990121R00</t>
  </si>
  <si>
    <t>Poplatek za uložení suti</t>
  </si>
  <si>
    <t>005121 R</t>
  </si>
  <si>
    <t>Zařízení staveniště</t>
  </si>
  <si>
    <t>Soubor</t>
  </si>
  <si>
    <t>VRN</t>
  </si>
  <si>
    <t>POL99_8</t>
  </si>
  <si>
    <t>00523  R</t>
  </si>
  <si>
    <t>Zkoušky a revize</t>
  </si>
  <si>
    <t>005211080R</t>
  </si>
  <si>
    <t xml:space="preserve">Bezpečnostní a hygienická opatření na staveništi </t>
  </si>
  <si>
    <t>005211040R</t>
  </si>
  <si>
    <t xml:space="preserve">Užívání veřejných ploch a prostranství  </t>
  </si>
  <si>
    <t>005261010R</t>
  </si>
  <si>
    <t>Pojištění dodavatele a pojištění díla</t>
  </si>
  <si>
    <t>SUM</t>
  </si>
  <si>
    <t>Poznámky uchazeče k zadání</t>
  </si>
  <si>
    <t>POPUZIV</t>
  </si>
  <si>
    <t>END</t>
  </si>
  <si>
    <t>Strážnice – rekonstrukce střechy – havárie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</si>
</sst>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2" t="s">
        <v>41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" zoomScaleNormal="100" zoomScaleSheetLayoutView="75" workbookViewId="0">
      <selection activeCell="F25" sqref="F2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7" t="s">
        <v>24</v>
      </c>
      <c r="C2" s="78"/>
      <c r="D2" s="79" t="s">
        <v>47</v>
      </c>
      <c r="E2" s="234" t="s">
        <v>303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37" t="s">
        <v>44</v>
      </c>
      <c r="F3" s="238"/>
      <c r="G3" s="238"/>
      <c r="H3" s="238"/>
      <c r="I3" s="238"/>
      <c r="J3" s="239"/>
    </row>
    <row r="4" spans="1:15" ht="23.25" customHeight="1" x14ac:dyDescent="0.2">
      <c r="A4" s="76">
        <v>5233</v>
      </c>
      <c r="B4" s="82" t="s">
        <v>46</v>
      </c>
      <c r="C4" s="83"/>
      <c r="D4" s="84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/>
      <c r="E5" s="223"/>
      <c r="F5" s="223"/>
      <c r="G5" s="22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SUMIF(F49:F63,A16,I49:I63)+SUMIF(F49:F63,"PSU",I49:I63)</f>
        <v>0</v>
      </c>
      <c r="J16" s="207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SUMIF(F49:F63,A17,I49:I63)</f>
        <v>0</v>
      </c>
      <c r="J17" s="207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SUMIF(F49:F63,A18,I49:I63)</f>
        <v>0</v>
      </c>
      <c r="J18" s="207"/>
    </row>
    <row r="19" spans="1:10" ht="23.25" customHeight="1" x14ac:dyDescent="0.2">
      <c r="A19" s="139" t="s">
        <v>80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SUMIF(F49:F63,A19,I49:I63)</f>
        <v>0</v>
      </c>
      <c r="J19" s="207"/>
    </row>
    <row r="20" spans="1:10" ht="23.25" customHeight="1" x14ac:dyDescent="0.2">
      <c r="A20" s="139" t="s">
        <v>81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SUMIF(F49:F63,A20,I49:I63)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1">
        <f>ZakladDPHSniVypocet+ZakladDPHZaklVypocet</f>
        <v>0</v>
      </c>
      <c r="H28" s="211"/>
      <c r="I28" s="211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0">
        <f>A27</f>
        <v>0</v>
      </c>
      <c r="H29" s="210"/>
      <c r="I29" s="210"/>
      <c r="J29" s="119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48</v>
      </c>
      <c r="C39" s="195"/>
      <c r="D39" s="195"/>
      <c r="E39" s="195"/>
      <c r="F39" s="99">
        <f>'01 01 Pol'!AE144</f>
        <v>0</v>
      </c>
      <c r="G39" s="100">
        <f>'01 01 Pol'!AF144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43</v>
      </c>
      <c r="C40" s="196" t="s">
        <v>44</v>
      </c>
      <c r="D40" s="196"/>
      <c r="E40" s="196"/>
      <c r="F40" s="104">
        <f>'01 01 Pol'!AE144</f>
        <v>0</v>
      </c>
      <c r="G40" s="105">
        <f>'01 01 Pol'!AF144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195" t="s">
        <v>44</v>
      </c>
      <c r="D41" s="195"/>
      <c r="E41" s="195"/>
      <c r="F41" s="108">
        <f>'01 01 Pol'!AE144</f>
        <v>0</v>
      </c>
      <c r="G41" s="101">
        <f>'01 01 Pol'!AF144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197" t="s">
        <v>49</v>
      </c>
      <c r="C42" s="198"/>
      <c r="D42" s="198"/>
      <c r="E42" s="199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51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52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53</v>
      </c>
      <c r="C49" s="193" t="s">
        <v>54</v>
      </c>
      <c r="D49" s="194"/>
      <c r="E49" s="194"/>
      <c r="F49" s="135" t="s">
        <v>26</v>
      </c>
      <c r="G49" s="136"/>
      <c r="H49" s="136"/>
      <c r="I49" s="136">
        <f>'01 01 Pol'!G8</f>
        <v>0</v>
      </c>
      <c r="J49" s="132" t="str">
        <f>IF(I64=0,"",I49/I64*100)</f>
        <v/>
      </c>
    </row>
    <row r="50" spans="1:10" ht="36.75" customHeight="1" x14ac:dyDescent="0.2">
      <c r="A50" s="123"/>
      <c r="B50" s="128" t="s">
        <v>55</v>
      </c>
      <c r="C50" s="193" t="s">
        <v>56</v>
      </c>
      <c r="D50" s="194"/>
      <c r="E50" s="194"/>
      <c r="F50" s="135" t="s">
        <v>26</v>
      </c>
      <c r="G50" s="136"/>
      <c r="H50" s="136"/>
      <c r="I50" s="136">
        <f>'01 01 Pol'!G22</f>
        <v>0</v>
      </c>
      <c r="J50" s="132" t="str">
        <f>IF(I64=0,"",I50/I64*100)</f>
        <v/>
      </c>
    </row>
    <row r="51" spans="1:10" ht="36.75" customHeight="1" x14ac:dyDescent="0.2">
      <c r="A51" s="123"/>
      <c r="B51" s="128" t="s">
        <v>57</v>
      </c>
      <c r="C51" s="193" t="s">
        <v>58</v>
      </c>
      <c r="D51" s="194"/>
      <c r="E51" s="194"/>
      <c r="F51" s="135" t="s">
        <v>26</v>
      </c>
      <c r="G51" s="136"/>
      <c r="H51" s="136"/>
      <c r="I51" s="136">
        <f>'01 01 Pol'!G25</f>
        <v>0</v>
      </c>
      <c r="J51" s="132" t="str">
        <f>IF(I64=0,"",I51/I64*100)</f>
        <v/>
      </c>
    </row>
    <row r="52" spans="1:10" ht="36.75" customHeight="1" x14ac:dyDescent="0.2">
      <c r="A52" s="123"/>
      <c r="B52" s="128" t="s">
        <v>59</v>
      </c>
      <c r="C52" s="193" t="s">
        <v>60</v>
      </c>
      <c r="D52" s="194"/>
      <c r="E52" s="194"/>
      <c r="F52" s="135" t="s">
        <v>26</v>
      </c>
      <c r="G52" s="136"/>
      <c r="H52" s="136"/>
      <c r="I52" s="136">
        <f>'01 01 Pol'!G28</f>
        <v>0</v>
      </c>
      <c r="J52" s="132" t="str">
        <f>IF(I64=0,"",I52/I64*100)</f>
        <v/>
      </c>
    </row>
    <row r="53" spans="1:10" ht="36.75" customHeight="1" x14ac:dyDescent="0.2">
      <c r="A53" s="123"/>
      <c r="B53" s="128" t="s">
        <v>61</v>
      </c>
      <c r="C53" s="193" t="s">
        <v>62</v>
      </c>
      <c r="D53" s="194"/>
      <c r="E53" s="194"/>
      <c r="F53" s="135" t="s">
        <v>27</v>
      </c>
      <c r="G53" s="136"/>
      <c r="H53" s="136"/>
      <c r="I53" s="136">
        <f>'01 01 Pol'!G30</f>
        <v>0</v>
      </c>
      <c r="J53" s="132" t="str">
        <f>IF(I64=0,"",I53/I64*100)</f>
        <v/>
      </c>
    </row>
    <row r="54" spans="1:10" ht="36.75" customHeight="1" x14ac:dyDescent="0.2">
      <c r="A54" s="123"/>
      <c r="B54" s="128" t="s">
        <v>63</v>
      </c>
      <c r="C54" s="193" t="s">
        <v>64</v>
      </c>
      <c r="D54" s="194"/>
      <c r="E54" s="194"/>
      <c r="F54" s="135" t="s">
        <v>27</v>
      </c>
      <c r="G54" s="136"/>
      <c r="H54" s="136"/>
      <c r="I54" s="136">
        <f>'01 01 Pol'!G56</f>
        <v>0</v>
      </c>
      <c r="J54" s="132" t="str">
        <f>IF(I64=0,"",I54/I64*100)</f>
        <v/>
      </c>
    </row>
    <row r="55" spans="1:10" ht="36.75" customHeight="1" x14ac:dyDescent="0.2">
      <c r="A55" s="123"/>
      <c r="B55" s="128" t="s">
        <v>65</v>
      </c>
      <c r="C55" s="193" t="s">
        <v>66</v>
      </c>
      <c r="D55" s="194"/>
      <c r="E55" s="194"/>
      <c r="F55" s="135" t="s">
        <v>27</v>
      </c>
      <c r="G55" s="136"/>
      <c r="H55" s="136"/>
      <c r="I55" s="136">
        <f>'01 01 Pol'!G75</f>
        <v>0</v>
      </c>
      <c r="J55" s="132" t="str">
        <f>IF(I64=0,"",I55/I64*100)</f>
        <v/>
      </c>
    </row>
    <row r="56" spans="1:10" ht="36.75" customHeight="1" x14ac:dyDescent="0.2">
      <c r="A56" s="123"/>
      <c r="B56" s="128" t="s">
        <v>67</v>
      </c>
      <c r="C56" s="193" t="s">
        <v>68</v>
      </c>
      <c r="D56" s="194"/>
      <c r="E56" s="194"/>
      <c r="F56" s="135" t="s">
        <v>27</v>
      </c>
      <c r="G56" s="136"/>
      <c r="H56" s="136"/>
      <c r="I56" s="136">
        <f>'01 01 Pol'!G78</f>
        <v>0</v>
      </c>
      <c r="J56" s="132" t="str">
        <f>IF(I64=0,"",I56/I64*100)</f>
        <v/>
      </c>
    </row>
    <row r="57" spans="1:10" ht="36.75" customHeight="1" x14ac:dyDescent="0.2">
      <c r="A57" s="123"/>
      <c r="B57" s="128" t="s">
        <v>69</v>
      </c>
      <c r="C57" s="193" t="s">
        <v>70</v>
      </c>
      <c r="D57" s="194"/>
      <c r="E57" s="194"/>
      <c r="F57" s="135" t="s">
        <v>27</v>
      </c>
      <c r="G57" s="136"/>
      <c r="H57" s="136"/>
      <c r="I57" s="136">
        <f>'01 01 Pol'!G96</f>
        <v>0</v>
      </c>
      <c r="J57" s="132" t="str">
        <f>IF(I64=0,"",I57/I64*100)</f>
        <v/>
      </c>
    </row>
    <row r="58" spans="1:10" ht="36.75" customHeight="1" x14ac:dyDescent="0.2">
      <c r="A58" s="123"/>
      <c r="B58" s="128" t="s">
        <v>71</v>
      </c>
      <c r="C58" s="193" t="s">
        <v>72</v>
      </c>
      <c r="D58" s="194"/>
      <c r="E58" s="194"/>
      <c r="F58" s="135" t="s">
        <v>27</v>
      </c>
      <c r="G58" s="136"/>
      <c r="H58" s="136"/>
      <c r="I58" s="136">
        <f>'01 01 Pol'!G120</f>
        <v>0</v>
      </c>
      <c r="J58" s="132" t="str">
        <f>IF(I64=0,"",I58/I64*100)</f>
        <v/>
      </c>
    </row>
    <row r="59" spans="1:10" ht="36.75" customHeight="1" x14ac:dyDescent="0.2">
      <c r="A59" s="123"/>
      <c r="B59" s="128" t="s">
        <v>73</v>
      </c>
      <c r="C59" s="193" t="s">
        <v>74</v>
      </c>
      <c r="D59" s="194"/>
      <c r="E59" s="194"/>
      <c r="F59" s="135" t="s">
        <v>27</v>
      </c>
      <c r="G59" s="136"/>
      <c r="H59" s="136"/>
      <c r="I59" s="136">
        <f>'01 01 Pol'!G122</f>
        <v>0</v>
      </c>
      <c r="J59" s="132" t="str">
        <f>IF(I64=0,"",I59/I64*100)</f>
        <v/>
      </c>
    </row>
    <row r="60" spans="1:10" ht="36.75" customHeight="1" x14ac:dyDescent="0.2">
      <c r="A60" s="123"/>
      <c r="B60" s="128" t="s">
        <v>75</v>
      </c>
      <c r="C60" s="193" t="s">
        <v>76</v>
      </c>
      <c r="D60" s="194"/>
      <c r="E60" s="194"/>
      <c r="F60" s="135" t="s">
        <v>28</v>
      </c>
      <c r="G60" s="136"/>
      <c r="H60" s="136"/>
      <c r="I60" s="136">
        <f>'01 01 Pol'!G125</f>
        <v>0</v>
      </c>
      <c r="J60" s="132" t="str">
        <f>IF(I64=0,"",I60/I64*100)</f>
        <v/>
      </c>
    </row>
    <row r="61" spans="1:10" ht="36.75" customHeight="1" x14ac:dyDescent="0.2">
      <c r="A61" s="123"/>
      <c r="B61" s="128" t="s">
        <v>77</v>
      </c>
      <c r="C61" s="193" t="s">
        <v>78</v>
      </c>
      <c r="D61" s="194"/>
      <c r="E61" s="194"/>
      <c r="F61" s="135" t="s">
        <v>79</v>
      </c>
      <c r="G61" s="136"/>
      <c r="H61" s="136"/>
      <c r="I61" s="136">
        <f>'01 01 Pol'!G128</f>
        <v>0</v>
      </c>
      <c r="J61" s="132" t="str">
        <f>IF(I64=0,"",I61/I64*100)</f>
        <v/>
      </c>
    </row>
    <row r="62" spans="1:10" ht="36.75" customHeight="1" x14ac:dyDescent="0.2">
      <c r="A62" s="123"/>
      <c r="B62" s="128" t="s">
        <v>80</v>
      </c>
      <c r="C62" s="193" t="s">
        <v>29</v>
      </c>
      <c r="D62" s="194"/>
      <c r="E62" s="194"/>
      <c r="F62" s="135" t="s">
        <v>80</v>
      </c>
      <c r="G62" s="136"/>
      <c r="H62" s="136"/>
      <c r="I62" s="136">
        <f>'01 01 Pol'!G136</f>
        <v>0</v>
      </c>
      <c r="J62" s="132" t="str">
        <f>IF(I64=0,"",I62/I64*100)</f>
        <v/>
      </c>
    </row>
    <row r="63" spans="1:10" ht="36.75" customHeight="1" x14ac:dyDescent="0.2">
      <c r="A63" s="123"/>
      <c r="B63" s="128" t="s">
        <v>81</v>
      </c>
      <c r="C63" s="193" t="s">
        <v>30</v>
      </c>
      <c r="D63" s="194"/>
      <c r="E63" s="194"/>
      <c r="F63" s="135" t="s">
        <v>81</v>
      </c>
      <c r="G63" s="136"/>
      <c r="H63" s="136"/>
      <c r="I63" s="136">
        <f>'01 01 Pol'!G139</f>
        <v>0</v>
      </c>
      <c r="J63" s="132" t="str">
        <f>IF(I64=0,"",I63/I64*100)</f>
        <v/>
      </c>
    </row>
    <row r="64" spans="1:10" ht="25.5" customHeight="1" x14ac:dyDescent="0.2">
      <c r="A64" s="124"/>
      <c r="B64" s="129" t="s">
        <v>1</v>
      </c>
      <c r="C64" s="130"/>
      <c r="D64" s="131"/>
      <c r="E64" s="131"/>
      <c r="F64" s="137"/>
      <c r="G64" s="138"/>
      <c r="H64" s="138"/>
      <c r="I64" s="138">
        <f>SUM(I49:I63)</f>
        <v>0</v>
      </c>
      <c r="J64" s="133">
        <f>SUM(J49:J63)</f>
        <v>0</v>
      </c>
    </row>
    <row r="65" spans="6:10" x14ac:dyDescent="0.2">
      <c r="F65" s="87"/>
      <c r="G65" s="87"/>
      <c r="H65" s="87"/>
      <c r="I65" s="87"/>
      <c r="J65" s="134"/>
    </row>
    <row r="66" spans="6:10" x14ac:dyDescent="0.2">
      <c r="F66" s="87"/>
      <c r="G66" s="87"/>
      <c r="H66" s="87"/>
      <c r="I66" s="87"/>
      <c r="J66" s="134"/>
    </row>
    <row r="67" spans="6:10" x14ac:dyDescent="0.2">
      <c r="F67" s="87"/>
      <c r="G67" s="87"/>
      <c r="H67" s="87"/>
      <c r="I67" s="87"/>
      <c r="J67" s="134"/>
    </row>
  </sheetData>
  <sheetProtection algorithmName="SHA-512" hashValue="JzkTICK9dg2RGwZ16BZJW6TdJmtBfm0FJmMUg2Dh//ar59fiGc1IuFeZsgpqA9FykoC+s2vsdM4gbBs+DEd0Wg==" saltValue="uZJMaBgUtA9K7Sk2Yx04x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117" activePane="bottomLeft" state="frozen"/>
      <selection pane="bottomLeft" activeCell="A148" sqref="A148:G152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82</v>
      </c>
    </row>
    <row r="2" spans="1:60" ht="24.95" customHeight="1" x14ac:dyDescent="0.2">
      <c r="A2" s="50" t="s">
        <v>8</v>
      </c>
      <c r="B2" s="49" t="s">
        <v>47</v>
      </c>
      <c r="C2" s="262" t="s">
        <v>303</v>
      </c>
      <c r="D2" s="263"/>
      <c r="E2" s="263"/>
      <c r="F2" s="263"/>
      <c r="G2" s="264"/>
      <c r="AG2" t="s">
        <v>83</v>
      </c>
    </row>
    <row r="3" spans="1:60" ht="24.95" customHeight="1" x14ac:dyDescent="0.2">
      <c r="A3" s="50" t="s">
        <v>9</v>
      </c>
      <c r="B3" s="49" t="s">
        <v>43</v>
      </c>
      <c r="C3" s="262" t="s">
        <v>44</v>
      </c>
      <c r="D3" s="263"/>
      <c r="E3" s="263"/>
      <c r="F3" s="263"/>
      <c r="G3" s="264"/>
      <c r="AC3" s="121" t="s">
        <v>83</v>
      </c>
      <c r="AG3" t="s">
        <v>84</v>
      </c>
    </row>
    <row r="4" spans="1:60" ht="24.95" customHeight="1" x14ac:dyDescent="0.2">
      <c r="A4" s="140" t="s">
        <v>10</v>
      </c>
      <c r="B4" s="141" t="s">
        <v>43</v>
      </c>
      <c r="C4" s="265" t="s">
        <v>44</v>
      </c>
      <c r="D4" s="266"/>
      <c r="E4" s="266"/>
      <c r="F4" s="266"/>
      <c r="G4" s="267"/>
      <c r="AG4" t="s">
        <v>85</v>
      </c>
    </row>
    <row r="5" spans="1:60" x14ac:dyDescent="0.2">
      <c r="D5" s="10"/>
    </row>
    <row r="6" spans="1:60" ht="38.25" x14ac:dyDescent="0.2">
      <c r="A6" s="143" t="s">
        <v>86</v>
      </c>
      <c r="B6" s="145" t="s">
        <v>87</v>
      </c>
      <c r="C6" s="145" t="s">
        <v>88</v>
      </c>
      <c r="D6" s="144" t="s">
        <v>89</v>
      </c>
      <c r="E6" s="143" t="s">
        <v>90</v>
      </c>
      <c r="F6" s="142" t="s">
        <v>91</v>
      </c>
      <c r="G6" s="143" t="s">
        <v>31</v>
      </c>
      <c r="H6" s="146" t="s">
        <v>32</v>
      </c>
      <c r="I6" s="146" t="s">
        <v>92</v>
      </c>
      <c r="J6" s="146" t="s">
        <v>33</v>
      </c>
      <c r="K6" s="146" t="s">
        <v>93</v>
      </c>
      <c r="L6" s="146" t="s">
        <v>94</v>
      </c>
      <c r="M6" s="146" t="s">
        <v>95</v>
      </c>
      <c r="N6" s="146" t="s">
        <v>96</v>
      </c>
      <c r="O6" s="146" t="s">
        <v>97</v>
      </c>
      <c r="P6" s="146" t="s">
        <v>98</v>
      </c>
      <c r="Q6" s="146" t="s">
        <v>99</v>
      </c>
      <c r="R6" s="146" t="s">
        <v>100</v>
      </c>
      <c r="S6" s="146" t="s">
        <v>101</v>
      </c>
      <c r="T6" s="146" t="s">
        <v>102</v>
      </c>
      <c r="U6" s="146" t="s">
        <v>103</v>
      </c>
      <c r="V6" s="146" t="s">
        <v>104</v>
      </c>
      <c r="W6" s="146" t="s">
        <v>105</v>
      </c>
      <c r="X6" s="146" t="s">
        <v>106</v>
      </c>
      <c r="Y6" s="146" t="s">
        <v>107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5" t="s">
        <v>108</v>
      </c>
      <c r="B8" s="166" t="s">
        <v>53</v>
      </c>
      <c r="C8" s="184" t="s">
        <v>54</v>
      </c>
      <c r="D8" s="167"/>
      <c r="E8" s="168"/>
      <c r="F8" s="169"/>
      <c r="G8" s="170">
        <f>SUMIF(AG9:AG21,"&lt;&gt;NOR",G9:G21)</f>
        <v>0</v>
      </c>
      <c r="H8" s="164"/>
      <c r="I8" s="164">
        <f>SUM(I9:I21)</f>
        <v>0</v>
      </c>
      <c r="J8" s="164"/>
      <c r="K8" s="164">
        <f>SUM(K9:K21)</f>
        <v>0</v>
      </c>
      <c r="L8" s="164"/>
      <c r="M8" s="164">
        <f>SUM(M9:M21)</f>
        <v>0</v>
      </c>
      <c r="N8" s="163"/>
      <c r="O8" s="163">
        <f>SUM(O9:O21)</f>
        <v>3.13</v>
      </c>
      <c r="P8" s="163"/>
      <c r="Q8" s="163">
        <f>SUM(Q9:Q21)</f>
        <v>0</v>
      </c>
      <c r="R8" s="164"/>
      <c r="S8" s="164"/>
      <c r="T8" s="164"/>
      <c r="U8" s="164"/>
      <c r="V8" s="164">
        <f>SUM(V9:V21)</f>
        <v>177.32999999999998</v>
      </c>
      <c r="W8" s="164"/>
      <c r="X8" s="164"/>
      <c r="Y8" s="164"/>
      <c r="AG8" t="s">
        <v>109</v>
      </c>
    </row>
    <row r="9" spans="1:60" outlineLevel="1" x14ac:dyDescent="0.2">
      <c r="A9" s="172">
        <v>1</v>
      </c>
      <c r="B9" s="173" t="s">
        <v>110</v>
      </c>
      <c r="C9" s="185" t="s">
        <v>111</v>
      </c>
      <c r="D9" s="174" t="s">
        <v>112</v>
      </c>
      <c r="E9" s="175">
        <v>112.512</v>
      </c>
      <c r="F9" s="176"/>
      <c r="G9" s="177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3.0699999999999998E-3</v>
      </c>
      <c r="O9" s="156">
        <f>ROUND(E9*N9,2)</f>
        <v>0.35</v>
      </c>
      <c r="P9" s="156">
        <v>0</v>
      </c>
      <c r="Q9" s="156">
        <f>ROUND(E9*P9,2)</f>
        <v>0</v>
      </c>
      <c r="R9" s="157"/>
      <c r="S9" s="157" t="s">
        <v>113</v>
      </c>
      <c r="T9" s="157" t="s">
        <v>113</v>
      </c>
      <c r="U9" s="157">
        <v>0.30499999999999999</v>
      </c>
      <c r="V9" s="157">
        <f>ROUND(E9*U9,2)</f>
        <v>34.32</v>
      </c>
      <c r="W9" s="157"/>
      <c r="X9" s="157" t="s">
        <v>114</v>
      </c>
      <c r="Y9" s="157" t="s">
        <v>115</v>
      </c>
      <c r="Z9" s="147"/>
      <c r="AA9" s="147"/>
      <c r="AB9" s="147"/>
      <c r="AC9" s="147"/>
      <c r="AD9" s="147"/>
      <c r="AE9" s="147"/>
      <c r="AF9" s="147"/>
      <c r="AG9" s="147" t="s">
        <v>116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6" t="s">
        <v>117</v>
      </c>
      <c r="D10" s="159"/>
      <c r="E10" s="160">
        <v>112.512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118</v>
      </c>
      <c r="AH10" s="147">
        <v>5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2">
        <v>2</v>
      </c>
      <c r="B11" s="173" t="s">
        <v>119</v>
      </c>
      <c r="C11" s="185" t="s">
        <v>120</v>
      </c>
      <c r="D11" s="174" t="s">
        <v>112</v>
      </c>
      <c r="E11" s="175">
        <v>112.512</v>
      </c>
      <c r="F11" s="176"/>
      <c r="G11" s="177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6">
        <v>1.9000000000000001E-4</v>
      </c>
      <c r="O11" s="156">
        <f>ROUND(E11*N11,2)</f>
        <v>0.02</v>
      </c>
      <c r="P11" s="156">
        <v>0</v>
      </c>
      <c r="Q11" s="156">
        <f>ROUND(E11*P11,2)</f>
        <v>0</v>
      </c>
      <c r="R11" s="157"/>
      <c r="S11" s="157" t="s">
        <v>113</v>
      </c>
      <c r="T11" s="157" t="s">
        <v>113</v>
      </c>
      <c r="U11" s="157">
        <v>5.1999999999999998E-2</v>
      </c>
      <c r="V11" s="157">
        <f>ROUND(E11*U11,2)</f>
        <v>5.85</v>
      </c>
      <c r="W11" s="157"/>
      <c r="X11" s="157" t="s">
        <v>114</v>
      </c>
      <c r="Y11" s="157" t="s">
        <v>115</v>
      </c>
      <c r="Z11" s="147"/>
      <c r="AA11" s="147"/>
      <c r="AB11" s="147"/>
      <c r="AC11" s="147"/>
      <c r="AD11" s="147"/>
      <c r="AE11" s="147"/>
      <c r="AF11" s="147"/>
      <c r="AG11" s="147" t="s">
        <v>116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6" t="s">
        <v>117</v>
      </c>
      <c r="D12" s="159"/>
      <c r="E12" s="160">
        <v>112.512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118</v>
      </c>
      <c r="AH12" s="147">
        <v>5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2">
        <v>3</v>
      </c>
      <c r="B13" s="173" t="s">
        <v>121</v>
      </c>
      <c r="C13" s="185" t="s">
        <v>122</v>
      </c>
      <c r="D13" s="174" t="s">
        <v>112</v>
      </c>
      <c r="E13" s="175">
        <v>123.7632</v>
      </c>
      <c r="F13" s="176"/>
      <c r="G13" s="177">
        <f>ROUND(E13*F13,2)</f>
        <v>0</v>
      </c>
      <c r="H13" s="158"/>
      <c r="I13" s="157">
        <f>ROUND(E13*H13,2)</f>
        <v>0</v>
      </c>
      <c r="J13" s="158"/>
      <c r="K13" s="157">
        <f>ROUND(E13*J13,2)</f>
        <v>0</v>
      </c>
      <c r="L13" s="157">
        <v>21</v>
      </c>
      <c r="M13" s="157">
        <f>G13*(1+L13/100)</f>
        <v>0</v>
      </c>
      <c r="N13" s="156">
        <v>3.5E-4</v>
      </c>
      <c r="O13" s="156">
        <f>ROUND(E13*N13,2)</f>
        <v>0.04</v>
      </c>
      <c r="P13" s="156">
        <v>0</v>
      </c>
      <c r="Q13" s="156">
        <f>ROUND(E13*P13,2)</f>
        <v>0</v>
      </c>
      <c r="R13" s="157"/>
      <c r="S13" s="157" t="s">
        <v>113</v>
      </c>
      <c r="T13" s="157" t="s">
        <v>113</v>
      </c>
      <c r="U13" s="157">
        <v>7.0000000000000007E-2</v>
      </c>
      <c r="V13" s="157">
        <f>ROUND(E13*U13,2)</f>
        <v>8.66</v>
      </c>
      <c r="W13" s="157"/>
      <c r="X13" s="157" t="s">
        <v>114</v>
      </c>
      <c r="Y13" s="157" t="s">
        <v>115</v>
      </c>
      <c r="Z13" s="147"/>
      <c r="AA13" s="147"/>
      <c r="AB13" s="147"/>
      <c r="AC13" s="147"/>
      <c r="AD13" s="147"/>
      <c r="AE13" s="147"/>
      <c r="AF13" s="147"/>
      <c r="AG13" s="147" t="s">
        <v>116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6" t="s">
        <v>117</v>
      </c>
      <c r="D14" s="159"/>
      <c r="E14" s="160">
        <v>112.512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118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6" t="s">
        <v>123</v>
      </c>
      <c r="D15" s="159"/>
      <c r="E15" s="160">
        <v>11.251200000000001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118</v>
      </c>
      <c r="AH15" s="147">
        <v>5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2">
        <v>4</v>
      </c>
      <c r="B16" s="173" t="s">
        <v>124</v>
      </c>
      <c r="C16" s="185" t="s">
        <v>125</v>
      </c>
      <c r="D16" s="174" t="s">
        <v>112</v>
      </c>
      <c r="E16" s="175">
        <v>112.512</v>
      </c>
      <c r="F16" s="176"/>
      <c r="G16" s="177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6">
        <v>9.6799999999999994E-3</v>
      </c>
      <c r="O16" s="156">
        <f>ROUND(E16*N16,2)</f>
        <v>1.0900000000000001</v>
      </c>
      <c r="P16" s="156">
        <v>0</v>
      </c>
      <c r="Q16" s="156">
        <f>ROUND(E16*P16,2)</f>
        <v>0</v>
      </c>
      <c r="R16" s="157"/>
      <c r="S16" s="157" t="s">
        <v>113</v>
      </c>
      <c r="T16" s="157" t="s">
        <v>113</v>
      </c>
      <c r="U16" s="157">
        <v>0.85699999999999998</v>
      </c>
      <c r="V16" s="157">
        <f>ROUND(E16*U16,2)</f>
        <v>96.42</v>
      </c>
      <c r="W16" s="157"/>
      <c r="X16" s="157" t="s">
        <v>114</v>
      </c>
      <c r="Y16" s="157" t="s">
        <v>115</v>
      </c>
      <c r="Z16" s="147"/>
      <c r="AA16" s="147"/>
      <c r="AB16" s="147"/>
      <c r="AC16" s="147"/>
      <c r="AD16" s="147"/>
      <c r="AE16" s="147"/>
      <c r="AF16" s="147"/>
      <c r="AG16" s="147" t="s">
        <v>116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6" t="s">
        <v>126</v>
      </c>
      <c r="D17" s="159"/>
      <c r="E17" s="160">
        <v>112.512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118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2">
        <v>5</v>
      </c>
      <c r="B18" s="173" t="s">
        <v>127</v>
      </c>
      <c r="C18" s="185" t="s">
        <v>128</v>
      </c>
      <c r="D18" s="174" t="s">
        <v>112</v>
      </c>
      <c r="E18" s="175">
        <v>112.512</v>
      </c>
      <c r="F18" s="176"/>
      <c r="G18" s="177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21</v>
      </c>
      <c r="M18" s="157">
        <f>G18*(1+L18/100)</f>
        <v>0</v>
      </c>
      <c r="N18" s="156">
        <v>1.453E-2</v>
      </c>
      <c r="O18" s="156">
        <f>ROUND(E18*N18,2)</f>
        <v>1.63</v>
      </c>
      <c r="P18" s="156">
        <v>0</v>
      </c>
      <c r="Q18" s="156">
        <f>ROUND(E18*P18,2)</f>
        <v>0</v>
      </c>
      <c r="R18" s="157"/>
      <c r="S18" s="157" t="s">
        <v>113</v>
      </c>
      <c r="T18" s="157" t="s">
        <v>113</v>
      </c>
      <c r="U18" s="157">
        <v>0.17505999999999999</v>
      </c>
      <c r="V18" s="157">
        <f>ROUND(E18*U18,2)</f>
        <v>19.7</v>
      </c>
      <c r="W18" s="157"/>
      <c r="X18" s="157" t="s">
        <v>114</v>
      </c>
      <c r="Y18" s="157" t="s">
        <v>115</v>
      </c>
      <c r="Z18" s="147"/>
      <c r="AA18" s="147"/>
      <c r="AB18" s="147"/>
      <c r="AC18" s="147"/>
      <c r="AD18" s="147"/>
      <c r="AE18" s="147"/>
      <c r="AF18" s="147"/>
      <c r="AG18" s="147" t="s">
        <v>116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6" t="s">
        <v>117</v>
      </c>
      <c r="D19" s="159"/>
      <c r="E19" s="160">
        <v>112.512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118</v>
      </c>
      <c r="AH19" s="147">
        <v>5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2">
        <v>6</v>
      </c>
      <c r="B20" s="173" t="s">
        <v>129</v>
      </c>
      <c r="C20" s="185" t="s">
        <v>130</v>
      </c>
      <c r="D20" s="174" t="s">
        <v>112</v>
      </c>
      <c r="E20" s="175">
        <v>112.512</v>
      </c>
      <c r="F20" s="176"/>
      <c r="G20" s="177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21</v>
      </c>
      <c r="M20" s="157">
        <f>G20*(1+L20/100)</f>
        <v>0</v>
      </c>
      <c r="N20" s="156">
        <v>2.0000000000000002E-5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113</v>
      </c>
      <c r="T20" s="157" t="s">
        <v>113</v>
      </c>
      <c r="U20" s="157">
        <v>0.11</v>
      </c>
      <c r="V20" s="157">
        <f>ROUND(E20*U20,2)</f>
        <v>12.38</v>
      </c>
      <c r="W20" s="157"/>
      <c r="X20" s="157" t="s">
        <v>114</v>
      </c>
      <c r="Y20" s="157" t="s">
        <v>115</v>
      </c>
      <c r="Z20" s="147"/>
      <c r="AA20" s="147"/>
      <c r="AB20" s="147"/>
      <c r="AC20" s="147"/>
      <c r="AD20" s="147"/>
      <c r="AE20" s="147"/>
      <c r="AF20" s="147"/>
      <c r="AG20" s="147" t="s">
        <v>116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6" t="s">
        <v>117</v>
      </c>
      <c r="D21" s="159"/>
      <c r="E21" s="160">
        <v>112.512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118</v>
      </c>
      <c r="AH21" s="147">
        <v>5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">
      <c r="A22" s="165" t="s">
        <v>108</v>
      </c>
      <c r="B22" s="166" t="s">
        <v>55</v>
      </c>
      <c r="C22" s="184" t="s">
        <v>56</v>
      </c>
      <c r="D22" s="167"/>
      <c r="E22" s="168"/>
      <c r="F22" s="169"/>
      <c r="G22" s="170">
        <f>SUMIF(AG23:AG24,"&lt;&gt;NOR",G23:G24)</f>
        <v>0</v>
      </c>
      <c r="H22" s="164"/>
      <c r="I22" s="164">
        <f>SUM(I23:I24)</f>
        <v>0</v>
      </c>
      <c r="J22" s="164"/>
      <c r="K22" s="164">
        <f>SUM(K23:K24)</f>
        <v>0</v>
      </c>
      <c r="L22" s="164"/>
      <c r="M22" s="164">
        <f>SUM(M23:M24)</f>
        <v>0</v>
      </c>
      <c r="N22" s="163"/>
      <c r="O22" s="163">
        <f>SUM(O23:O24)</f>
        <v>0</v>
      </c>
      <c r="P22" s="163"/>
      <c r="Q22" s="163">
        <f>SUM(Q23:Q24)</f>
        <v>0</v>
      </c>
      <c r="R22" s="164"/>
      <c r="S22" s="164"/>
      <c r="T22" s="164"/>
      <c r="U22" s="164"/>
      <c r="V22" s="164">
        <f>SUM(V23:V24)</f>
        <v>320</v>
      </c>
      <c r="W22" s="164"/>
      <c r="X22" s="164"/>
      <c r="Y22" s="164"/>
      <c r="AG22" t="s">
        <v>109</v>
      </c>
    </row>
    <row r="23" spans="1:60" outlineLevel="1" x14ac:dyDescent="0.2">
      <c r="A23" s="172">
        <v>7</v>
      </c>
      <c r="B23" s="173" t="s">
        <v>131</v>
      </c>
      <c r="C23" s="185" t="s">
        <v>132</v>
      </c>
      <c r="D23" s="174" t="s">
        <v>133</v>
      </c>
      <c r="E23" s="175">
        <v>160</v>
      </c>
      <c r="F23" s="176"/>
      <c r="G23" s="177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113</v>
      </c>
      <c r="T23" s="157" t="s">
        <v>113</v>
      </c>
      <c r="U23" s="157">
        <v>2</v>
      </c>
      <c r="V23" s="157">
        <f>ROUND(E23*U23,2)</f>
        <v>320</v>
      </c>
      <c r="W23" s="157"/>
      <c r="X23" s="157" t="s">
        <v>114</v>
      </c>
      <c r="Y23" s="157" t="s">
        <v>115</v>
      </c>
      <c r="Z23" s="147"/>
      <c r="AA23" s="147"/>
      <c r="AB23" s="147"/>
      <c r="AC23" s="147"/>
      <c r="AD23" s="147"/>
      <c r="AE23" s="147"/>
      <c r="AF23" s="147"/>
      <c r="AG23" s="147" t="s">
        <v>116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6" t="s">
        <v>134</v>
      </c>
      <c r="D24" s="159"/>
      <c r="E24" s="160">
        <v>160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118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165" t="s">
        <v>108</v>
      </c>
      <c r="B25" s="166" t="s">
        <v>57</v>
      </c>
      <c r="C25" s="184" t="s">
        <v>58</v>
      </c>
      <c r="D25" s="167"/>
      <c r="E25" s="168"/>
      <c r="F25" s="169"/>
      <c r="G25" s="170">
        <f>SUMIF(AG26:AG27,"&lt;&gt;NOR",G26:G27)</f>
        <v>0</v>
      </c>
      <c r="H25" s="164"/>
      <c r="I25" s="164">
        <f>SUM(I26:I27)</f>
        <v>0</v>
      </c>
      <c r="J25" s="164"/>
      <c r="K25" s="164">
        <f>SUM(K26:K27)</f>
        <v>0</v>
      </c>
      <c r="L25" s="164"/>
      <c r="M25" s="164">
        <f>SUM(M26:M27)</f>
        <v>0</v>
      </c>
      <c r="N25" s="163"/>
      <c r="O25" s="163">
        <f>SUM(O26:O27)</f>
        <v>0</v>
      </c>
      <c r="P25" s="163"/>
      <c r="Q25" s="163">
        <f>SUM(Q26:Q27)</f>
        <v>0.56000000000000005</v>
      </c>
      <c r="R25" s="164"/>
      <c r="S25" s="164"/>
      <c r="T25" s="164"/>
      <c r="U25" s="164"/>
      <c r="V25" s="164">
        <f>SUM(V26:V27)</f>
        <v>3.38</v>
      </c>
      <c r="W25" s="164"/>
      <c r="X25" s="164"/>
      <c r="Y25" s="164"/>
      <c r="AG25" t="s">
        <v>109</v>
      </c>
    </row>
    <row r="26" spans="1:60" outlineLevel="1" x14ac:dyDescent="0.2">
      <c r="A26" s="172">
        <v>8</v>
      </c>
      <c r="B26" s="173" t="s">
        <v>135</v>
      </c>
      <c r="C26" s="185" t="s">
        <v>136</v>
      </c>
      <c r="D26" s="174" t="s">
        <v>112</v>
      </c>
      <c r="E26" s="175">
        <v>112.512</v>
      </c>
      <c r="F26" s="176"/>
      <c r="G26" s="177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21</v>
      </c>
      <c r="M26" s="157">
        <f>G26*(1+L26/100)</f>
        <v>0</v>
      </c>
      <c r="N26" s="156">
        <v>0</v>
      </c>
      <c r="O26" s="156">
        <f>ROUND(E26*N26,2)</f>
        <v>0</v>
      </c>
      <c r="P26" s="156">
        <v>5.0000000000000001E-3</v>
      </c>
      <c r="Q26" s="156">
        <f>ROUND(E26*P26,2)</f>
        <v>0.56000000000000005</v>
      </c>
      <c r="R26" s="157"/>
      <c r="S26" s="157" t="s">
        <v>113</v>
      </c>
      <c r="T26" s="157" t="s">
        <v>113</v>
      </c>
      <c r="U26" s="157">
        <v>0.03</v>
      </c>
      <c r="V26" s="157">
        <f>ROUND(E26*U26,2)</f>
        <v>3.38</v>
      </c>
      <c r="W26" s="157"/>
      <c r="X26" s="157" t="s">
        <v>114</v>
      </c>
      <c r="Y26" s="157" t="s">
        <v>115</v>
      </c>
      <c r="Z26" s="147"/>
      <c r="AA26" s="147"/>
      <c r="AB26" s="147"/>
      <c r="AC26" s="147"/>
      <c r="AD26" s="147"/>
      <c r="AE26" s="147"/>
      <c r="AF26" s="147"/>
      <c r="AG26" s="147" t="s">
        <v>116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6" t="s">
        <v>117</v>
      </c>
      <c r="D27" s="159"/>
      <c r="E27" s="160">
        <v>112.512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118</v>
      </c>
      <c r="AH27" s="147">
        <v>5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">
      <c r="A28" s="165" t="s">
        <v>108</v>
      </c>
      <c r="B28" s="166" t="s">
        <v>59</v>
      </c>
      <c r="C28" s="184" t="s">
        <v>60</v>
      </c>
      <c r="D28" s="167"/>
      <c r="E28" s="168"/>
      <c r="F28" s="169"/>
      <c r="G28" s="170">
        <f>SUMIF(AG29:AG29,"&lt;&gt;NOR",G29:G29)</f>
        <v>0</v>
      </c>
      <c r="H28" s="164"/>
      <c r="I28" s="164">
        <f>SUM(I29:I29)</f>
        <v>0</v>
      </c>
      <c r="J28" s="164"/>
      <c r="K28" s="164">
        <f>SUM(K29:K29)</f>
        <v>0</v>
      </c>
      <c r="L28" s="164"/>
      <c r="M28" s="164">
        <f>SUM(M29:M29)</f>
        <v>0</v>
      </c>
      <c r="N28" s="163"/>
      <c r="O28" s="163">
        <f>SUM(O29:O29)</f>
        <v>0</v>
      </c>
      <c r="P28" s="163"/>
      <c r="Q28" s="163">
        <f>SUM(Q29:Q29)</f>
        <v>0</v>
      </c>
      <c r="R28" s="164"/>
      <c r="S28" s="164"/>
      <c r="T28" s="164"/>
      <c r="U28" s="164"/>
      <c r="V28" s="164">
        <f>SUM(V29:V29)</f>
        <v>8.08</v>
      </c>
      <c r="W28" s="164"/>
      <c r="X28" s="164"/>
      <c r="Y28" s="164"/>
      <c r="AG28" t="s">
        <v>109</v>
      </c>
    </row>
    <row r="29" spans="1:60" outlineLevel="1" x14ac:dyDescent="0.2">
      <c r="A29" s="178">
        <v>9</v>
      </c>
      <c r="B29" s="179" t="s">
        <v>137</v>
      </c>
      <c r="C29" s="187" t="s">
        <v>138</v>
      </c>
      <c r="D29" s="180" t="s">
        <v>139</v>
      </c>
      <c r="E29" s="181">
        <v>3.1362700000000001</v>
      </c>
      <c r="F29" s="182"/>
      <c r="G29" s="183">
        <f>ROUND(E29*F29,2)</f>
        <v>0</v>
      </c>
      <c r="H29" s="158"/>
      <c r="I29" s="157">
        <f>ROUND(E29*H29,2)</f>
        <v>0</v>
      </c>
      <c r="J29" s="158"/>
      <c r="K29" s="157">
        <f>ROUND(E29*J29,2)</f>
        <v>0</v>
      </c>
      <c r="L29" s="157">
        <v>21</v>
      </c>
      <c r="M29" s="157">
        <f>G29*(1+L29/100)</f>
        <v>0</v>
      </c>
      <c r="N29" s="156">
        <v>0</v>
      </c>
      <c r="O29" s="156">
        <f>ROUND(E29*N29,2)</f>
        <v>0</v>
      </c>
      <c r="P29" s="156">
        <v>0</v>
      </c>
      <c r="Q29" s="156">
        <f>ROUND(E29*P29,2)</f>
        <v>0</v>
      </c>
      <c r="R29" s="157"/>
      <c r="S29" s="157" t="s">
        <v>113</v>
      </c>
      <c r="T29" s="157" t="s">
        <v>113</v>
      </c>
      <c r="U29" s="157">
        <v>2.577</v>
      </c>
      <c r="V29" s="157">
        <f>ROUND(E29*U29,2)</f>
        <v>8.08</v>
      </c>
      <c r="W29" s="157"/>
      <c r="X29" s="157" t="s">
        <v>140</v>
      </c>
      <c r="Y29" s="157" t="s">
        <v>115</v>
      </c>
      <c r="Z29" s="147"/>
      <c r="AA29" s="147"/>
      <c r="AB29" s="147"/>
      <c r="AC29" s="147"/>
      <c r="AD29" s="147"/>
      <c r="AE29" s="147"/>
      <c r="AF29" s="147"/>
      <c r="AG29" s="147" t="s">
        <v>141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x14ac:dyDescent="0.2">
      <c r="A30" s="165" t="s">
        <v>108</v>
      </c>
      <c r="B30" s="166" t="s">
        <v>61</v>
      </c>
      <c r="C30" s="184" t="s">
        <v>62</v>
      </c>
      <c r="D30" s="167"/>
      <c r="E30" s="168"/>
      <c r="F30" s="169"/>
      <c r="G30" s="170">
        <f>SUMIF(AG31:AG55,"&lt;&gt;NOR",G31:G55)</f>
        <v>0</v>
      </c>
      <c r="H30" s="164"/>
      <c r="I30" s="164">
        <f>SUM(I31:I55)</f>
        <v>0</v>
      </c>
      <c r="J30" s="164"/>
      <c r="K30" s="164">
        <f>SUM(K31:K55)</f>
        <v>0</v>
      </c>
      <c r="L30" s="164"/>
      <c r="M30" s="164">
        <f>SUM(M31:M55)</f>
        <v>0</v>
      </c>
      <c r="N30" s="163"/>
      <c r="O30" s="163">
        <f>SUM(O31:O55)</f>
        <v>4.74</v>
      </c>
      <c r="P30" s="163"/>
      <c r="Q30" s="163">
        <f>SUM(Q31:Q55)</f>
        <v>0</v>
      </c>
      <c r="R30" s="164"/>
      <c r="S30" s="164"/>
      <c r="T30" s="164"/>
      <c r="U30" s="164"/>
      <c r="V30" s="164">
        <f>SUM(V31:V55)</f>
        <v>1661.3699999999997</v>
      </c>
      <c r="W30" s="164"/>
      <c r="X30" s="164"/>
      <c r="Y30" s="164"/>
      <c r="AG30" t="s">
        <v>109</v>
      </c>
    </row>
    <row r="31" spans="1:60" ht="45" outlineLevel="1" x14ac:dyDescent="0.2">
      <c r="A31" s="172">
        <v>10</v>
      </c>
      <c r="B31" s="173" t="s">
        <v>142</v>
      </c>
      <c r="C31" s="185" t="s">
        <v>143</v>
      </c>
      <c r="D31" s="174" t="s">
        <v>112</v>
      </c>
      <c r="E31" s="175">
        <v>1265.76</v>
      </c>
      <c r="F31" s="176"/>
      <c r="G31" s="177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1.7000000000000001E-4</v>
      </c>
      <c r="O31" s="156">
        <f>ROUND(E31*N31,2)</f>
        <v>0.22</v>
      </c>
      <c r="P31" s="156">
        <v>0</v>
      </c>
      <c r="Q31" s="156">
        <f>ROUND(E31*P31,2)</f>
        <v>0</v>
      </c>
      <c r="R31" s="157"/>
      <c r="S31" s="157" t="s">
        <v>113</v>
      </c>
      <c r="T31" s="157" t="s">
        <v>113</v>
      </c>
      <c r="U31" s="157">
        <v>0.84799999999999998</v>
      </c>
      <c r="V31" s="157">
        <f>ROUND(E31*U31,2)</f>
        <v>1073.3599999999999</v>
      </c>
      <c r="W31" s="157"/>
      <c r="X31" s="157" t="s">
        <v>114</v>
      </c>
      <c r="Y31" s="157" t="s">
        <v>115</v>
      </c>
      <c r="Z31" s="147"/>
      <c r="AA31" s="147"/>
      <c r="AB31" s="147"/>
      <c r="AC31" s="147"/>
      <c r="AD31" s="147"/>
      <c r="AE31" s="147"/>
      <c r="AF31" s="147"/>
      <c r="AG31" s="147" t="s">
        <v>116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6" t="s">
        <v>144</v>
      </c>
      <c r="D32" s="159"/>
      <c r="E32" s="160">
        <v>1265.76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118</v>
      </c>
      <c r="AH32" s="147">
        <v>5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72">
        <v>11</v>
      </c>
      <c r="B33" s="173" t="s">
        <v>145</v>
      </c>
      <c r="C33" s="185" t="s">
        <v>146</v>
      </c>
      <c r="D33" s="174" t="s">
        <v>147</v>
      </c>
      <c r="E33" s="175">
        <v>351.6</v>
      </c>
      <c r="F33" s="176"/>
      <c r="G33" s="177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21</v>
      </c>
      <c r="M33" s="157">
        <f>G33*(1+L33/100)</f>
        <v>0</v>
      </c>
      <c r="N33" s="156">
        <v>1.8400000000000001E-3</v>
      </c>
      <c r="O33" s="156">
        <f>ROUND(E33*N33,2)</f>
        <v>0.65</v>
      </c>
      <c r="P33" s="156">
        <v>0</v>
      </c>
      <c r="Q33" s="156">
        <f>ROUND(E33*P33,2)</f>
        <v>0</v>
      </c>
      <c r="R33" s="157"/>
      <c r="S33" s="157" t="s">
        <v>113</v>
      </c>
      <c r="T33" s="157" t="s">
        <v>113</v>
      </c>
      <c r="U33" s="157">
        <v>0.252</v>
      </c>
      <c r="V33" s="157">
        <f>ROUND(E33*U33,2)</f>
        <v>88.6</v>
      </c>
      <c r="W33" s="157"/>
      <c r="X33" s="157" t="s">
        <v>114</v>
      </c>
      <c r="Y33" s="157" t="s">
        <v>115</v>
      </c>
      <c r="Z33" s="147"/>
      <c r="AA33" s="147"/>
      <c r="AB33" s="147"/>
      <c r="AC33" s="147"/>
      <c r="AD33" s="147"/>
      <c r="AE33" s="147"/>
      <c r="AF33" s="147"/>
      <c r="AG33" s="147" t="s">
        <v>116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6" t="s">
        <v>148</v>
      </c>
      <c r="D34" s="159"/>
      <c r="E34" s="160">
        <v>175.8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118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6" t="s">
        <v>149</v>
      </c>
      <c r="D35" s="159"/>
      <c r="E35" s="160">
        <v>175.8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118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2">
        <v>12</v>
      </c>
      <c r="B36" s="173" t="s">
        <v>150</v>
      </c>
      <c r="C36" s="185" t="s">
        <v>151</v>
      </c>
      <c r="D36" s="174" t="s">
        <v>147</v>
      </c>
      <c r="E36" s="175">
        <v>28.8</v>
      </c>
      <c r="F36" s="176"/>
      <c r="G36" s="177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21</v>
      </c>
      <c r="M36" s="157">
        <f>G36*(1+L36/100)</f>
        <v>0</v>
      </c>
      <c r="N36" s="156">
        <v>1.8400000000000001E-3</v>
      </c>
      <c r="O36" s="156">
        <f>ROUND(E36*N36,2)</f>
        <v>0.05</v>
      </c>
      <c r="P36" s="156">
        <v>0</v>
      </c>
      <c r="Q36" s="156">
        <f>ROUND(E36*P36,2)</f>
        <v>0</v>
      </c>
      <c r="R36" s="157"/>
      <c r="S36" s="157" t="s">
        <v>113</v>
      </c>
      <c r="T36" s="157" t="s">
        <v>113</v>
      </c>
      <c r="U36" s="157">
        <v>0.252</v>
      </c>
      <c r="V36" s="157">
        <f>ROUND(E36*U36,2)</f>
        <v>7.26</v>
      </c>
      <c r="W36" s="157"/>
      <c r="X36" s="157" t="s">
        <v>114</v>
      </c>
      <c r="Y36" s="157" t="s">
        <v>115</v>
      </c>
      <c r="Z36" s="147"/>
      <c r="AA36" s="147"/>
      <c r="AB36" s="147"/>
      <c r="AC36" s="147"/>
      <c r="AD36" s="147"/>
      <c r="AE36" s="147"/>
      <c r="AF36" s="147"/>
      <c r="AG36" s="147" t="s">
        <v>116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6" t="s">
        <v>152</v>
      </c>
      <c r="D37" s="159"/>
      <c r="E37" s="160">
        <v>28.8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118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t="33.75" outlineLevel="1" x14ac:dyDescent="0.2">
      <c r="A38" s="172">
        <v>13</v>
      </c>
      <c r="B38" s="173" t="s">
        <v>153</v>
      </c>
      <c r="C38" s="185" t="s">
        <v>154</v>
      </c>
      <c r="D38" s="174" t="s">
        <v>112</v>
      </c>
      <c r="E38" s="175">
        <v>1265.76</v>
      </c>
      <c r="F38" s="176"/>
      <c r="G38" s="177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21</v>
      </c>
      <c r="M38" s="157">
        <f>G38*(1+L38/100)</f>
        <v>0</v>
      </c>
      <c r="N38" s="156">
        <v>3.3E-4</v>
      </c>
      <c r="O38" s="156">
        <f>ROUND(E38*N38,2)</f>
        <v>0.42</v>
      </c>
      <c r="P38" s="156">
        <v>0</v>
      </c>
      <c r="Q38" s="156">
        <f>ROUND(E38*P38,2)</f>
        <v>0</v>
      </c>
      <c r="R38" s="157"/>
      <c r="S38" s="157" t="s">
        <v>113</v>
      </c>
      <c r="T38" s="157" t="s">
        <v>113</v>
      </c>
      <c r="U38" s="157">
        <v>2.75E-2</v>
      </c>
      <c r="V38" s="157">
        <f>ROUND(E38*U38,2)</f>
        <v>34.81</v>
      </c>
      <c r="W38" s="157"/>
      <c r="X38" s="157" t="s">
        <v>114</v>
      </c>
      <c r="Y38" s="157" t="s">
        <v>115</v>
      </c>
      <c r="Z38" s="147"/>
      <c r="AA38" s="147"/>
      <c r="AB38" s="147"/>
      <c r="AC38" s="147"/>
      <c r="AD38" s="147"/>
      <c r="AE38" s="147"/>
      <c r="AF38" s="147"/>
      <c r="AG38" s="147" t="s">
        <v>116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86" t="s">
        <v>155</v>
      </c>
      <c r="D39" s="159"/>
      <c r="E39" s="160">
        <v>1265.76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118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33.75" outlineLevel="1" x14ac:dyDescent="0.2">
      <c r="A40" s="172">
        <v>14</v>
      </c>
      <c r="B40" s="173" t="s">
        <v>156</v>
      </c>
      <c r="C40" s="185" t="s">
        <v>157</v>
      </c>
      <c r="D40" s="174" t="s">
        <v>112</v>
      </c>
      <c r="E40" s="175">
        <v>1265.76</v>
      </c>
      <c r="F40" s="176"/>
      <c r="G40" s="177">
        <f>ROUND(E40*F40,2)</f>
        <v>0</v>
      </c>
      <c r="H40" s="158"/>
      <c r="I40" s="157">
        <f>ROUND(E40*H40,2)</f>
        <v>0</v>
      </c>
      <c r="J40" s="158"/>
      <c r="K40" s="157">
        <f>ROUND(E40*J40,2)</f>
        <v>0</v>
      </c>
      <c r="L40" s="157">
        <v>21</v>
      </c>
      <c r="M40" s="157">
        <f>G40*(1+L40/100)</f>
        <v>0</v>
      </c>
      <c r="N40" s="156">
        <v>0</v>
      </c>
      <c r="O40" s="156">
        <f>ROUND(E40*N40,2)</f>
        <v>0</v>
      </c>
      <c r="P40" s="156">
        <v>0</v>
      </c>
      <c r="Q40" s="156">
        <f>ROUND(E40*P40,2)</f>
        <v>0</v>
      </c>
      <c r="R40" s="157"/>
      <c r="S40" s="157" t="s">
        <v>113</v>
      </c>
      <c r="T40" s="157" t="s">
        <v>113</v>
      </c>
      <c r="U40" s="157">
        <v>0.217</v>
      </c>
      <c r="V40" s="157">
        <f>ROUND(E40*U40,2)</f>
        <v>274.67</v>
      </c>
      <c r="W40" s="157"/>
      <c r="X40" s="157" t="s">
        <v>114</v>
      </c>
      <c r="Y40" s="157" t="s">
        <v>115</v>
      </c>
      <c r="Z40" s="147"/>
      <c r="AA40" s="147"/>
      <c r="AB40" s="147"/>
      <c r="AC40" s="147"/>
      <c r="AD40" s="147"/>
      <c r="AE40" s="147"/>
      <c r="AF40" s="147"/>
      <c r="AG40" s="147" t="s">
        <v>116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86" t="s">
        <v>144</v>
      </c>
      <c r="D41" s="159"/>
      <c r="E41" s="160">
        <v>1265.76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118</v>
      </c>
      <c r="AH41" s="147">
        <v>5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22.5" outlineLevel="1" x14ac:dyDescent="0.2">
      <c r="A42" s="172">
        <v>15</v>
      </c>
      <c r="B42" s="173" t="s">
        <v>158</v>
      </c>
      <c r="C42" s="185" t="s">
        <v>159</v>
      </c>
      <c r="D42" s="174" t="s">
        <v>112</v>
      </c>
      <c r="E42" s="175">
        <v>1265.76</v>
      </c>
      <c r="F42" s="176"/>
      <c r="G42" s="177">
        <f>ROUND(E42*F42,2)</f>
        <v>0</v>
      </c>
      <c r="H42" s="158"/>
      <c r="I42" s="157">
        <f>ROUND(E42*H42,2)</f>
        <v>0</v>
      </c>
      <c r="J42" s="158"/>
      <c r="K42" s="157">
        <f>ROUND(E42*J42,2)</f>
        <v>0</v>
      </c>
      <c r="L42" s="157">
        <v>21</v>
      </c>
      <c r="M42" s="157">
        <f>G42*(1+L42/100)</f>
        <v>0</v>
      </c>
      <c r="N42" s="156">
        <v>0</v>
      </c>
      <c r="O42" s="156">
        <f>ROUND(E42*N42,2)</f>
        <v>0</v>
      </c>
      <c r="P42" s="156">
        <v>0</v>
      </c>
      <c r="Q42" s="156">
        <f>ROUND(E42*P42,2)</f>
        <v>0</v>
      </c>
      <c r="R42" s="157"/>
      <c r="S42" s="157" t="s">
        <v>113</v>
      </c>
      <c r="T42" s="157" t="s">
        <v>113</v>
      </c>
      <c r="U42" s="157">
        <v>0.1</v>
      </c>
      <c r="V42" s="157">
        <f>ROUND(E42*U42,2)</f>
        <v>126.58</v>
      </c>
      <c r="W42" s="157"/>
      <c r="X42" s="157" t="s">
        <v>114</v>
      </c>
      <c r="Y42" s="157" t="s">
        <v>115</v>
      </c>
      <c r="Z42" s="147"/>
      <c r="AA42" s="147"/>
      <c r="AB42" s="147"/>
      <c r="AC42" s="147"/>
      <c r="AD42" s="147"/>
      <c r="AE42" s="147"/>
      <c r="AF42" s="147"/>
      <c r="AG42" s="147" t="s">
        <v>116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6" t="s">
        <v>160</v>
      </c>
      <c r="D43" s="159"/>
      <c r="E43" s="160">
        <v>1265.76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118</v>
      </c>
      <c r="AH43" s="147">
        <v>5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2">
        <v>16</v>
      </c>
      <c r="B44" s="173" t="s">
        <v>161</v>
      </c>
      <c r="C44" s="185" t="s">
        <v>162</v>
      </c>
      <c r="D44" s="174" t="s">
        <v>112</v>
      </c>
      <c r="E44" s="175">
        <v>1265.76</v>
      </c>
      <c r="F44" s="176"/>
      <c r="G44" s="177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0</v>
      </c>
      <c r="O44" s="156">
        <f>ROUND(E44*N44,2)</f>
        <v>0</v>
      </c>
      <c r="P44" s="156">
        <v>0</v>
      </c>
      <c r="Q44" s="156">
        <f>ROUND(E44*P44,2)</f>
        <v>0</v>
      </c>
      <c r="R44" s="157"/>
      <c r="S44" s="157" t="s">
        <v>113</v>
      </c>
      <c r="T44" s="157" t="s">
        <v>113</v>
      </c>
      <c r="U44" s="157">
        <v>3.7999999999999999E-2</v>
      </c>
      <c r="V44" s="157">
        <f>ROUND(E44*U44,2)</f>
        <v>48.1</v>
      </c>
      <c r="W44" s="157"/>
      <c r="X44" s="157" t="s">
        <v>114</v>
      </c>
      <c r="Y44" s="157" t="s">
        <v>115</v>
      </c>
      <c r="Z44" s="147"/>
      <c r="AA44" s="147"/>
      <c r="AB44" s="147"/>
      <c r="AC44" s="147"/>
      <c r="AD44" s="147"/>
      <c r="AE44" s="147"/>
      <c r="AF44" s="147"/>
      <c r="AG44" s="147" t="s">
        <v>116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186" t="s">
        <v>160</v>
      </c>
      <c r="D45" s="159"/>
      <c r="E45" s="160">
        <v>1265.76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118</v>
      </c>
      <c r="AH45" s="147">
        <v>5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2">
        <v>17</v>
      </c>
      <c r="B46" s="173" t="s">
        <v>163</v>
      </c>
      <c r="C46" s="185" t="s">
        <v>164</v>
      </c>
      <c r="D46" s="174" t="s">
        <v>112</v>
      </c>
      <c r="E46" s="175">
        <v>1430.3088</v>
      </c>
      <c r="F46" s="176"/>
      <c r="G46" s="177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6">
        <v>1.8E-3</v>
      </c>
      <c r="O46" s="156">
        <f>ROUND(E46*N46,2)</f>
        <v>2.57</v>
      </c>
      <c r="P46" s="156">
        <v>0</v>
      </c>
      <c r="Q46" s="156">
        <f>ROUND(E46*P46,2)</f>
        <v>0</v>
      </c>
      <c r="R46" s="157" t="s">
        <v>165</v>
      </c>
      <c r="S46" s="157" t="s">
        <v>113</v>
      </c>
      <c r="T46" s="157" t="s">
        <v>113</v>
      </c>
      <c r="U46" s="157">
        <v>0</v>
      </c>
      <c r="V46" s="157">
        <f>ROUND(E46*U46,2)</f>
        <v>0</v>
      </c>
      <c r="W46" s="157"/>
      <c r="X46" s="157" t="s">
        <v>166</v>
      </c>
      <c r="Y46" s="157" t="s">
        <v>115</v>
      </c>
      <c r="Z46" s="147"/>
      <c r="AA46" s="147"/>
      <c r="AB46" s="147"/>
      <c r="AC46" s="147"/>
      <c r="AD46" s="147"/>
      <c r="AE46" s="147"/>
      <c r="AF46" s="147"/>
      <c r="AG46" s="147" t="s">
        <v>167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6" t="s">
        <v>160</v>
      </c>
      <c r="D47" s="159"/>
      <c r="E47" s="160">
        <v>1265.76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118</v>
      </c>
      <c r="AH47" s="147">
        <v>5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8" t="s">
        <v>168</v>
      </c>
      <c r="D48" s="161"/>
      <c r="E48" s="162">
        <v>164.5488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118</v>
      </c>
      <c r="AH48" s="147">
        <v>4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2.5" outlineLevel="1" x14ac:dyDescent="0.2">
      <c r="A49" s="172">
        <v>18</v>
      </c>
      <c r="B49" s="173" t="s">
        <v>169</v>
      </c>
      <c r="C49" s="185" t="s">
        <v>170</v>
      </c>
      <c r="D49" s="174" t="s">
        <v>112</v>
      </c>
      <c r="E49" s="175">
        <v>1329.048</v>
      </c>
      <c r="F49" s="176"/>
      <c r="G49" s="177">
        <f>ROUND(E49*F49,2)</f>
        <v>0</v>
      </c>
      <c r="H49" s="158"/>
      <c r="I49" s="157">
        <f>ROUND(E49*H49,2)</f>
        <v>0</v>
      </c>
      <c r="J49" s="158"/>
      <c r="K49" s="157">
        <f>ROUND(E49*J49,2)</f>
        <v>0</v>
      </c>
      <c r="L49" s="157">
        <v>21</v>
      </c>
      <c r="M49" s="157">
        <f>G49*(1+L49/100)</f>
        <v>0</v>
      </c>
      <c r="N49" s="156">
        <v>5.0000000000000001E-4</v>
      </c>
      <c r="O49" s="156">
        <f>ROUND(E49*N49,2)</f>
        <v>0.66</v>
      </c>
      <c r="P49" s="156">
        <v>0</v>
      </c>
      <c r="Q49" s="156">
        <f>ROUND(E49*P49,2)</f>
        <v>0</v>
      </c>
      <c r="R49" s="157" t="s">
        <v>165</v>
      </c>
      <c r="S49" s="157" t="s">
        <v>113</v>
      </c>
      <c r="T49" s="157" t="s">
        <v>113</v>
      </c>
      <c r="U49" s="157">
        <v>0</v>
      </c>
      <c r="V49" s="157">
        <f>ROUND(E49*U49,2)</f>
        <v>0</v>
      </c>
      <c r="W49" s="157"/>
      <c r="X49" s="157" t="s">
        <v>166</v>
      </c>
      <c r="Y49" s="157" t="s">
        <v>115</v>
      </c>
      <c r="Z49" s="147"/>
      <c r="AA49" s="147"/>
      <c r="AB49" s="147"/>
      <c r="AC49" s="147"/>
      <c r="AD49" s="147"/>
      <c r="AE49" s="147"/>
      <c r="AF49" s="147"/>
      <c r="AG49" s="147" t="s">
        <v>167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6" t="s">
        <v>171</v>
      </c>
      <c r="D50" s="159"/>
      <c r="E50" s="160">
        <v>1265.76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118</v>
      </c>
      <c r="AH50" s="147">
        <v>5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8" t="s">
        <v>172</v>
      </c>
      <c r="D51" s="161"/>
      <c r="E51" s="162">
        <v>63.287999999999997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118</v>
      </c>
      <c r="AH51" s="147">
        <v>4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2">
        <v>19</v>
      </c>
      <c r="B52" s="173" t="s">
        <v>173</v>
      </c>
      <c r="C52" s="185" t="s">
        <v>174</v>
      </c>
      <c r="D52" s="174" t="s">
        <v>112</v>
      </c>
      <c r="E52" s="175">
        <v>1430.3088</v>
      </c>
      <c r="F52" s="176"/>
      <c r="G52" s="177">
        <f>ROUND(E52*F52,2)</f>
        <v>0</v>
      </c>
      <c r="H52" s="158"/>
      <c r="I52" s="157">
        <f>ROUND(E52*H52,2)</f>
        <v>0</v>
      </c>
      <c r="J52" s="158"/>
      <c r="K52" s="157">
        <f>ROUND(E52*J52,2)</f>
        <v>0</v>
      </c>
      <c r="L52" s="157">
        <v>21</v>
      </c>
      <c r="M52" s="157">
        <f>G52*(1+L52/100)</f>
        <v>0</v>
      </c>
      <c r="N52" s="156">
        <v>1.2E-4</v>
      </c>
      <c r="O52" s="156">
        <f>ROUND(E52*N52,2)</f>
        <v>0.17</v>
      </c>
      <c r="P52" s="156">
        <v>0</v>
      </c>
      <c r="Q52" s="156">
        <f>ROUND(E52*P52,2)</f>
        <v>0</v>
      </c>
      <c r="R52" s="157" t="s">
        <v>165</v>
      </c>
      <c r="S52" s="157" t="s">
        <v>113</v>
      </c>
      <c r="T52" s="157" t="s">
        <v>113</v>
      </c>
      <c r="U52" s="157">
        <v>0</v>
      </c>
      <c r="V52" s="157">
        <f>ROUND(E52*U52,2)</f>
        <v>0</v>
      </c>
      <c r="W52" s="157"/>
      <c r="X52" s="157" t="s">
        <v>166</v>
      </c>
      <c r="Y52" s="157" t="s">
        <v>115</v>
      </c>
      <c r="Z52" s="147"/>
      <c r="AA52" s="147"/>
      <c r="AB52" s="147"/>
      <c r="AC52" s="147"/>
      <c r="AD52" s="147"/>
      <c r="AE52" s="147"/>
      <c r="AF52" s="147"/>
      <c r="AG52" s="147" t="s">
        <v>167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6" t="s">
        <v>175</v>
      </c>
      <c r="D53" s="159"/>
      <c r="E53" s="160">
        <v>1265.76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118</v>
      </c>
      <c r="AH53" s="147">
        <v>5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8" t="s">
        <v>168</v>
      </c>
      <c r="D54" s="161"/>
      <c r="E54" s="162">
        <v>164.5488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118</v>
      </c>
      <c r="AH54" s="147">
        <v>4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8">
        <v>20</v>
      </c>
      <c r="B55" s="179" t="s">
        <v>176</v>
      </c>
      <c r="C55" s="187" t="s">
        <v>177</v>
      </c>
      <c r="D55" s="180" t="s">
        <v>139</v>
      </c>
      <c r="E55" s="181">
        <v>4.7435299999999998</v>
      </c>
      <c r="F55" s="182"/>
      <c r="G55" s="183">
        <f>ROUND(E55*F55,2)</f>
        <v>0</v>
      </c>
      <c r="H55" s="158"/>
      <c r="I55" s="157">
        <f>ROUND(E55*H55,2)</f>
        <v>0</v>
      </c>
      <c r="J55" s="158"/>
      <c r="K55" s="157">
        <f>ROUND(E55*J55,2)</f>
        <v>0</v>
      </c>
      <c r="L55" s="157">
        <v>21</v>
      </c>
      <c r="M55" s="157">
        <f>G55*(1+L55/100)</f>
        <v>0</v>
      </c>
      <c r="N55" s="156">
        <v>0</v>
      </c>
      <c r="O55" s="156">
        <f>ROUND(E55*N55,2)</f>
        <v>0</v>
      </c>
      <c r="P55" s="156">
        <v>0</v>
      </c>
      <c r="Q55" s="156">
        <f>ROUND(E55*P55,2)</f>
        <v>0</v>
      </c>
      <c r="R55" s="157"/>
      <c r="S55" s="157" t="s">
        <v>113</v>
      </c>
      <c r="T55" s="157" t="s">
        <v>113</v>
      </c>
      <c r="U55" s="157">
        <v>1.6850000000000001</v>
      </c>
      <c r="V55" s="157">
        <f>ROUND(E55*U55,2)</f>
        <v>7.99</v>
      </c>
      <c r="W55" s="157"/>
      <c r="X55" s="157" t="s">
        <v>140</v>
      </c>
      <c r="Y55" s="157" t="s">
        <v>115</v>
      </c>
      <c r="Z55" s="147"/>
      <c r="AA55" s="147"/>
      <c r="AB55" s="147"/>
      <c r="AC55" s="147"/>
      <c r="AD55" s="147"/>
      <c r="AE55" s="147"/>
      <c r="AF55" s="147"/>
      <c r="AG55" s="147" t="s">
        <v>141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x14ac:dyDescent="0.2">
      <c r="A56" s="165" t="s">
        <v>108</v>
      </c>
      <c r="B56" s="166" t="s">
        <v>63</v>
      </c>
      <c r="C56" s="184" t="s">
        <v>64</v>
      </c>
      <c r="D56" s="167"/>
      <c r="E56" s="168"/>
      <c r="F56" s="169"/>
      <c r="G56" s="170">
        <f>SUMIF(AG57:AG74,"&lt;&gt;NOR",G57:G74)</f>
        <v>0</v>
      </c>
      <c r="H56" s="164"/>
      <c r="I56" s="164">
        <f>SUM(I57:I74)</f>
        <v>0</v>
      </c>
      <c r="J56" s="164"/>
      <c r="K56" s="164">
        <f>SUM(K57:K74)</f>
        <v>0</v>
      </c>
      <c r="L56" s="164"/>
      <c r="M56" s="164">
        <f>SUM(M57:M74)</f>
        <v>0</v>
      </c>
      <c r="N56" s="163"/>
      <c r="O56" s="163">
        <f>SUM(O57:O74)</f>
        <v>17.54</v>
      </c>
      <c r="P56" s="163"/>
      <c r="Q56" s="163">
        <f>SUM(Q57:Q74)</f>
        <v>2.48</v>
      </c>
      <c r="R56" s="164"/>
      <c r="S56" s="164"/>
      <c r="T56" s="164"/>
      <c r="U56" s="164"/>
      <c r="V56" s="164">
        <f>SUM(V57:V74)</f>
        <v>573.46</v>
      </c>
      <c r="W56" s="164"/>
      <c r="X56" s="164"/>
      <c r="Y56" s="164"/>
      <c r="AG56" t="s">
        <v>109</v>
      </c>
    </row>
    <row r="57" spans="1:60" ht="22.5" outlineLevel="1" x14ac:dyDescent="0.2">
      <c r="A57" s="172">
        <v>21</v>
      </c>
      <c r="B57" s="173" t="s">
        <v>178</v>
      </c>
      <c r="C57" s="185" t="s">
        <v>179</v>
      </c>
      <c r="D57" s="174" t="s">
        <v>112</v>
      </c>
      <c r="E57" s="175">
        <v>1237.914</v>
      </c>
      <c r="F57" s="176"/>
      <c r="G57" s="177">
        <f>ROUND(E57*F57,2)</f>
        <v>0</v>
      </c>
      <c r="H57" s="158"/>
      <c r="I57" s="157">
        <f>ROUND(E57*H57,2)</f>
        <v>0</v>
      </c>
      <c r="J57" s="158"/>
      <c r="K57" s="157">
        <f>ROUND(E57*J57,2)</f>
        <v>0</v>
      </c>
      <c r="L57" s="157">
        <v>21</v>
      </c>
      <c r="M57" s="157">
        <f>G57*(1+L57/100)</f>
        <v>0</v>
      </c>
      <c r="N57" s="156">
        <v>0</v>
      </c>
      <c r="O57" s="156">
        <f>ROUND(E57*N57,2)</f>
        <v>0</v>
      </c>
      <c r="P57" s="156">
        <v>2E-3</v>
      </c>
      <c r="Q57" s="156">
        <f>ROUND(E57*P57,2)</f>
        <v>2.48</v>
      </c>
      <c r="R57" s="157"/>
      <c r="S57" s="157" t="s">
        <v>113</v>
      </c>
      <c r="T57" s="157" t="s">
        <v>113</v>
      </c>
      <c r="U57" s="157">
        <v>3.7999999999999999E-2</v>
      </c>
      <c r="V57" s="157">
        <f>ROUND(E57*U57,2)</f>
        <v>47.04</v>
      </c>
      <c r="W57" s="157"/>
      <c r="X57" s="157" t="s">
        <v>114</v>
      </c>
      <c r="Y57" s="157" t="s">
        <v>115</v>
      </c>
      <c r="Z57" s="147"/>
      <c r="AA57" s="147"/>
      <c r="AB57" s="147"/>
      <c r="AC57" s="147"/>
      <c r="AD57" s="147"/>
      <c r="AE57" s="147"/>
      <c r="AF57" s="147"/>
      <c r="AG57" s="147" t="s">
        <v>116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186" t="s">
        <v>180</v>
      </c>
      <c r="D58" s="159"/>
      <c r="E58" s="160">
        <v>1237.914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118</v>
      </c>
      <c r="AH58" s="147">
        <v>5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2.5" outlineLevel="1" x14ac:dyDescent="0.2">
      <c r="A59" s="172">
        <v>22</v>
      </c>
      <c r="B59" s="173" t="s">
        <v>181</v>
      </c>
      <c r="C59" s="185" t="s">
        <v>182</v>
      </c>
      <c r="D59" s="174" t="s">
        <v>112</v>
      </c>
      <c r="E59" s="175">
        <v>2522.88</v>
      </c>
      <c r="F59" s="176"/>
      <c r="G59" s="177">
        <f>ROUND(E59*F59,2)</f>
        <v>0</v>
      </c>
      <c r="H59" s="158"/>
      <c r="I59" s="157">
        <f>ROUND(E59*H59,2)</f>
        <v>0</v>
      </c>
      <c r="J59" s="158"/>
      <c r="K59" s="157">
        <f>ROUND(E59*J59,2)</f>
        <v>0</v>
      </c>
      <c r="L59" s="157">
        <v>21</v>
      </c>
      <c r="M59" s="157">
        <f>G59*(1+L59/100)</f>
        <v>0</v>
      </c>
      <c r="N59" s="156">
        <v>1.0000000000000001E-5</v>
      </c>
      <c r="O59" s="156">
        <f>ROUND(E59*N59,2)</f>
        <v>0.03</v>
      </c>
      <c r="P59" s="156">
        <v>0</v>
      </c>
      <c r="Q59" s="156">
        <f>ROUND(E59*P59,2)</f>
        <v>0</v>
      </c>
      <c r="R59" s="157"/>
      <c r="S59" s="157" t="s">
        <v>113</v>
      </c>
      <c r="T59" s="157" t="s">
        <v>113</v>
      </c>
      <c r="U59" s="157">
        <v>0.19500000000000001</v>
      </c>
      <c r="V59" s="157">
        <f>ROUND(E59*U59,2)</f>
        <v>491.96</v>
      </c>
      <c r="W59" s="157"/>
      <c r="X59" s="157" t="s">
        <v>114</v>
      </c>
      <c r="Y59" s="157" t="s">
        <v>115</v>
      </c>
      <c r="Z59" s="147"/>
      <c r="AA59" s="147"/>
      <c r="AB59" s="147"/>
      <c r="AC59" s="147"/>
      <c r="AD59" s="147"/>
      <c r="AE59" s="147"/>
      <c r="AF59" s="147"/>
      <c r="AG59" s="147" t="s">
        <v>116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186" t="s">
        <v>183</v>
      </c>
      <c r="D60" s="159"/>
      <c r="E60" s="160">
        <v>1257.1199999999999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118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6" t="s">
        <v>184</v>
      </c>
      <c r="D61" s="159"/>
      <c r="E61" s="160">
        <v>1265.76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118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2">
        <v>23</v>
      </c>
      <c r="B62" s="173" t="s">
        <v>185</v>
      </c>
      <c r="C62" s="185" t="s">
        <v>186</v>
      </c>
      <c r="D62" s="174" t="s">
        <v>112</v>
      </c>
      <c r="E62" s="175">
        <v>14.5152</v>
      </c>
      <c r="F62" s="176"/>
      <c r="G62" s="177">
        <f>ROUND(E62*F62,2)</f>
        <v>0</v>
      </c>
      <c r="H62" s="158"/>
      <c r="I62" s="157">
        <f>ROUND(E62*H62,2)</f>
        <v>0</v>
      </c>
      <c r="J62" s="158"/>
      <c r="K62" s="157">
        <f>ROUND(E62*J62,2)</f>
        <v>0</v>
      </c>
      <c r="L62" s="157">
        <v>21</v>
      </c>
      <c r="M62" s="157">
        <f>G62*(1+L62/100)</f>
        <v>0</v>
      </c>
      <c r="N62" s="156">
        <v>2.64E-3</v>
      </c>
      <c r="O62" s="156">
        <f>ROUND(E62*N62,2)</f>
        <v>0.04</v>
      </c>
      <c r="P62" s="156">
        <v>0</v>
      </c>
      <c r="Q62" s="156">
        <f>ROUND(E62*P62,2)</f>
        <v>0</v>
      </c>
      <c r="R62" s="157" t="s">
        <v>165</v>
      </c>
      <c r="S62" s="157" t="s">
        <v>113</v>
      </c>
      <c r="T62" s="157" t="s">
        <v>113</v>
      </c>
      <c r="U62" s="157">
        <v>0</v>
      </c>
      <c r="V62" s="157">
        <f>ROUND(E62*U62,2)</f>
        <v>0</v>
      </c>
      <c r="W62" s="157"/>
      <c r="X62" s="157" t="s">
        <v>166</v>
      </c>
      <c r="Y62" s="157" t="s">
        <v>115</v>
      </c>
      <c r="Z62" s="147"/>
      <c r="AA62" s="147"/>
      <c r="AB62" s="147"/>
      <c r="AC62" s="147"/>
      <c r="AD62" s="147"/>
      <c r="AE62" s="147"/>
      <c r="AF62" s="147"/>
      <c r="AG62" s="147" t="s">
        <v>167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86" t="s">
        <v>187</v>
      </c>
      <c r="D63" s="159"/>
      <c r="E63" s="160">
        <v>8.0640000000000001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118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6" t="s">
        <v>188</v>
      </c>
      <c r="D64" s="159"/>
      <c r="E64" s="160">
        <v>5.76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118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8" t="s">
        <v>172</v>
      </c>
      <c r="D65" s="161"/>
      <c r="E65" s="162">
        <v>0.69120000000000004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118</v>
      </c>
      <c r="AH65" s="147">
        <v>4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72">
        <v>24</v>
      </c>
      <c r="B66" s="173" t="s">
        <v>189</v>
      </c>
      <c r="C66" s="185" t="s">
        <v>190</v>
      </c>
      <c r="D66" s="174" t="s">
        <v>112</v>
      </c>
      <c r="E66" s="175">
        <v>8.4672000000000001</v>
      </c>
      <c r="F66" s="176"/>
      <c r="G66" s="177">
        <f>ROUND(E66*F66,2)</f>
        <v>0</v>
      </c>
      <c r="H66" s="158"/>
      <c r="I66" s="157">
        <f>ROUND(E66*H66,2)</f>
        <v>0</v>
      </c>
      <c r="J66" s="158"/>
      <c r="K66" s="157">
        <f>ROUND(E66*J66,2)</f>
        <v>0</v>
      </c>
      <c r="L66" s="157">
        <v>21</v>
      </c>
      <c r="M66" s="157">
        <f>G66*(1+L66/100)</f>
        <v>0</v>
      </c>
      <c r="N66" s="156">
        <v>3.3E-3</v>
      </c>
      <c r="O66" s="156">
        <f>ROUND(E66*N66,2)</f>
        <v>0.03</v>
      </c>
      <c r="P66" s="156">
        <v>0</v>
      </c>
      <c r="Q66" s="156">
        <f>ROUND(E66*P66,2)</f>
        <v>0</v>
      </c>
      <c r="R66" s="157" t="s">
        <v>165</v>
      </c>
      <c r="S66" s="157" t="s">
        <v>113</v>
      </c>
      <c r="T66" s="157" t="s">
        <v>113</v>
      </c>
      <c r="U66" s="157">
        <v>0</v>
      </c>
      <c r="V66" s="157">
        <f>ROUND(E66*U66,2)</f>
        <v>0</v>
      </c>
      <c r="W66" s="157"/>
      <c r="X66" s="157" t="s">
        <v>166</v>
      </c>
      <c r="Y66" s="157" t="s">
        <v>115</v>
      </c>
      <c r="Z66" s="147"/>
      <c r="AA66" s="147"/>
      <c r="AB66" s="147"/>
      <c r="AC66" s="147"/>
      <c r="AD66" s="147"/>
      <c r="AE66" s="147"/>
      <c r="AF66" s="147"/>
      <c r="AG66" s="147" t="s">
        <v>167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6" t="s">
        <v>187</v>
      </c>
      <c r="D67" s="159"/>
      <c r="E67" s="160">
        <v>8.0640000000000001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118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8" t="s">
        <v>172</v>
      </c>
      <c r="D68" s="161"/>
      <c r="E68" s="162">
        <v>0.4032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118</v>
      </c>
      <c r="AH68" s="147">
        <v>4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72">
        <v>25</v>
      </c>
      <c r="B69" s="173" t="s">
        <v>191</v>
      </c>
      <c r="C69" s="185" t="s">
        <v>192</v>
      </c>
      <c r="D69" s="174" t="s">
        <v>112</v>
      </c>
      <c r="E69" s="175">
        <v>69.680000000000007</v>
      </c>
      <c r="F69" s="176"/>
      <c r="G69" s="177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6">
        <v>3.96E-3</v>
      </c>
      <c r="O69" s="156">
        <f>ROUND(E69*N69,2)</f>
        <v>0.28000000000000003</v>
      </c>
      <c r="P69" s="156">
        <v>0</v>
      </c>
      <c r="Q69" s="156">
        <f>ROUND(E69*P69,2)</f>
        <v>0</v>
      </c>
      <c r="R69" s="157" t="s">
        <v>165</v>
      </c>
      <c r="S69" s="157" t="s">
        <v>113</v>
      </c>
      <c r="T69" s="157" t="s">
        <v>113</v>
      </c>
      <c r="U69" s="157">
        <v>0</v>
      </c>
      <c r="V69" s="157">
        <f>ROUND(E69*U69,2)</f>
        <v>0</v>
      </c>
      <c r="W69" s="157"/>
      <c r="X69" s="157" t="s">
        <v>166</v>
      </c>
      <c r="Y69" s="157" t="s">
        <v>115</v>
      </c>
      <c r="Z69" s="147"/>
      <c r="AA69" s="147"/>
      <c r="AB69" s="147"/>
      <c r="AC69" s="147"/>
      <c r="AD69" s="147"/>
      <c r="AE69" s="147"/>
      <c r="AF69" s="147"/>
      <c r="AG69" s="147" t="s">
        <v>167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6" t="s">
        <v>193</v>
      </c>
      <c r="D70" s="159"/>
      <c r="E70" s="160">
        <v>69.680000000000007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118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72">
        <v>26</v>
      </c>
      <c r="B71" s="173" t="s">
        <v>194</v>
      </c>
      <c r="C71" s="185" t="s">
        <v>195</v>
      </c>
      <c r="D71" s="174" t="s">
        <v>112</v>
      </c>
      <c r="E71" s="175">
        <v>1319.9760000000001</v>
      </c>
      <c r="F71" s="176"/>
      <c r="G71" s="177">
        <f>ROUND(E71*F71,2)</f>
        <v>0</v>
      </c>
      <c r="H71" s="158"/>
      <c r="I71" s="157">
        <f>ROUND(E71*H71,2)</f>
        <v>0</v>
      </c>
      <c r="J71" s="158"/>
      <c r="K71" s="157">
        <f>ROUND(E71*J71,2)</f>
        <v>0</v>
      </c>
      <c r="L71" s="157">
        <v>21</v>
      </c>
      <c r="M71" s="157">
        <f>G71*(1+L71/100)</f>
        <v>0</v>
      </c>
      <c r="N71" s="156">
        <v>1.2999999999999999E-2</v>
      </c>
      <c r="O71" s="156">
        <f>ROUND(E71*N71,2)</f>
        <v>17.16</v>
      </c>
      <c r="P71" s="156">
        <v>0</v>
      </c>
      <c r="Q71" s="156">
        <f>ROUND(E71*P71,2)</f>
        <v>0</v>
      </c>
      <c r="R71" s="157" t="s">
        <v>165</v>
      </c>
      <c r="S71" s="157" t="s">
        <v>113</v>
      </c>
      <c r="T71" s="157" t="s">
        <v>113</v>
      </c>
      <c r="U71" s="157">
        <v>0</v>
      </c>
      <c r="V71" s="157">
        <f>ROUND(E71*U71,2)</f>
        <v>0</v>
      </c>
      <c r="W71" s="157"/>
      <c r="X71" s="157" t="s">
        <v>166</v>
      </c>
      <c r="Y71" s="157" t="s">
        <v>115</v>
      </c>
      <c r="Z71" s="147"/>
      <c r="AA71" s="147"/>
      <c r="AB71" s="147"/>
      <c r="AC71" s="147"/>
      <c r="AD71" s="147"/>
      <c r="AE71" s="147"/>
      <c r="AF71" s="147"/>
      <c r="AG71" s="147" t="s">
        <v>167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6" t="s">
        <v>196</v>
      </c>
      <c r="D72" s="159"/>
      <c r="E72" s="160">
        <v>1257.1199999999999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118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8" t="s">
        <v>172</v>
      </c>
      <c r="D73" s="161"/>
      <c r="E73" s="162">
        <v>62.856000000000002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118</v>
      </c>
      <c r="AH73" s="147">
        <v>4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8">
        <v>27</v>
      </c>
      <c r="B74" s="179" t="s">
        <v>197</v>
      </c>
      <c r="C74" s="187" t="s">
        <v>198</v>
      </c>
      <c r="D74" s="180" t="s">
        <v>139</v>
      </c>
      <c r="E74" s="181">
        <v>17.52711</v>
      </c>
      <c r="F74" s="182"/>
      <c r="G74" s="183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21</v>
      </c>
      <c r="M74" s="157">
        <f>G74*(1+L74/100)</f>
        <v>0</v>
      </c>
      <c r="N74" s="156">
        <v>0</v>
      </c>
      <c r="O74" s="156">
        <f>ROUND(E74*N74,2)</f>
        <v>0</v>
      </c>
      <c r="P74" s="156">
        <v>0</v>
      </c>
      <c r="Q74" s="156">
        <f>ROUND(E74*P74,2)</f>
        <v>0</v>
      </c>
      <c r="R74" s="157"/>
      <c r="S74" s="157" t="s">
        <v>113</v>
      </c>
      <c r="T74" s="157" t="s">
        <v>113</v>
      </c>
      <c r="U74" s="157">
        <v>1.966</v>
      </c>
      <c r="V74" s="157">
        <f>ROUND(E74*U74,2)</f>
        <v>34.46</v>
      </c>
      <c r="W74" s="157"/>
      <c r="X74" s="157" t="s">
        <v>140</v>
      </c>
      <c r="Y74" s="157" t="s">
        <v>115</v>
      </c>
      <c r="Z74" s="147"/>
      <c r="AA74" s="147"/>
      <c r="AB74" s="147"/>
      <c r="AC74" s="147"/>
      <c r="AD74" s="147"/>
      <c r="AE74" s="147"/>
      <c r="AF74" s="147"/>
      <c r="AG74" s="147" t="s">
        <v>141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x14ac:dyDescent="0.2">
      <c r="A75" s="165" t="s">
        <v>108</v>
      </c>
      <c r="B75" s="166" t="s">
        <v>65</v>
      </c>
      <c r="C75" s="184" t="s">
        <v>66</v>
      </c>
      <c r="D75" s="167"/>
      <c r="E75" s="168"/>
      <c r="F75" s="169"/>
      <c r="G75" s="170">
        <f>SUMIF(AG76:AG77,"&lt;&gt;NOR",G76:G77)</f>
        <v>0</v>
      </c>
      <c r="H75" s="164"/>
      <c r="I75" s="164">
        <f>SUM(I76:I77)</f>
        <v>0</v>
      </c>
      <c r="J75" s="164"/>
      <c r="K75" s="164">
        <f>SUM(K76:K77)</f>
        <v>0</v>
      </c>
      <c r="L75" s="164"/>
      <c r="M75" s="164">
        <f>SUM(M76:M77)</f>
        <v>0</v>
      </c>
      <c r="N75" s="163"/>
      <c r="O75" s="163">
        <f>SUM(O76:O77)</f>
        <v>0.69</v>
      </c>
      <c r="P75" s="163"/>
      <c r="Q75" s="163">
        <f>SUM(Q76:Q77)</f>
        <v>0</v>
      </c>
      <c r="R75" s="164"/>
      <c r="S75" s="164"/>
      <c r="T75" s="164"/>
      <c r="U75" s="164"/>
      <c r="V75" s="164">
        <f>SUM(V76:V77)</f>
        <v>5.51</v>
      </c>
      <c r="W75" s="164"/>
      <c r="X75" s="164"/>
      <c r="Y75" s="164"/>
      <c r="AG75" t="s">
        <v>109</v>
      </c>
    </row>
    <row r="76" spans="1:60" ht="33.75" outlineLevel="1" x14ac:dyDescent="0.2">
      <c r="A76" s="178">
        <v>28</v>
      </c>
      <c r="B76" s="179" t="s">
        <v>199</v>
      </c>
      <c r="C76" s="187" t="s">
        <v>200</v>
      </c>
      <c r="D76" s="180" t="s">
        <v>201</v>
      </c>
      <c r="E76" s="181">
        <v>9</v>
      </c>
      <c r="F76" s="182"/>
      <c r="G76" s="183">
        <f>ROUND(E76*F76,2)</f>
        <v>0</v>
      </c>
      <c r="H76" s="158"/>
      <c r="I76" s="157">
        <f>ROUND(E76*H76,2)</f>
        <v>0</v>
      </c>
      <c r="J76" s="158"/>
      <c r="K76" s="157">
        <f>ROUND(E76*J76,2)</f>
        <v>0</v>
      </c>
      <c r="L76" s="157">
        <v>21</v>
      </c>
      <c r="M76" s="157">
        <f>G76*(1+L76/100)</f>
        <v>0</v>
      </c>
      <c r="N76" s="156">
        <v>7.6630000000000004E-2</v>
      </c>
      <c r="O76" s="156">
        <f>ROUND(E76*N76,2)</f>
        <v>0.69</v>
      </c>
      <c r="P76" s="156">
        <v>0</v>
      </c>
      <c r="Q76" s="156">
        <f>ROUND(E76*P76,2)</f>
        <v>0</v>
      </c>
      <c r="R76" s="157"/>
      <c r="S76" s="157" t="s">
        <v>113</v>
      </c>
      <c r="T76" s="157" t="s">
        <v>113</v>
      </c>
      <c r="U76" s="157">
        <v>0.5</v>
      </c>
      <c r="V76" s="157">
        <f>ROUND(E76*U76,2)</f>
        <v>4.5</v>
      </c>
      <c r="W76" s="157"/>
      <c r="X76" s="157" t="s">
        <v>114</v>
      </c>
      <c r="Y76" s="157" t="s">
        <v>115</v>
      </c>
      <c r="Z76" s="147"/>
      <c r="AA76" s="147"/>
      <c r="AB76" s="147"/>
      <c r="AC76" s="147"/>
      <c r="AD76" s="147"/>
      <c r="AE76" s="147"/>
      <c r="AF76" s="147"/>
      <c r="AG76" s="147" t="s">
        <v>116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78">
        <v>29</v>
      </c>
      <c r="B77" s="179" t="s">
        <v>202</v>
      </c>
      <c r="C77" s="187" t="s">
        <v>203</v>
      </c>
      <c r="D77" s="180" t="s">
        <v>139</v>
      </c>
      <c r="E77" s="181">
        <v>0.68967000000000001</v>
      </c>
      <c r="F77" s="182"/>
      <c r="G77" s="183">
        <f>ROUND(E77*F77,2)</f>
        <v>0</v>
      </c>
      <c r="H77" s="158"/>
      <c r="I77" s="157">
        <f>ROUND(E77*H77,2)</f>
        <v>0</v>
      </c>
      <c r="J77" s="158"/>
      <c r="K77" s="157">
        <f>ROUND(E77*J77,2)</f>
        <v>0</v>
      </c>
      <c r="L77" s="157">
        <v>21</v>
      </c>
      <c r="M77" s="157">
        <f>G77*(1+L77/100)</f>
        <v>0</v>
      </c>
      <c r="N77" s="156">
        <v>0</v>
      </c>
      <c r="O77" s="156">
        <f>ROUND(E77*N77,2)</f>
        <v>0</v>
      </c>
      <c r="P77" s="156">
        <v>0</v>
      </c>
      <c r="Q77" s="156">
        <f>ROUND(E77*P77,2)</f>
        <v>0</v>
      </c>
      <c r="R77" s="157"/>
      <c r="S77" s="157" t="s">
        <v>113</v>
      </c>
      <c r="T77" s="157" t="s">
        <v>113</v>
      </c>
      <c r="U77" s="157">
        <v>1.47</v>
      </c>
      <c r="V77" s="157">
        <f>ROUND(E77*U77,2)</f>
        <v>1.01</v>
      </c>
      <c r="W77" s="157"/>
      <c r="X77" s="157" t="s">
        <v>140</v>
      </c>
      <c r="Y77" s="157" t="s">
        <v>115</v>
      </c>
      <c r="Z77" s="147"/>
      <c r="AA77" s="147"/>
      <c r="AB77" s="147"/>
      <c r="AC77" s="147"/>
      <c r="AD77" s="147"/>
      <c r="AE77" s="147"/>
      <c r="AF77" s="147"/>
      <c r="AG77" s="147" t="s">
        <v>141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x14ac:dyDescent="0.2">
      <c r="A78" s="165" t="s">
        <v>108</v>
      </c>
      <c r="B78" s="166" t="s">
        <v>67</v>
      </c>
      <c r="C78" s="184" t="s">
        <v>68</v>
      </c>
      <c r="D78" s="167"/>
      <c r="E78" s="168"/>
      <c r="F78" s="169"/>
      <c r="G78" s="170">
        <f>SUMIF(AG79:AG95,"&lt;&gt;NOR",G79:G95)</f>
        <v>0</v>
      </c>
      <c r="H78" s="164"/>
      <c r="I78" s="164">
        <f>SUM(I79:I95)</f>
        <v>0</v>
      </c>
      <c r="J78" s="164"/>
      <c r="K78" s="164">
        <f>SUM(K79:K95)</f>
        <v>0</v>
      </c>
      <c r="L78" s="164"/>
      <c r="M78" s="164">
        <f>SUM(M79:M95)</f>
        <v>0</v>
      </c>
      <c r="N78" s="163"/>
      <c r="O78" s="163">
        <f>SUM(O79:O95)</f>
        <v>2.39</v>
      </c>
      <c r="P78" s="163"/>
      <c r="Q78" s="163">
        <f>SUM(Q79:Q95)</f>
        <v>6.19</v>
      </c>
      <c r="R78" s="164"/>
      <c r="S78" s="164"/>
      <c r="T78" s="164"/>
      <c r="U78" s="164"/>
      <c r="V78" s="164">
        <f>SUM(V79:V95)</f>
        <v>154.82999999999998</v>
      </c>
      <c r="W78" s="164"/>
      <c r="X78" s="164"/>
      <c r="Y78" s="164"/>
      <c r="AG78" t="s">
        <v>109</v>
      </c>
    </row>
    <row r="79" spans="1:60" outlineLevel="1" x14ac:dyDescent="0.2">
      <c r="A79" s="172">
        <v>30</v>
      </c>
      <c r="B79" s="173" t="s">
        <v>204</v>
      </c>
      <c r="C79" s="185" t="s">
        <v>205</v>
      </c>
      <c r="D79" s="174" t="s">
        <v>112</v>
      </c>
      <c r="E79" s="175">
        <v>86.384</v>
      </c>
      <c r="F79" s="176"/>
      <c r="G79" s="177">
        <f>ROUND(E79*F79,2)</f>
        <v>0</v>
      </c>
      <c r="H79" s="158"/>
      <c r="I79" s="157">
        <f>ROUND(E79*H79,2)</f>
        <v>0</v>
      </c>
      <c r="J79" s="158"/>
      <c r="K79" s="157">
        <f>ROUND(E79*J79,2)</f>
        <v>0</v>
      </c>
      <c r="L79" s="157">
        <v>21</v>
      </c>
      <c r="M79" s="157">
        <f>G79*(1+L79/100)</f>
        <v>0</v>
      </c>
      <c r="N79" s="156">
        <v>0</v>
      </c>
      <c r="O79" s="156">
        <f>ROUND(E79*N79,2)</f>
        <v>0</v>
      </c>
      <c r="P79" s="156">
        <v>0</v>
      </c>
      <c r="Q79" s="156">
        <f>ROUND(E79*P79,2)</f>
        <v>0</v>
      </c>
      <c r="R79" s="157"/>
      <c r="S79" s="157" t="s">
        <v>113</v>
      </c>
      <c r="T79" s="157" t="s">
        <v>113</v>
      </c>
      <c r="U79" s="157">
        <v>0.78</v>
      </c>
      <c r="V79" s="157">
        <f>ROUND(E79*U79,2)</f>
        <v>67.38</v>
      </c>
      <c r="W79" s="157"/>
      <c r="X79" s="157" t="s">
        <v>114</v>
      </c>
      <c r="Y79" s="157" t="s">
        <v>115</v>
      </c>
      <c r="Z79" s="147"/>
      <c r="AA79" s="147"/>
      <c r="AB79" s="147"/>
      <c r="AC79" s="147"/>
      <c r="AD79" s="147"/>
      <c r="AE79" s="147"/>
      <c r="AF79" s="147"/>
      <c r="AG79" s="147" t="s">
        <v>116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6" t="s">
        <v>206</v>
      </c>
      <c r="D80" s="159"/>
      <c r="E80" s="160">
        <v>70.319999999999993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118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6" t="s">
        <v>207</v>
      </c>
      <c r="D81" s="159"/>
      <c r="E81" s="160">
        <v>16.064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118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72">
        <v>31</v>
      </c>
      <c r="B82" s="173" t="s">
        <v>208</v>
      </c>
      <c r="C82" s="185" t="s">
        <v>209</v>
      </c>
      <c r="D82" s="174" t="s">
        <v>112</v>
      </c>
      <c r="E82" s="175">
        <v>1237.914</v>
      </c>
      <c r="F82" s="176"/>
      <c r="G82" s="177">
        <f>ROUND(E82*F82,2)</f>
        <v>0</v>
      </c>
      <c r="H82" s="158"/>
      <c r="I82" s="157">
        <f>ROUND(E82*H82,2)</f>
        <v>0</v>
      </c>
      <c r="J82" s="158"/>
      <c r="K82" s="157">
        <f>ROUND(E82*J82,2)</f>
        <v>0</v>
      </c>
      <c r="L82" s="157">
        <v>21</v>
      </c>
      <c r="M82" s="157">
        <f>G82*(1+L82/100)</f>
        <v>0</v>
      </c>
      <c r="N82" s="156">
        <v>0</v>
      </c>
      <c r="O82" s="156">
        <f>ROUND(E82*N82,2)</f>
        <v>0</v>
      </c>
      <c r="P82" s="156">
        <v>5.0000000000000001E-3</v>
      </c>
      <c r="Q82" s="156">
        <f>ROUND(E82*P82,2)</f>
        <v>6.19</v>
      </c>
      <c r="R82" s="157"/>
      <c r="S82" s="157" t="s">
        <v>113</v>
      </c>
      <c r="T82" s="157" t="s">
        <v>113</v>
      </c>
      <c r="U82" s="157">
        <v>0.05</v>
      </c>
      <c r="V82" s="157">
        <f>ROUND(E82*U82,2)</f>
        <v>61.9</v>
      </c>
      <c r="W82" s="157"/>
      <c r="X82" s="157" t="s">
        <v>114</v>
      </c>
      <c r="Y82" s="157" t="s">
        <v>115</v>
      </c>
      <c r="Z82" s="147"/>
      <c r="AA82" s="147"/>
      <c r="AB82" s="147"/>
      <c r="AC82" s="147"/>
      <c r="AD82" s="147"/>
      <c r="AE82" s="147"/>
      <c r="AF82" s="147"/>
      <c r="AG82" s="147" t="s">
        <v>116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6" t="s">
        <v>180</v>
      </c>
      <c r="D83" s="159"/>
      <c r="E83" s="160">
        <v>1237.914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118</v>
      </c>
      <c r="AH83" s="147">
        <v>5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72">
        <v>32</v>
      </c>
      <c r="B84" s="173" t="s">
        <v>210</v>
      </c>
      <c r="C84" s="185" t="s">
        <v>211</v>
      </c>
      <c r="D84" s="174" t="s">
        <v>112</v>
      </c>
      <c r="E84" s="175">
        <v>81.2</v>
      </c>
      <c r="F84" s="176"/>
      <c r="G84" s="177">
        <f>ROUND(E84*F84,2)</f>
        <v>0</v>
      </c>
      <c r="H84" s="158"/>
      <c r="I84" s="157">
        <f>ROUND(E84*H84,2)</f>
        <v>0</v>
      </c>
      <c r="J84" s="158"/>
      <c r="K84" s="157">
        <f>ROUND(E84*J84,2)</f>
        <v>0</v>
      </c>
      <c r="L84" s="157">
        <v>21</v>
      </c>
      <c r="M84" s="157">
        <f>G84*(1+L84/100)</f>
        <v>0</v>
      </c>
      <c r="N84" s="156">
        <v>6.9999999999999994E-5</v>
      </c>
      <c r="O84" s="156">
        <f>ROUND(E84*N84,2)</f>
        <v>0.01</v>
      </c>
      <c r="P84" s="156">
        <v>0</v>
      </c>
      <c r="Q84" s="156">
        <f>ROUND(E84*P84,2)</f>
        <v>0</v>
      </c>
      <c r="R84" s="157"/>
      <c r="S84" s="157" t="s">
        <v>113</v>
      </c>
      <c r="T84" s="157" t="s">
        <v>113</v>
      </c>
      <c r="U84" s="157">
        <v>0.25990000000000002</v>
      </c>
      <c r="V84" s="157">
        <f>ROUND(E84*U84,2)</f>
        <v>21.1</v>
      </c>
      <c r="W84" s="157"/>
      <c r="X84" s="157" t="s">
        <v>114</v>
      </c>
      <c r="Y84" s="157" t="s">
        <v>115</v>
      </c>
      <c r="Z84" s="147"/>
      <c r="AA84" s="147"/>
      <c r="AB84" s="147"/>
      <c r="AC84" s="147"/>
      <c r="AD84" s="147"/>
      <c r="AE84" s="147"/>
      <c r="AF84" s="147"/>
      <c r="AG84" s="147" t="s">
        <v>116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6" t="s">
        <v>212</v>
      </c>
      <c r="D85" s="159"/>
      <c r="E85" s="160"/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118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6" t="s">
        <v>206</v>
      </c>
      <c r="D86" s="159"/>
      <c r="E86" s="160">
        <v>70.319999999999993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118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6" t="s">
        <v>213</v>
      </c>
      <c r="D87" s="159"/>
      <c r="E87" s="160">
        <v>10.88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118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72">
        <v>33</v>
      </c>
      <c r="B88" s="173" t="s">
        <v>214</v>
      </c>
      <c r="C88" s="185" t="s">
        <v>215</v>
      </c>
      <c r="D88" s="174" t="s">
        <v>112</v>
      </c>
      <c r="E88" s="175">
        <v>77.352000000000004</v>
      </c>
      <c r="F88" s="176"/>
      <c r="G88" s="177">
        <f>ROUND(E88*F88,2)</f>
        <v>0</v>
      </c>
      <c r="H88" s="158"/>
      <c r="I88" s="157">
        <f>ROUND(E88*H88,2)</f>
        <v>0</v>
      </c>
      <c r="J88" s="158"/>
      <c r="K88" s="157">
        <f>ROUND(E88*J88,2)</f>
        <v>0</v>
      </c>
      <c r="L88" s="157">
        <v>21</v>
      </c>
      <c r="M88" s="157">
        <f>G88*(1+L88/100)</f>
        <v>0</v>
      </c>
      <c r="N88" s="156">
        <v>1.0500000000000001E-2</v>
      </c>
      <c r="O88" s="156">
        <f>ROUND(E88*N88,2)</f>
        <v>0.81</v>
      </c>
      <c r="P88" s="156">
        <v>0</v>
      </c>
      <c r="Q88" s="156">
        <f>ROUND(E88*P88,2)</f>
        <v>0</v>
      </c>
      <c r="R88" s="157" t="s">
        <v>165</v>
      </c>
      <c r="S88" s="157" t="s">
        <v>113</v>
      </c>
      <c r="T88" s="157" t="s">
        <v>113</v>
      </c>
      <c r="U88" s="157">
        <v>0</v>
      </c>
      <c r="V88" s="157">
        <f>ROUND(E88*U88,2)</f>
        <v>0</v>
      </c>
      <c r="W88" s="157"/>
      <c r="X88" s="157" t="s">
        <v>166</v>
      </c>
      <c r="Y88" s="157" t="s">
        <v>115</v>
      </c>
      <c r="Z88" s="147"/>
      <c r="AA88" s="147"/>
      <c r="AB88" s="147"/>
      <c r="AC88" s="147"/>
      <c r="AD88" s="147"/>
      <c r="AE88" s="147"/>
      <c r="AF88" s="147"/>
      <c r="AG88" s="147" t="s">
        <v>167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86" t="s">
        <v>206</v>
      </c>
      <c r="D89" s="159"/>
      <c r="E89" s="160">
        <v>70.319999999999993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118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8" t="s">
        <v>216</v>
      </c>
      <c r="D90" s="161"/>
      <c r="E90" s="162">
        <v>7.032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118</v>
      </c>
      <c r="AH90" s="147">
        <v>4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72">
        <v>34</v>
      </c>
      <c r="B91" s="173" t="s">
        <v>217</v>
      </c>
      <c r="C91" s="185" t="s">
        <v>218</v>
      </c>
      <c r="D91" s="174" t="s">
        <v>112</v>
      </c>
      <c r="E91" s="175">
        <v>106.99039999999999</v>
      </c>
      <c r="F91" s="176"/>
      <c r="G91" s="177">
        <f>ROUND(E91*F91,2)</f>
        <v>0</v>
      </c>
      <c r="H91" s="158"/>
      <c r="I91" s="157">
        <f>ROUND(E91*H91,2)</f>
        <v>0</v>
      </c>
      <c r="J91" s="158"/>
      <c r="K91" s="157">
        <f>ROUND(E91*J91,2)</f>
        <v>0</v>
      </c>
      <c r="L91" s="157">
        <v>21</v>
      </c>
      <c r="M91" s="157">
        <f>G91*(1+L91/100)</f>
        <v>0</v>
      </c>
      <c r="N91" s="156">
        <v>1.47E-2</v>
      </c>
      <c r="O91" s="156">
        <f>ROUND(E91*N91,2)</f>
        <v>1.57</v>
      </c>
      <c r="P91" s="156">
        <v>0</v>
      </c>
      <c r="Q91" s="156">
        <f>ROUND(E91*P91,2)</f>
        <v>0</v>
      </c>
      <c r="R91" s="157" t="s">
        <v>165</v>
      </c>
      <c r="S91" s="157" t="s">
        <v>113</v>
      </c>
      <c r="T91" s="157" t="s">
        <v>113</v>
      </c>
      <c r="U91" s="157">
        <v>0</v>
      </c>
      <c r="V91" s="157">
        <f>ROUND(E91*U91,2)</f>
        <v>0</v>
      </c>
      <c r="W91" s="157"/>
      <c r="X91" s="157" t="s">
        <v>166</v>
      </c>
      <c r="Y91" s="157" t="s">
        <v>115</v>
      </c>
      <c r="Z91" s="147"/>
      <c r="AA91" s="147"/>
      <c r="AB91" s="147"/>
      <c r="AC91" s="147"/>
      <c r="AD91" s="147"/>
      <c r="AE91" s="147"/>
      <c r="AF91" s="147"/>
      <c r="AG91" s="147" t="s">
        <v>167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186" t="s">
        <v>206</v>
      </c>
      <c r="D92" s="159"/>
      <c r="E92" s="160">
        <v>70.319999999999993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118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6" t="s">
        <v>219</v>
      </c>
      <c r="D93" s="159"/>
      <c r="E93" s="160">
        <v>26.943999999999999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118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8" t="s">
        <v>216</v>
      </c>
      <c r="D94" s="161"/>
      <c r="E94" s="162">
        <v>9.7263999999999999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118</v>
      </c>
      <c r="AH94" s="147">
        <v>4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22.5" outlineLevel="1" x14ac:dyDescent="0.2">
      <c r="A95" s="178">
        <v>35</v>
      </c>
      <c r="B95" s="179" t="s">
        <v>220</v>
      </c>
      <c r="C95" s="187" t="s">
        <v>221</v>
      </c>
      <c r="D95" s="180" t="s">
        <v>139</v>
      </c>
      <c r="E95" s="181">
        <v>2.3906399999999999</v>
      </c>
      <c r="F95" s="182"/>
      <c r="G95" s="183">
        <f>ROUND(E95*F95,2)</f>
        <v>0</v>
      </c>
      <c r="H95" s="158"/>
      <c r="I95" s="157">
        <f>ROUND(E95*H95,2)</f>
        <v>0</v>
      </c>
      <c r="J95" s="158"/>
      <c r="K95" s="157">
        <f>ROUND(E95*J95,2)</f>
        <v>0</v>
      </c>
      <c r="L95" s="157">
        <v>21</v>
      </c>
      <c r="M95" s="157">
        <f>G95*(1+L95/100)</f>
        <v>0</v>
      </c>
      <c r="N95" s="156">
        <v>0</v>
      </c>
      <c r="O95" s="156">
        <f>ROUND(E95*N95,2)</f>
        <v>0</v>
      </c>
      <c r="P95" s="156">
        <v>0</v>
      </c>
      <c r="Q95" s="156">
        <f>ROUND(E95*P95,2)</f>
        <v>0</v>
      </c>
      <c r="R95" s="157"/>
      <c r="S95" s="157" t="s">
        <v>113</v>
      </c>
      <c r="T95" s="157" t="s">
        <v>113</v>
      </c>
      <c r="U95" s="157">
        <v>1.863</v>
      </c>
      <c r="V95" s="157">
        <f>ROUND(E95*U95,2)</f>
        <v>4.45</v>
      </c>
      <c r="W95" s="157"/>
      <c r="X95" s="157" t="s">
        <v>140</v>
      </c>
      <c r="Y95" s="157" t="s">
        <v>115</v>
      </c>
      <c r="Z95" s="147"/>
      <c r="AA95" s="147"/>
      <c r="AB95" s="147"/>
      <c r="AC95" s="147"/>
      <c r="AD95" s="147"/>
      <c r="AE95" s="147"/>
      <c r="AF95" s="147"/>
      <c r="AG95" s="147" t="s">
        <v>141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x14ac:dyDescent="0.2">
      <c r="A96" s="165" t="s">
        <v>108</v>
      </c>
      <c r="B96" s="166" t="s">
        <v>69</v>
      </c>
      <c r="C96" s="184" t="s">
        <v>70</v>
      </c>
      <c r="D96" s="167"/>
      <c r="E96" s="168"/>
      <c r="F96" s="169"/>
      <c r="G96" s="170">
        <f>SUMIF(AG97:AG119,"&lt;&gt;NOR",G97:G119)</f>
        <v>0</v>
      </c>
      <c r="H96" s="164"/>
      <c r="I96" s="164">
        <f>SUM(I97:I119)</f>
        <v>0</v>
      </c>
      <c r="J96" s="164"/>
      <c r="K96" s="164">
        <f>SUM(K97:K119)</f>
        <v>0</v>
      </c>
      <c r="L96" s="164"/>
      <c r="M96" s="164">
        <f>SUM(M97:M119)</f>
        <v>0</v>
      </c>
      <c r="N96" s="163"/>
      <c r="O96" s="163">
        <f>SUM(O97:O119)</f>
        <v>1.58</v>
      </c>
      <c r="P96" s="163"/>
      <c r="Q96" s="163">
        <f>SUM(Q97:Q119)</f>
        <v>10.209999999999999</v>
      </c>
      <c r="R96" s="164"/>
      <c r="S96" s="164"/>
      <c r="T96" s="164"/>
      <c r="U96" s="164"/>
      <c r="V96" s="164">
        <f>SUM(V97:V119)</f>
        <v>308.92999999999995</v>
      </c>
      <c r="W96" s="164"/>
      <c r="X96" s="164"/>
      <c r="Y96" s="164"/>
      <c r="AG96" t="s">
        <v>109</v>
      </c>
    </row>
    <row r="97" spans="1:60" outlineLevel="1" x14ac:dyDescent="0.2">
      <c r="A97" s="172">
        <v>36</v>
      </c>
      <c r="B97" s="173" t="s">
        <v>222</v>
      </c>
      <c r="C97" s="185" t="s">
        <v>223</v>
      </c>
      <c r="D97" s="174" t="s">
        <v>147</v>
      </c>
      <c r="E97" s="175">
        <v>28.8</v>
      </c>
      <c r="F97" s="176"/>
      <c r="G97" s="177">
        <f>ROUND(E97*F97,2)</f>
        <v>0</v>
      </c>
      <c r="H97" s="158"/>
      <c r="I97" s="157">
        <f>ROUND(E97*H97,2)</f>
        <v>0</v>
      </c>
      <c r="J97" s="158"/>
      <c r="K97" s="157">
        <f>ROUND(E97*J97,2)</f>
        <v>0</v>
      </c>
      <c r="L97" s="157">
        <v>21</v>
      </c>
      <c r="M97" s="157">
        <f>G97*(1+L97/100)</f>
        <v>0</v>
      </c>
      <c r="N97" s="156">
        <v>1.41E-3</v>
      </c>
      <c r="O97" s="156">
        <f>ROUND(E97*N97,2)</f>
        <v>0.04</v>
      </c>
      <c r="P97" s="156">
        <v>0</v>
      </c>
      <c r="Q97" s="156">
        <f>ROUND(E97*P97,2)</f>
        <v>0</v>
      </c>
      <c r="R97" s="157"/>
      <c r="S97" s="157" t="s">
        <v>113</v>
      </c>
      <c r="T97" s="157" t="s">
        <v>113</v>
      </c>
      <c r="U97" s="157">
        <v>0.23</v>
      </c>
      <c r="V97" s="157">
        <f>ROUND(E97*U97,2)</f>
        <v>6.62</v>
      </c>
      <c r="W97" s="157"/>
      <c r="X97" s="157" t="s">
        <v>114</v>
      </c>
      <c r="Y97" s="157" t="s">
        <v>115</v>
      </c>
      <c r="Z97" s="147"/>
      <c r="AA97" s="147"/>
      <c r="AB97" s="147"/>
      <c r="AC97" s="147"/>
      <c r="AD97" s="147"/>
      <c r="AE97" s="147"/>
      <c r="AF97" s="147"/>
      <c r="AG97" s="147" t="s">
        <v>116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186" t="s">
        <v>224</v>
      </c>
      <c r="D98" s="159"/>
      <c r="E98" s="160">
        <v>28.8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118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72">
        <v>37</v>
      </c>
      <c r="B99" s="173" t="s">
        <v>225</v>
      </c>
      <c r="C99" s="185" t="s">
        <v>226</v>
      </c>
      <c r="D99" s="174" t="s">
        <v>147</v>
      </c>
      <c r="E99" s="175">
        <v>175.8</v>
      </c>
      <c r="F99" s="176"/>
      <c r="G99" s="177">
        <f>ROUND(E99*F99,2)</f>
        <v>0</v>
      </c>
      <c r="H99" s="158"/>
      <c r="I99" s="157">
        <f>ROUND(E99*H99,2)</f>
        <v>0</v>
      </c>
      <c r="J99" s="158"/>
      <c r="K99" s="157">
        <f>ROUND(E99*J99,2)</f>
        <v>0</v>
      </c>
      <c r="L99" s="157">
        <v>21</v>
      </c>
      <c r="M99" s="157">
        <f>G99*(1+L99/100)</f>
        <v>0</v>
      </c>
      <c r="N99" s="156">
        <v>1.91E-3</v>
      </c>
      <c r="O99" s="156">
        <f>ROUND(E99*N99,2)</f>
        <v>0.34</v>
      </c>
      <c r="P99" s="156">
        <v>0</v>
      </c>
      <c r="Q99" s="156">
        <f>ROUND(E99*P99,2)</f>
        <v>0</v>
      </c>
      <c r="R99" s="157"/>
      <c r="S99" s="157" t="s">
        <v>113</v>
      </c>
      <c r="T99" s="157" t="s">
        <v>113</v>
      </c>
      <c r="U99" s="157">
        <v>0.25</v>
      </c>
      <c r="V99" s="157">
        <f>ROUND(E99*U99,2)</f>
        <v>43.95</v>
      </c>
      <c r="W99" s="157"/>
      <c r="X99" s="157" t="s">
        <v>114</v>
      </c>
      <c r="Y99" s="157" t="s">
        <v>115</v>
      </c>
      <c r="Z99" s="147"/>
      <c r="AA99" s="147"/>
      <c r="AB99" s="147"/>
      <c r="AC99" s="147"/>
      <c r="AD99" s="147"/>
      <c r="AE99" s="147"/>
      <c r="AF99" s="147"/>
      <c r="AG99" s="147" t="s">
        <v>116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">
      <c r="A100" s="154"/>
      <c r="B100" s="155"/>
      <c r="C100" s="186" t="s">
        <v>227</v>
      </c>
      <c r="D100" s="159"/>
      <c r="E100" s="160">
        <v>175.8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118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72">
        <v>38</v>
      </c>
      <c r="B101" s="173" t="s">
        <v>228</v>
      </c>
      <c r="C101" s="185" t="s">
        <v>229</v>
      </c>
      <c r="D101" s="174" t="s">
        <v>147</v>
      </c>
      <c r="E101" s="175">
        <v>130.5</v>
      </c>
      <c r="F101" s="176"/>
      <c r="G101" s="177">
        <f>ROUND(E101*F101,2)</f>
        <v>0</v>
      </c>
      <c r="H101" s="158"/>
      <c r="I101" s="157">
        <f>ROUND(E101*H101,2)</f>
        <v>0</v>
      </c>
      <c r="J101" s="158"/>
      <c r="K101" s="157">
        <f>ROUND(E101*J101,2)</f>
        <v>0</v>
      </c>
      <c r="L101" s="157">
        <v>21</v>
      </c>
      <c r="M101" s="157">
        <f>G101*(1+L101/100)</f>
        <v>0</v>
      </c>
      <c r="N101" s="156">
        <v>3.1700000000000001E-3</v>
      </c>
      <c r="O101" s="156">
        <f>ROUND(E101*N101,2)</f>
        <v>0.41</v>
      </c>
      <c r="P101" s="156">
        <v>0</v>
      </c>
      <c r="Q101" s="156">
        <f>ROUND(E101*P101,2)</f>
        <v>0</v>
      </c>
      <c r="R101" s="157"/>
      <c r="S101" s="157" t="s">
        <v>113</v>
      </c>
      <c r="T101" s="157" t="s">
        <v>113</v>
      </c>
      <c r="U101" s="157">
        <v>0.219</v>
      </c>
      <c r="V101" s="157">
        <f>ROUND(E101*U101,2)</f>
        <v>28.58</v>
      </c>
      <c r="W101" s="157"/>
      <c r="X101" s="157" t="s">
        <v>114</v>
      </c>
      <c r="Y101" s="157" t="s">
        <v>115</v>
      </c>
      <c r="Z101" s="147"/>
      <c r="AA101" s="147"/>
      <c r="AB101" s="147"/>
      <c r="AC101" s="147"/>
      <c r="AD101" s="147"/>
      <c r="AE101" s="147"/>
      <c r="AF101" s="147"/>
      <c r="AG101" s="147" t="s">
        <v>116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186" t="s">
        <v>230</v>
      </c>
      <c r="D102" s="159"/>
      <c r="E102" s="160">
        <v>130.5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118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2">
        <v>39</v>
      </c>
      <c r="B103" s="173" t="s">
        <v>231</v>
      </c>
      <c r="C103" s="185" t="s">
        <v>232</v>
      </c>
      <c r="D103" s="174" t="s">
        <v>147</v>
      </c>
      <c r="E103" s="175">
        <v>175.8</v>
      </c>
      <c r="F103" s="176"/>
      <c r="G103" s="177">
        <f>ROUND(E103*F103,2)</f>
        <v>0</v>
      </c>
      <c r="H103" s="158"/>
      <c r="I103" s="157">
        <f>ROUND(E103*H103,2)</f>
        <v>0</v>
      </c>
      <c r="J103" s="158"/>
      <c r="K103" s="157">
        <f>ROUND(E103*J103,2)</f>
        <v>0</v>
      </c>
      <c r="L103" s="157">
        <v>21</v>
      </c>
      <c r="M103" s="157">
        <f>G103*(1+L103/100)</f>
        <v>0</v>
      </c>
      <c r="N103" s="156">
        <v>2.3999999999999998E-3</v>
      </c>
      <c r="O103" s="156">
        <f>ROUND(E103*N103,2)</f>
        <v>0.42</v>
      </c>
      <c r="P103" s="156">
        <v>0</v>
      </c>
      <c r="Q103" s="156">
        <f>ROUND(E103*P103,2)</f>
        <v>0</v>
      </c>
      <c r="R103" s="157"/>
      <c r="S103" s="157" t="s">
        <v>113</v>
      </c>
      <c r="T103" s="157" t="s">
        <v>113</v>
      </c>
      <c r="U103" s="157">
        <v>0.26</v>
      </c>
      <c r="V103" s="157">
        <f>ROUND(E103*U103,2)</f>
        <v>45.71</v>
      </c>
      <c r="W103" s="157"/>
      <c r="X103" s="157" t="s">
        <v>114</v>
      </c>
      <c r="Y103" s="157" t="s">
        <v>115</v>
      </c>
      <c r="Z103" s="147"/>
      <c r="AA103" s="147"/>
      <c r="AB103" s="147"/>
      <c r="AC103" s="147"/>
      <c r="AD103" s="147"/>
      <c r="AE103" s="147"/>
      <c r="AF103" s="147"/>
      <c r="AG103" s="147" t="s">
        <v>116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186" t="s">
        <v>233</v>
      </c>
      <c r="D104" s="159"/>
      <c r="E104" s="160">
        <v>175.8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118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78">
        <v>40</v>
      </c>
      <c r="B105" s="179" t="s">
        <v>234</v>
      </c>
      <c r="C105" s="187" t="s">
        <v>235</v>
      </c>
      <c r="D105" s="180" t="s">
        <v>201</v>
      </c>
      <c r="E105" s="181">
        <v>9</v>
      </c>
      <c r="F105" s="182"/>
      <c r="G105" s="183">
        <f>ROUND(E105*F105,2)</f>
        <v>0</v>
      </c>
      <c r="H105" s="158"/>
      <c r="I105" s="157">
        <f>ROUND(E105*H105,2)</f>
        <v>0</v>
      </c>
      <c r="J105" s="158"/>
      <c r="K105" s="157">
        <f>ROUND(E105*J105,2)</f>
        <v>0</v>
      </c>
      <c r="L105" s="157">
        <v>21</v>
      </c>
      <c r="M105" s="157">
        <f>G105*(1+L105/100)</f>
        <v>0</v>
      </c>
      <c r="N105" s="156">
        <v>4.0000000000000002E-4</v>
      </c>
      <c r="O105" s="156">
        <f>ROUND(E105*N105,2)</f>
        <v>0</v>
      </c>
      <c r="P105" s="156">
        <v>0</v>
      </c>
      <c r="Q105" s="156">
        <f>ROUND(E105*P105,2)</f>
        <v>0</v>
      </c>
      <c r="R105" s="157"/>
      <c r="S105" s="157" t="s">
        <v>113</v>
      </c>
      <c r="T105" s="157" t="s">
        <v>113</v>
      </c>
      <c r="U105" s="157">
        <v>0.41</v>
      </c>
      <c r="V105" s="157">
        <f>ROUND(E105*U105,2)</f>
        <v>3.69</v>
      </c>
      <c r="W105" s="157"/>
      <c r="X105" s="157" t="s">
        <v>114</v>
      </c>
      <c r="Y105" s="157" t="s">
        <v>115</v>
      </c>
      <c r="Z105" s="147"/>
      <c r="AA105" s="147"/>
      <c r="AB105" s="147"/>
      <c r="AC105" s="147"/>
      <c r="AD105" s="147"/>
      <c r="AE105" s="147"/>
      <c r="AF105" s="147"/>
      <c r="AG105" s="147" t="s">
        <v>116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72">
        <v>41</v>
      </c>
      <c r="B106" s="173" t="s">
        <v>236</v>
      </c>
      <c r="C106" s="185" t="s">
        <v>237</v>
      </c>
      <c r="D106" s="174" t="s">
        <v>112</v>
      </c>
      <c r="E106" s="175">
        <v>1237.914</v>
      </c>
      <c r="F106" s="176"/>
      <c r="G106" s="177">
        <f>ROUND(E106*F106,2)</f>
        <v>0</v>
      </c>
      <c r="H106" s="158"/>
      <c r="I106" s="157">
        <f>ROUND(E106*H106,2)</f>
        <v>0</v>
      </c>
      <c r="J106" s="158"/>
      <c r="K106" s="157">
        <f>ROUND(E106*J106,2)</f>
        <v>0</v>
      </c>
      <c r="L106" s="157">
        <v>21</v>
      </c>
      <c r="M106" s="157">
        <f>G106*(1+L106/100)</f>
        <v>0</v>
      </c>
      <c r="N106" s="156">
        <v>0</v>
      </c>
      <c r="O106" s="156">
        <f>ROUND(E106*N106,2)</f>
        <v>0</v>
      </c>
      <c r="P106" s="156">
        <v>7.3200000000000001E-3</v>
      </c>
      <c r="Q106" s="156">
        <f>ROUND(E106*P106,2)</f>
        <v>9.06</v>
      </c>
      <c r="R106" s="157"/>
      <c r="S106" s="157" t="s">
        <v>113</v>
      </c>
      <c r="T106" s="157" t="s">
        <v>113</v>
      </c>
      <c r="U106" s="157">
        <v>9.1999999999999998E-2</v>
      </c>
      <c r="V106" s="157">
        <f>ROUND(E106*U106,2)</f>
        <v>113.89</v>
      </c>
      <c r="W106" s="157"/>
      <c r="X106" s="157" t="s">
        <v>114</v>
      </c>
      <c r="Y106" s="157" t="s">
        <v>115</v>
      </c>
      <c r="Z106" s="147"/>
      <c r="AA106" s="147"/>
      <c r="AB106" s="147"/>
      <c r="AC106" s="147"/>
      <c r="AD106" s="147"/>
      <c r="AE106" s="147"/>
      <c r="AF106" s="147"/>
      <c r="AG106" s="147" t="s">
        <v>116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">
      <c r="A107" s="154"/>
      <c r="B107" s="155"/>
      <c r="C107" s="186" t="s">
        <v>238</v>
      </c>
      <c r="D107" s="159"/>
      <c r="E107" s="160">
        <v>1237.914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118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72">
        <v>42</v>
      </c>
      <c r="B108" s="173" t="s">
        <v>239</v>
      </c>
      <c r="C108" s="185" t="s">
        <v>240</v>
      </c>
      <c r="D108" s="174" t="s">
        <v>147</v>
      </c>
      <c r="E108" s="175">
        <v>175.8</v>
      </c>
      <c r="F108" s="176"/>
      <c r="G108" s="177">
        <f>ROUND(E108*F108,2)</f>
        <v>0</v>
      </c>
      <c r="H108" s="158"/>
      <c r="I108" s="157">
        <f>ROUND(E108*H108,2)</f>
        <v>0</v>
      </c>
      <c r="J108" s="158"/>
      <c r="K108" s="157">
        <f>ROUND(E108*J108,2)</f>
        <v>0</v>
      </c>
      <c r="L108" s="157">
        <v>21</v>
      </c>
      <c r="M108" s="157">
        <f>G108*(1+L108/100)</f>
        <v>0</v>
      </c>
      <c r="N108" s="156">
        <v>0</v>
      </c>
      <c r="O108" s="156">
        <f>ROUND(E108*N108,2)</f>
        <v>0</v>
      </c>
      <c r="P108" s="156">
        <v>3.3600000000000001E-3</v>
      </c>
      <c r="Q108" s="156">
        <f>ROUND(E108*P108,2)</f>
        <v>0.59</v>
      </c>
      <c r="R108" s="157"/>
      <c r="S108" s="157" t="s">
        <v>113</v>
      </c>
      <c r="T108" s="157" t="s">
        <v>113</v>
      </c>
      <c r="U108" s="157">
        <v>6.9000000000000006E-2</v>
      </c>
      <c r="V108" s="157">
        <f>ROUND(E108*U108,2)</f>
        <v>12.13</v>
      </c>
      <c r="W108" s="157"/>
      <c r="X108" s="157" t="s">
        <v>114</v>
      </c>
      <c r="Y108" s="157" t="s">
        <v>115</v>
      </c>
      <c r="Z108" s="147"/>
      <c r="AA108" s="147"/>
      <c r="AB108" s="147"/>
      <c r="AC108" s="147"/>
      <c r="AD108" s="147"/>
      <c r="AE108" s="147"/>
      <c r="AF108" s="147"/>
      <c r="AG108" s="147" t="s">
        <v>116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6" t="s">
        <v>241</v>
      </c>
      <c r="D109" s="159"/>
      <c r="E109" s="160">
        <v>175.8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118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78">
        <v>43</v>
      </c>
      <c r="B110" s="179" t="s">
        <v>242</v>
      </c>
      <c r="C110" s="187" t="s">
        <v>243</v>
      </c>
      <c r="D110" s="180" t="s">
        <v>201</v>
      </c>
      <c r="E110" s="181">
        <v>9</v>
      </c>
      <c r="F110" s="182"/>
      <c r="G110" s="183">
        <f>ROUND(E110*F110,2)</f>
        <v>0</v>
      </c>
      <c r="H110" s="158"/>
      <c r="I110" s="157">
        <f>ROUND(E110*H110,2)</f>
        <v>0</v>
      </c>
      <c r="J110" s="158"/>
      <c r="K110" s="157">
        <f>ROUND(E110*J110,2)</f>
        <v>0</v>
      </c>
      <c r="L110" s="157">
        <v>21</v>
      </c>
      <c r="M110" s="157">
        <f>G110*(1+L110/100)</f>
        <v>0</v>
      </c>
      <c r="N110" s="156">
        <v>0</v>
      </c>
      <c r="O110" s="156">
        <f>ROUND(E110*N110,2)</f>
        <v>0</v>
      </c>
      <c r="P110" s="156">
        <v>3.2200000000000002E-3</v>
      </c>
      <c r="Q110" s="156">
        <f>ROUND(E110*P110,2)</f>
        <v>0.03</v>
      </c>
      <c r="R110" s="157"/>
      <c r="S110" s="157" t="s">
        <v>113</v>
      </c>
      <c r="T110" s="157" t="s">
        <v>113</v>
      </c>
      <c r="U110" s="157">
        <v>0.19550000000000001</v>
      </c>
      <c r="V110" s="157">
        <f>ROUND(E110*U110,2)</f>
        <v>1.76</v>
      </c>
      <c r="W110" s="157"/>
      <c r="X110" s="157" t="s">
        <v>114</v>
      </c>
      <c r="Y110" s="157" t="s">
        <v>115</v>
      </c>
      <c r="Z110" s="147"/>
      <c r="AA110" s="147"/>
      <c r="AB110" s="147"/>
      <c r="AC110" s="147"/>
      <c r="AD110" s="147"/>
      <c r="AE110" s="147"/>
      <c r="AF110" s="147"/>
      <c r="AG110" s="147" t="s">
        <v>116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72">
        <v>44</v>
      </c>
      <c r="B111" s="173" t="s">
        <v>244</v>
      </c>
      <c r="C111" s="185" t="s">
        <v>245</v>
      </c>
      <c r="D111" s="174" t="s">
        <v>147</v>
      </c>
      <c r="E111" s="175">
        <v>87.3</v>
      </c>
      <c r="F111" s="176"/>
      <c r="G111" s="177">
        <f>ROUND(E111*F111,2)</f>
        <v>0</v>
      </c>
      <c r="H111" s="158"/>
      <c r="I111" s="157">
        <f>ROUND(E111*H111,2)</f>
        <v>0</v>
      </c>
      <c r="J111" s="158"/>
      <c r="K111" s="157">
        <f>ROUND(E111*J111,2)</f>
        <v>0</v>
      </c>
      <c r="L111" s="157">
        <v>21</v>
      </c>
      <c r="M111" s="157">
        <f>G111*(1+L111/100)</f>
        <v>0</v>
      </c>
      <c r="N111" s="156">
        <v>0</v>
      </c>
      <c r="O111" s="156">
        <f>ROUND(E111*N111,2)</f>
        <v>0</v>
      </c>
      <c r="P111" s="156">
        <v>1.97E-3</v>
      </c>
      <c r="Q111" s="156">
        <f>ROUND(E111*P111,2)</f>
        <v>0.17</v>
      </c>
      <c r="R111" s="157"/>
      <c r="S111" s="157" t="s">
        <v>113</v>
      </c>
      <c r="T111" s="157" t="s">
        <v>113</v>
      </c>
      <c r="U111" s="157">
        <v>4.5999999999999999E-2</v>
      </c>
      <c r="V111" s="157">
        <f>ROUND(E111*U111,2)</f>
        <v>4.0199999999999996</v>
      </c>
      <c r="W111" s="157"/>
      <c r="X111" s="157" t="s">
        <v>114</v>
      </c>
      <c r="Y111" s="157" t="s">
        <v>115</v>
      </c>
      <c r="Z111" s="147"/>
      <c r="AA111" s="147"/>
      <c r="AB111" s="147"/>
      <c r="AC111" s="147"/>
      <c r="AD111" s="147"/>
      <c r="AE111" s="147"/>
      <c r="AF111" s="147"/>
      <c r="AG111" s="147" t="s">
        <v>116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186" t="s">
        <v>246</v>
      </c>
      <c r="D112" s="159"/>
      <c r="E112" s="160">
        <v>87.3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118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72">
        <v>45</v>
      </c>
      <c r="B113" s="173" t="s">
        <v>247</v>
      </c>
      <c r="C113" s="185" t="s">
        <v>248</v>
      </c>
      <c r="D113" s="174" t="s">
        <v>147</v>
      </c>
      <c r="E113" s="175">
        <v>28.36</v>
      </c>
      <c r="F113" s="176"/>
      <c r="G113" s="177">
        <f>ROUND(E113*F113,2)</f>
        <v>0</v>
      </c>
      <c r="H113" s="158"/>
      <c r="I113" s="157">
        <f>ROUND(E113*H113,2)</f>
        <v>0</v>
      </c>
      <c r="J113" s="158"/>
      <c r="K113" s="157">
        <f>ROUND(E113*J113,2)</f>
        <v>0</v>
      </c>
      <c r="L113" s="157">
        <v>21</v>
      </c>
      <c r="M113" s="157">
        <f>G113*(1+L113/100)</f>
        <v>0</v>
      </c>
      <c r="N113" s="156">
        <v>0</v>
      </c>
      <c r="O113" s="156">
        <f>ROUND(E113*N113,2)</f>
        <v>0</v>
      </c>
      <c r="P113" s="156">
        <v>2.3E-3</v>
      </c>
      <c r="Q113" s="156">
        <f>ROUND(E113*P113,2)</f>
        <v>7.0000000000000007E-2</v>
      </c>
      <c r="R113" s="157"/>
      <c r="S113" s="157" t="s">
        <v>113</v>
      </c>
      <c r="T113" s="157" t="s">
        <v>113</v>
      </c>
      <c r="U113" s="157">
        <v>0.10349999999999999</v>
      </c>
      <c r="V113" s="157">
        <f>ROUND(E113*U113,2)</f>
        <v>2.94</v>
      </c>
      <c r="W113" s="157"/>
      <c r="X113" s="157" t="s">
        <v>114</v>
      </c>
      <c r="Y113" s="157" t="s">
        <v>115</v>
      </c>
      <c r="Z113" s="147"/>
      <c r="AA113" s="147"/>
      <c r="AB113" s="147"/>
      <c r="AC113" s="147"/>
      <c r="AD113" s="147"/>
      <c r="AE113" s="147"/>
      <c r="AF113" s="147"/>
      <c r="AG113" s="147" t="s">
        <v>116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186" t="s">
        <v>249</v>
      </c>
      <c r="D114" s="159"/>
      <c r="E114" s="160">
        <v>28.36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118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72">
        <v>46</v>
      </c>
      <c r="B115" s="173" t="s">
        <v>250</v>
      </c>
      <c r="C115" s="185" t="s">
        <v>251</v>
      </c>
      <c r="D115" s="174" t="s">
        <v>147</v>
      </c>
      <c r="E115" s="175">
        <v>130.5</v>
      </c>
      <c r="F115" s="176"/>
      <c r="G115" s="177">
        <f>ROUND(E115*F115,2)</f>
        <v>0</v>
      </c>
      <c r="H115" s="158"/>
      <c r="I115" s="157">
        <f>ROUND(E115*H115,2)</f>
        <v>0</v>
      </c>
      <c r="J115" s="158"/>
      <c r="K115" s="157">
        <f>ROUND(E115*J115,2)</f>
        <v>0</v>
      </c>
      <c r="L115" s="157">
        <v>21</v>
      </c>
      <c r="M115" s="157">
        <f>G115*(1+L115/100)</f>
        <v>0</v>
      </c>
      <c r="N115" s="156">
        <v>0</v>
      </c>
      <c r="O115" s="156">
        <f>ROUND(E115*N115,2)</f>
        <v>0</v>
      </c>
      <c r="P115" s="156">
        <v>2.2599999999999999E-3</v>
      </c>
      <c r="Q115" s="156">
        <f>ROUND(E115*P115,2)</f>
        <v>0.28999999999999998</v>
      </c>
      <c r="R115" s="157"/>
      <c r="S115" s="157" t="s">
        <v>113</v>
      </c>
      <c r="T115" s="157" t="s">
        <v>113</v>
      </c>
      <c r="U115" s="157">
        <v>5.7500000000000002E-2</v>
      </c>
      <c r="V115" s="157">
        <f>ROUND(E115*U115,2)</f>
        <v>7.5</v>
      </c>
      <c r="W115" s="157"/>
      <c r="X115" s="157" t="s">
        <v>114</v>
      </c>
      <c r="Y115" s="157" t="s">
        <v>115</v>
      </c>
      <c r="Z115" s="147"/>
      <c r="AA115" s="147"/>
      <c r="AB115" s="147"/>
      <c r="AC115" s="147"/>
      <c r="AD115" s="147"/>
      <c r="AE115" s="147"/>
      <c r="AF115" s="147"/>
      <c r="AG115" s="147" t="s">
        <v>116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6" t="s">
        <v>252</v>
      </c>
      <c r="D116" s="159"/>
      <c r="E116" s="160">
        <v>130.5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118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ht="22.5" outlineLevel="1" x14ac:dyDescent="0.2">
      <c r="A117" s="172">
        <v>47</v>
      </c>
      <c r="B117" s="173" t="s">
        <v>253</v>
      </c>
      <c r="C117" s="185" t="s">
        <v>254</v>
      </c>
      <c r="D117" s="174" t="s">
        <v>112</v>
      </c>
      <c r="E117" s="175">
        <v>20</v>
      </c>
      <c r="F117" s="176"/>
      <c r="G117" s="177">
        <f>ROUND(E117*F117,2)</f>
        <v>0</v>
      </c>
      <c r="H117" s="158"/>
      <c r="I117" s="157">
        <f>ROUND(E117*H117,2)</f>
        <v>0</v>
      </c>
      <c r="J117" s="158"/>
      <c r="K117" s="157">
        <f>ROUND(E117*J117,2)</f>
        <v>0</v>
      </c>
      <c r="L117" s="157">
        <v>21</v>
      </c>
      <c r="M117" s="157">
        <f>G117*(1+L117/100)</f>
        <v>0</v>
      </c>
      <c r="N117" s="156">
        <v>1.8249999999999999E-2</v>
      </c>
      <c r="O117" s="156">
        <f>ROUND(E117*N117,2)</f>
        <v>0.37</v>
      </c>
      <c r="P117" s="156">
        <v>0</v>
      </c>
      <c r="Q117" s="156">
        <f>ROUND(E117*P117,2)</f>
        <v>0</v>
      </c>
      <c r="R117" s="157"/>
      <c r="S117" s="157" t="s">
        <v>113</v>
      </c>
      <c r="T117" s="157" t="s">
        <v>113</v>
      </c>
      <c r="U117" s="157">
        <v>1.5161500000000001</v>
      </c>
      <c r="V117" s="157">
        <f>ROUND(E117*U117,2)</f>
        <v>30.32</v>
      </c>
      <c r="W117" s="157"/>
      <c r="X117" s="157" t="s">
        <v>114</v>
      </c>
      <c r="Y117" s="157" t="s">
        <v>115</v>
      </c>
      <c r="Z117" s="147"/>
      <c r="AA117" s="147"/>
      <c r="AB117" s="147"/>
      <c r="AC117" s="147"/>
      <c r="AD117" s="147"/>
      <c r="AE117" s="147"/>
      <c r="AF117" s="147"/>
      <c r="AG117" s="147" t="s">
        <v>116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6" t="s">
        <v>255</v>
      </c>
      <c r="D118" s="159"/>
      <c r="E118" s="160">
        <v>20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118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8">
        <v>48</v>
      </c>
      <c r="B119" s="179" t="s">
        <v>256</v>
      </c>
      <c r="C119" s="187" t="s">
        <v>257</v>
      </c>
      <c r="D119" s="180" t="s">
        <v>139</v>
      </c>
      <c r="E119" s="181">
        <v>1.5805899999999999</v>
      </c>
      <c r="F119" s="182"/>
      <c r="G119" s="183">
        <f>ROUND(E119*F119,2)</f>
        <v>0</v>
      </c>
      <c r="H119" s="158"/>
      <c r="I119" s="157">
        <f>ROUND(E119*H119,2)</f>
        <v>0</v>
      </c>
      <c r="J119" s="158"/>
      <c r="K119" s="157">
        <f>ROUND(E119*J119,2)</f>
        <v>0</v>
      </c>
      <c r="L119" s="157">
        <v>21</v>
      </c>
      <c r="M119" s="157">
        <f>G119*(1+L119/100)</f>
        <v>0</v>
      </c>
      <c r="N119" s="156">
        <v>0</v>
      </c>
      <c r="O119" s="156">
        <f>ROUND(E119*N119,2)</f>
        <v>0</v>
      </c>
      <c r="P119" s="156">
        <v>0</v>
      </c>
      <c r="Q119" s="156">
        <f>ROUND(E119*P119,2)</f>
        <v>0</v>
      </c>
      <c r="R119" s="157"/>
      <c r="S119" s="157" t="s">
        <v>113</v>
      </c>
      <c r="T119" s="157" t="s">
        <v>113</v>
      </c>
      <c r="U119" s="157">
        <v>4.9470000000000001</v>
      </c>
      <c r="V119" s="157">
        <f>ROUND(E119*U119,2)</f>
        <v>7.82</v>
      </c>
      <c r="W119" s="157"/>
      <c r="X119" s="157" t="s">
        <v>140</v>
      </c>
      <c r="Y119" s="157" t="s">
        <v>115</v>
      </c>
      <c r="Z119" s="147"/>
      <c r="AA119" s="147"/>
      <c r="AB119" s="147"/>
      <c r="AC119" s="147"/>
      <c r="AD119" s="147"/>
      <c r="AE119" s="147"/>
      <c r="AF119" s="147"/>
      <c r="AG119" s="147" t="s">
        <v>141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x14ac:dyDescent="0.2">
      <c r="A120" s="165" t="s">
        <v>108</v>
      </c>
      <c r="B120" s="166" t="s">
        <v>71</v>
      </c>
      <c r="C120" s="184" t="s">
        <v>72</v>
      </c>
      <c r="D120" s="167"/>
      <c r="E120" s="168"/>
      <c r="F120" s="169"/>
      <c r="G120" s="170">
        <f>SUMIF(AG121:AG121,"&lt;&gt;NOR",G121:G121)</f>
        <v>0</v>
      </c>
      <c r="H120" s="164"/>
      <c r="I120" s="164">
        <f>SUM(I121:I121)</f>
        <v>0</v>
      </c>
      <c r="J120" s="164"/>
      <c r="K120" s="164">
        <f>SUM(K121:K121)</f>
        <v>0</v>
      </c>
      <c r="L120" s="164"/>
      <c r="M120" s="164">
        <f>SUM(M121:M121)</f>
        <v>0</v>
      </c>
      <c r="N120" s="163"/>
      <c r="O120" s="163">
        <f>SUM(O121:O121)</f>
        <v>0</v>
      </c>
      <c r="P120" s="163"/>
      <c r="Q120" s="163">
        <f>SUM(Q121:Q121)</f>
        <v>0</v>
      </c>
      <c r="R120" s="164"/>
      <c r="S120" s="164"/>
      <c r="T120" s="164"/>
      <c r="U120" s="164"/>
      <c r="V120" s="164">
        <f>SUM(V121:V121)</f>
        <v>0</v>
      </c>
      <c r="W120" s="164"/>
      <c r="X120" s="164"/>
      <c r="Y120" s="164"/>
      <c r="AG120" t="s">
        <v>109</v>
      </c>
    </row>
    <row r="121" spans="1:60" outlineLevel="1" x14ac:dyDescent="0.2">
      <c r="A121" s="178">
        <v>49</v>
      </c>
      <c r="B121" s="179" t="s">
        <v>258</v>
      </c>
      <c r="C121" s="187" t="s">
        <v>259</v>
      </c>
      <c r="D121" s="180" t="s">
        <v>260</v>
      </c>
      <c r="E121" s="181">
        <v>1</v>
      </c>
      <c r="F121" s="182"/>
      <c r="G121" s="183">
        <f>ROUND(E121*F121,2)</f>
        <v>0</v>
      </c>
      <c r="H121" s="158"/>
      <c r="I121" s="157">
        <f>ROUND(E121*H121,2)</f>
        <v>0</v>
      </c>
      <c r="J121" s="158"/>
      <c r="K121" s="157">
        <f>ROUND(E121*J121,2)</f>
        <v>0</v>
      </c>
      <c r="L121" s="157">
        <v>21</v>
      </c>
      <c r="M121" s="157">
        <f>G121*(1+L121/100)</f>
        <v>0</v>
      </c>
      <c r="N121" s="156">
        <v>0</v>
      </c>
      <c r="O121" s="156">
        <f>ROUND(E121*N121,2)</f>
        <v>0</v>
      </c>
      <c r="P121" s="156">
        <v>0</v>
      </c>
      <c r="Q121" s="156">
        <f>ROUND(E121*P121,2)</f>
        <v>0</v>
      </c>
      <c r="R121" s="157"/>
      <c r="S121" s="157" t="s">
        <v>261</v>
      </c>
      <c r="T121" s="157" t="s">
        <v>262</v>
      </c>
      <c r="U121" s="157">
        <v>0</v>
      </c>
      <c r="V121" s="157">
        <f>ROUND(E121*U121,2)</f>
        <v>0</v>
      </c>
      <c r="W121" s="157"/>
      <c r="X121" s="157" t="s">
        <v>114</v>
      </c>
      <c r="Y121" s="157" t="s">
        <v>115</v>
      </c>
      <c r="Z121" s="147"/>
      <c r="AA121" s="147"/>
      <c r="AB121" s="147"/>
      <c r="AC121" s="147"/>
      <c r="AD121" s="147"/>
      <c r="AE121" s="147"/>
      <c r="AF121" s="147"/>
      <c r="AG121" s="147" t="s">
        <v>116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x14ac:dyDescent="0.2">
      <c r="A122" s="165" t="s">
        <v>108</v>
      </c>
      <c r="B122" s="166" t="s">
        <v>73</v>
      </c>
      <c r="C122" s="184" t="s">
        <v>74</v>
      </c>
      <c r="D122" s="167"/>
      <c r="E122" s="168"/>
      <c r="F122" s="169"/>
      <c r="G122" s="170">
        <f>SUMIF(AG123:AG124,"&lt;&gt;NOR",G123:G124)</f>
        <v>0</v>
      </c>
      <c r="H122" s="164"/>
      <c r="I122" s="164">
        <f>SUM(I123:I124)</f>
        <v>0</v>
      </c>
      <c r="J122" s="164"/>
      <c r="K122" s="164">
        <f>SUM(K123:K124)</f>
        <v>0</v>
      </c>
      <c r="L122" s="164"/>
      <c r="M122" s="164">
        <f>SUM(M123:M124)</f>
        <v>0</v>
      </c>
      <c r="N122" s="163"/>
      <c r="O122" s="163">
        <f>SUM(O123:O124)</f>
        <v>0.06</v>
      </c>
      <c r="P122" s="163"/>
      <c r="Q122" s="163">
        <f>SUM(Q123:Q124)</f>
        <v>0</v>
      </c>
      <c r="R122" s="164"/>
      <c r="S122" s="164"/>
      <c r="T122" s="164"/>
      <c r="U122" s="164"/>
      <c r="V122" s="164">
        <f>SUM(V123:V124)</f>
        <v>77.989999999999995</v>
      </c>
      <c r="W122" s="164"/>
      <c r="X122" s="164"/>
      <c r="Y122" s="164"/>
      <c r="AG122" t="s">
        <v>109</v>
      </c>
    </row>
    <row r="123" spans="1:60" outlineLevel="1" x14ac:dyDescent="0.2">
      <c r="A123" s="172">
        <v>50</v>
      </c>
      <c r="B123" s="173" t="s">
        <v>263</v>
      </c>
      <c r="C123" s="185" t="s">
        <v>264</v>
      </c>
      <c r="D123" s="174" t="s">
        <v>112</v>
      </c>
      <c r="E123" s="175">
        <v>1237.914</v>
      </c>
      <c r="F123" s="176"/>
      <c r="G123" s="177">
        <f>ROUND(E123*F123,2)</f>
        <v>0</v>
      </c>
      <c r="H123" s="158"/>
      <c r="I123" s="157">
        <f>ROUND(E123*H123,2)</f>
        <v>0</v>
      </c>
      <c r="J123" s="158"/>
      <c r="K123" s="157">
        <f>ROUND(E123*J123,2)</f>
        <v>0</v>
      </c>
      <c r="L123" s="157">
        <v>21</v>
      </c>
      <c r="M123" s="157">
        <f>G123*(1+L123/100)</f>
        <v>0</v>
      </c>
      <c r="N123" s="156">
        <v>5.0000000000000002E-5</v>
      </c>
      <c r="O123" s="156">
        <f>ROUND(E123*N123,2)</f>
        <v>0.06</v>
      </c>
      <c r="P123" s="156">
        <v>0</v>
      </c>
      <c r="Q123" s="156">
        <f>ROUND(E123*P123,2)</f>
        <v>0</v>
      </c>
      <c r="R123" s="157"/>
      <c r="S123" s="157" t="s">
        <v>113</v>
      </c>
      <c r="T123" s="157" t="s">
        <v>113</v>
      </c>
      <c r="U123" s="157">
        <v>6.3E-2</v>
      </c>
      <c r="V123" s="157">
        <f>ROUND(E123*U123,2)</f>
        <v>77.989999999999995</v>
      </c>
      <c r="W123" s="157"/>
      <c r="X123" s="157" t="s">
        <v>114</v>
      </c>
      <c r="Y123" s="157" t="s">
        <v>115</v>
      </c>
      <c r="Z123" s="147"/>
      <c r="AA123" s="147"/>
      <c r="AB123" s="147"/>
      <c r="AC123" s="147"/>
      <c r="AD123" s="147"/>
      <c r="AE123" s="147"/>
      <c r="AF123" s="147"/>
      <c r="AG123" s="147" t="s">
        <v>116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 x14ac:dyDescent="0.2">
      <c r="A124" s="154"/>
      <c r="B124" s="155"/>
      <c r="C124" s="186" t="s">
        <v>265</v>
      </c>
      <c r="D124" s="159"/>
      <c r="E124" s="160">
        <v>1237.914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118</v>
      </c>
      <c r="AH124" s="147">
        <v>5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x14ac:dyDescent="0.2">
      <c r="A125" s="165" t="s">
        <v>108</v>
      </c>
      <c r="B125" s="166" t="s">
        <v>75</v>
      </c>
      <c r="C125" s="184" t="s">
        <v>76</v>
      </c>
      <c r="D125" s="167"/>
      <c r="E125" s="168"/>
      <c r="F125" s="169"/>
      <c r="G125" s="170">
        <f>SUMIF(AG126:AG127,"&lt;&gt;NOR",G126:G127)</f>
        <v>0</v>
      </c>
      <c r="H125" s="164"/>
      <c r="I125" s="164">
        <f>SUM(I126:I127)</f>
        <v>0</v>
      </c>
      <c r="J125" s="164"/>
      <c r="K125" s="164">
        <f>SUM(K126:K127)</f>
        <v>0</v>
      </c>
      <c r="L125" s="164"/>
      <c r="M125" s="164">
        <f>SUM(M126:M127)</f>
        <v>0</v>
      </c>
      <c r="N125" s="163"/>
      <c r="O125" s="163">
        <f>SUM(O126:O127)</f>
        <v>0</v>
      </c>
      <c r="P125" s="163"/>
      <c r="Q125" s="163">
        <f>SUM(Q126:Q127)</f>
        <v>0</v>
      </c>
      <c r="R125" s="164"/>
      <c r="S125" s="164"/>
      <c r="T125" s="164"/>
      <c r="U125" s="164"/>
      <c r="V125" s="164">
        <f>SUM(V126:V127)</f>
        <v>0</v>
      </c>
      <c r="W125" s="164"/>
      <c r="X125" s="164"/>
      <c r="Y125" s="164"/>
      <c r="AG125" t="s">
        <v>109</v>
      </c>
    </row>
    <row r="126" spans="1:60" outlineLevel="1" x14ac:dyDescent="0.2">
      <c r="A126" s="178">
        <v>51</v>
      </c>
      <c r="B126" s="179" t="s">
        <v>266</v>
      </c>
      <c r="C126" s="187" t="s">
        <v>267</v>
      </c>
      <c r="D126" s="180" t="s">
        <v>260</v>
      </c>
      <c r="E126" s="181">
        <v>1</v>
      </c>
      <c r="F126" s="182"/>
      <c r="G126" s="183">
        <f>ROUND(E126*F126,2)</f>
        <v>0</v>
      </c>
      <c r="H126" s="158"/>
      <c r="I126" s="157">
        <f>ROUND(E126*H126,2)</f>
        <v>0</v>
      </c>
      <c r="J126" s="158"/>
      <c r="K126" s="157">
        <f>ROUND(E126*J126,2)</f>
        <v>0</v>
      </c>
      <c r="L126" s="157">
        <v>21</v>
      </c>
      <c r="M126" s="157">
        <f>G126*(1+L126/100)</f>
        <v>0</v>
      </c>
      <c r="N126" s="156">
        <v>0</v>
      </c>
      <c r="O126" s="156">
        <f>ROUND(E126*N126,2)</f>
        <v>0</v>
      </c>
      <c r="P126" s="156">
        <v>0</v>
      </c>
      <c r="Q126" s="156">
        <f>ROUND(E126*P126,2)</f>
        <v>0</v>
      </c>
      <c r="R126" s="157"/>
      <c r="S126" s="157" t="s">
        <v>261</v>
      </c>
      <c r="T126" s="157" t="s">
        <v>262</v>
      </c>
      <c r="U126" s="157">
        <v>0</v>
      </c>
      <c r="V126" s="157">
        <f>ROUND(E126*U126,2)</f>
        <v>0</v>
      </c>
      <c r="W126" s="157"/>
      <c r="X126" s="157" t="s">
        <v>114</v>
      </c>
      <c r="Y126" s="157" t="s">
        <v>115</v>
      </c>
      <c r="Z126" s="147"/>
      <c r="AA126" s="147"/>
      <c r="AB126" s="147"/>
      <c r="AC126" s="147"/>
      <c r="AD126" s="147"/>
      <c r="AE126" s="147"/>
      <c r="AF126" s="147"/>
      <c r="AG126" s="147" t="s">
        <v>116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78">
        <v>52</v>
      </c>
      <c r="B127" s="179" t="s">
        <v>268</v>
      </c>
      <c r="C127" s="187" t="s">
        <v>269</v>
      </c>
      <c r="D127" s="180" t="s">
        <v>260</v>
      </c>
      <c r="E127" s="181">
        <v>1</v>
      </c>
      <c r="F127" s="182"/>
      <c r="G127" s="183">
        <f>ROUND(E127*F127,2)</f>
        <v>0</v>
      </c>
      <c r="H127" s="158"/>
      <c r="I127" s="157">
        <f>ROUND(E127*H127,2)</f>
        <v>0</v>
      </c>
      <c r="J127" s="158"/>
      <c r="K127" s="157">
        <f>ROUND(E127*J127,2)</f>
        <v>0</v>
      </c>
      <c r="L127" s="157">
        <v>21</v>
      </c>
      <c r="M127" s="157">
        <f>G127*(1+L127/100)</f>
        <v>0</v>
      </c>
      <c r="N127" s="156">
        <v>0</v>
      </c>
      <c r="O127" s="156">
        <f>ROUND(E127*N127,2)</f>
        <v>0</v>
      </c>
      <c r="P127" s="156">
        <v>0</v>
      </c>
      <c r="Q127" s="156">
        <f>ROUND(E127*P127,2)</f>
        <v>0</v>
      </c>
      <c r="R127" s="157"/>
      <c r="S127" s="157" t="s">
        <v>261</v>
      </c>
      <c r="T127" s="157" t="s">
        <v>262</v>
      </c>
      <c r="U127" s="157">
        <v>0</v>
      </c>
      <c r="V127" s="157">
        <f>ROUND(E127*U127,2)</f>
        <v>0</v>
      </c>
      <c r="W127" s="157"/>
      <c r="X127" s="157" t="s">
        <v>114</v>
      </c>
      <c r="Y127" s="157" t="s">
        <v>115</v>
      </c>
      <c r="Z127" s="147"/>
      <c r="AA127" s="147"/>
      <c r="AB127" s="147"/>
      <c r="AC127" s="147"/>
      <c r="AD127" s="147"/>
      <c r="AE127" s="147"/>
      <c r="AF127" s="147"/>
      <c r="AG127" s="147" t="s">
        <v>116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x14ac:dyDescent="0.2">
      <c r="A128" s="165" t="s">
        <v>108</v>
      </c>
      <c r="B128" s="166" t="s">
        <v>77</v>
      </c>
      <c r="C128" s="184" t="s">
        <v>78</v>
      </c>
      <c r="D128" s="167"/>
      <c r="E128" s="168"/>
      <c r="F128" s="169"/>
      <c r="G128" s="170">
        <f>SUMIF(AG129:AG135,"&lt;&gt;NOR",G129:G135)</f>
        <v>0</v>
      </c>
      <c r="H128" s="164"/>
      <c r="I128" s="164">
        <f>SUM(I129:I135)</f>
        <v>0</v>
      </c>
      <c r="J128" s="164"/>
      <c r="K128" s="164">
        <f>SUM(K129:K135)</f>
        <v>0</v>
      </c>
      <c r="L128" s="164"/>
      <c r="M128" s="164">
        <f>SUM(M129:M135)</f>
        <v>0</v>
      </c>
      <c r="N128" s="163"/>
      <c r="O128" s="163">
        <f>SUM(O129:O135)</f>
        <v>0</v>
      </c>
      <c r="P128" s="163"/>
      <c r="Q128" s="163">
        <f>SUM(Q129:Q135)</f>
        <v>0</v>
      </c>
      <c r="R128" s="164"/>
      <c r="S128" s="164"/>
      <c r="T128" s="164"/>
      <c r="U128" s="164"/>
      <c r="V128" s="164">
        <f>SUM(V129:V135)</f>
        <v>109.58000000000001</v>
      </c>
      <c r="W128" s="164"/>
      <c r="X128" s="164"/>
      <c r="Y128" s="164"/>
      <c r="AG128" t="s">
        <v>109</v>
      </c>
    </row>
    <row r="129" spans="1:60" outlineLevel="1" x14ac:dyDescent="0.2">
      <c r="A129" s="178">
        <v>53</v>
      </c>
      <c r="B129" s="179" t="s">
        <v>270</v>
      </c>
      <c r="C129" s="187" t="s">
        <v>271</v>
      </c>
      <c r="D129" s="180" t="s">
        <v>139</v>
      </c>
      <c r="E129" s="181">
        <v>19.441299999999998</v>
      </c>
      <c r="F129" s="182"/>
      <c r="G129" s="183">
        <f t="shared" ref="G129:G135" si="0">ROUND(E129*F129,2)</f>
        <v>0</v>
      </c>
      <c r="H129" s="158"/>
      <c r="I129" s="157">
        <f t="shared" ref="I129:I135" si="1">ROUND(E129*H129,2)</f>
        <v>0</v>
      </c>
      <c r="J129" s="158"/>
      <c r="K129" s="157">
        <f t="shared" ref="K129:K135" si="2">ROUND(E129*J129,2)</f>
        <v>0</v>
      </c>
      <c r="L129" s="157">
        <v>21</v>
      </c>
      <c r="M129" s="157">
        <f t="shared" ref="M129:M135" si="3">G129*(1+L129/100)</f>
        <v>0</v>
      </c>
      <c r="N129" s="156">
        <v>0</v>
      </c>
      <c r="O129" s="156">
        <f t="shared" ref="O129:O135" si="4">ROUND(E129*N129,2)</f>
        <v>0</v>
      </c>
      <c r="P129" s="156">
        <v>0</v>
      </c>
      <c r="Q129" s="156">
        <f t="shared" ref="Q129:Q135" si="5">ROUND(E129*P129,2)</f>
        <v>0</v>
      </c>
      <c r="R129" s="157"/>
      <c r="S129" s="157" t="s">
        <v>113</v>
      </c>
      <c r="T129" s="157" t="s">
        <v>113</v>
      </c>
      <c r="U129" s="157">
        <v>0.27700000000000002</v>
      </c>
      <c r="V129" s="157">
        <f t="shared" ref="V129:V135" si="6">ROUND(E129*U129,2)</f>
        <v>5.39</v>
      </c>
      <c r="W129" s="157"/>
      <c r="X129" s="157" t="s">
        <v>272</v>
      </c>
      <c r="Y129" s="157" t="s">
        <v>115</v>
      </c>
      <c r="Z129" s="147"/>
      <c r="AA129" s="147"/>
      <c r="AB129" s="147"/>
      <c r="AC129" s="147"/>
      <c r="AD129" s="147"/>
      <c r="AE129" s="147"/>
      <c r="AF129" s="147"/>
      <c r="AG129" s="147" t="s">
        <v>273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78">
        <v>54</v>
      </c>
      <c r="B130" s="179" t="s">
        <v>274</v>
      </c>
      <c r="C130" s="187" t="s">
        <v>275</v>
      </c>
      <c r="D130" s="180" t="s">
        <v>139</v>
      </c>
      <c r="E130" s="181">
        <v>19.441299999999998</v>
      </c>
      <c r="F130" s="182"/>
      <c r="G130" s="183">
        <f t="shared" si="0"/>
        <v>0</v>
      </c>
      <c r="H130" s="158"/>
      <c r="I130" s="157">
        <f t="shared" si="1"/>
        <v>0</v>
      </c>
      <c r="J130" s="158"/>
      <c r="K130" s="157">
        <f t="shared" si="2"/>
        <v>0</v>
      </c>
      <c r="L130" s="157">
        <v>21</v>
      </c>
      <c r="M130" s="157">
        <f t="shared" si="3"/>
        <v>0</v>
      </c>
      <c r="N130" s="156">
        <v>0</v>
      </c>
      <c r="O130" s="156">
        <f t="shared" si="4"/>
        <v>0</v>
      </c>
      <c r="P130" s="156">
        <v>0</v>
      </c>
      <c r="Q130" s="156">
        <f t="shared" si="5"/>
        <v>0</v>
      </c>
      <c r="R130" s="157"/>
      <c r="S130" s="157" t="s">
        <v>113</v>
      </c>
      <c r="T130" s="157" t="s">
        <v>113</v>
      </c>
      <c r="U130" s="157">
        <v>2.0089999999999999</v>
      </c>
      <c r="V130" s="157">
        <f t="shared" si="6"/>
        <v>39.06</v>
      </c>
      <c r="W130" s="157"/>
      <c r="X130" s="157" t="s">
        <v>272</v>
      </c>
      <c r="Y130" s="157" t="s">
        <v>115</v>
      </c>
      <c r="Z130" s="147"/>
      <c r="AA130" s="147"/>
      <c r="AB130" s="147"/>
      <c r="AC130" s="147"/>
      <c r="AD130" s="147"/>
      <c r="AE130" s="147"/>
      <c r="AF130" s="147"/>
      <c r="AG130" s="147" t="s">
        <v>273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78">
        <v>55</v>
      </c>
      <c r="B131" s="179" t="s">
        <v>276</v>
      </c>
      <c r="C131" s="187" t="s">
        <v>277</v>
      </c>
      <c r="D131" s="180" t="s">
        <v>139</v>
      </c>
      <c r="E131" s="181">
        <v>38.88259</v>
      </c>
      <c r="F131" s="182"/>
      <c r="G131" s="183">
        <f t="shared" si="0"/>
        <v>0</v>
      </c>
      <c r="H131" s="158"/>
      <c r="I131" s="157">
        <f t="shared" si="1"/>
        <v>0</v>
      </c>
      <c r="J131" s="158"/>
      <c r="K131" s="157">
        <f t="shared" si="2"/>
        <v>0</v>
      </c>
      <c r="L131" s="157">
        <v>21</v>
      </c>
      <c r="M131" s="157">
        <f t="shared" si="3"/>
        <v>0</v>
      </c>
      <c r="N131" s="156">
        <v>0</v>
      </c>
      <c r="O131" s="156">
        <f t="shared" si="4"/>
        <v>0</v>
      </c>
      <c r="P131" s="156">
        <v>0</v>
      </c>
      <c r="Q131" s="156">
        <f t="shared" si="5"/>
        <v>0</v>
      </c>
      <c r="R131" s="157"/>
      <c r="S131" s="157" t="s">
        <v>113</v>
      </c>
      <c r="T131" s="157" t="s">
        <v>113</v>
      </c>
      <c r="U131" s="157">
        <v>0.95899999999999996</v>
      </c>
      <c r="V131" s="157">
        <f t="shared" si="6"/>
        <v>37.29</v>
      </c>
      <c r="W131" s="157"/>
      <c r="X131" s="157" t="s">
        <v>272</v>
      </c>
      <c r="Y131" s="157" t="s">
        <v>115</v>
      </c>
      <c r="Z131" s="147"/>
      <c r="AA131" s="147"/>
      <c r="AB131" s="147"/>
      <c r="AC131" s="147"/>
      <c r="AD131" s="147"/>
      <c r="AE131" s="147"/>
      <c r="AF131" s="147"/>
      <c r="AG131" s="147" t="s">
        <v>273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78">
        <v>56</v>
      </c>
      <c r="B132" s="179" t="s">
        <v>278</v>
      </c>
      <c r="C132" s="187" t="s">
        <v>279</v>
      </c>
      <c r="D132" s="180" t="s">
        <v>139</v>
      </c>
      <c r="E132" s="181">
        <v>19.441299999999998</v>
      </c>
      <c r="F132" s="182"/>
      <c r="G132" s="183">
        <f t="shared" si="0"/>
        <v>0</v>
      </c>
      <c r="H132" s="158"/>
      <c r="I132" s="157">
        <f t="shared" si="1"/>
        <v>0</v>
      </c>
      <c r="J132" s="158"/>
      <c r="K132" s="157">
        <f t="shared" si="2"/>
        <v>0</v>
      </c>
      <c r="L132" s="157">
        <v>21</v>
      </c>
      <c r="M132" s="157">
        <f t="shared" si="3"/>
        <v>0</v>
      </c>
      <c r="N132" s="156">
        <v>0</v>
      </c>
      <c r="O132" s="156">
        <f t="shared" si="4"/>
        <v>0</v>
      </c>
      <c r="P132" s="156">
        <v>0</v>
      </c>
      <c r="Q132" s="156">
        <f t="shared" si="5"/>
        <v>0</v>
      </c>
      <c r="R132" s="157"/>
      <c r="S132" s="157" t="s">
        <v>113</v>
      </c>
      <c r="T132" s="157" t="s">
        <v>113</v>
      </c>
      <c r="U132" s="157">
        <v>0.49</v>
      </c>
      <c r="V132" s="157">
        <f t="shared" si="6"/>
        <v>9.5299999999999994</v>
      </c>
      <c r="W132" s="157"/>
      <c r="X132" s="157" t="s">
        <v>272</v>
      </c>
      <c r="Y132" s="157" t="s">
        <v>115</v>
      </c>
      <c r="Z132" s="147"/>
      <c r="AA132" s="147"/>
      <c r="AB132" s="147"/>
      <c r="AC132" s="147"/>
      <c r="AD132" s="147"/>
      <c r="AE132" s="147"/>
      <c r="AF132" s="147"/>
      <c r="AG132" s="147" t="s">
        <v>273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8">
        <v>57</v>
      </c>
      <c r="B133" s="179" t="s">
        <v>280</v>
      </c>
      <c r="C133" s="187" t="s">
        <v>281</v>
      </c>
      <c r="D133" s="180" t="s">
        <v>139</v>
      </c>
      <c r="E133" s="181">
        <v>38.88259</v>
      </c>
      <c r="F133" s="182"/>
      <c r="G133" s="183">
        <f t="shared" si="0"/>
        <v>0</v>
      </c>
      <c r="H133" s="158"/>
      <c r="I133" s="157">
        <f t="shared" si="1"/>
        <v>0</v>
      </c>
      <c r="J133" s="158"/>
      <c r="K133" s="157">
        <f t="shared" si="2"/>
        <v>0</v>
      </c>
      <c r="L133" s="157">
        <v>21</v>
      </c>
      <c r="M133" s="157">
        <f t="shared" si="3"/>
        <v>0</v>
      </c>
      <c r="N133" s="156">
        <v>0</v>
      </c>
      <c r="O133" s="156">
        <f t="shared" si="4"/>
        <v>0</v>
      </c>
      <c r="P133" s="156">
        <v>0</v>
      </c>
      <c r="Q133" s="156">
        <f t="shared" si="5"/>
        <v>0</v>
      </c>
      <c r="R133" s="157"/>
      <c r="S133" s="157" t="s">
        <v>113</v>
      </c>
      <c r="T133" s="157" t="s">
        <v>113</v>
      </c>
      <c r="U133" s="157">
        <v>0</v>
      </c>
      <c r="V133" s="157">
        <f t="shared" si="6"/>
        <v>0</v>
      </c>
      <c r="W133" s="157"/>
      <c r="X133" s="157" t="s">
        <v>272</v>
      </c>
      <c r="Y133" s="157" t="s">
        <v>115</v>
      </c>
      <c r="Z133" s="147"/>
      <c r="AA133" s="147"/>
      <c r="AB133" s="147"/>
      <c r="AC133" s="147"/>
      <c r="AD133" s="147"/>
      <c r="AE133" s="147"/>
      <c r="AF133" s="147"/>
      <c r="AG133" s="147" t="s">
        <v>273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78">
        <v>58</v>
      </c>
      <c r="B134" s="179" t="s">
        <v>282</v>
      </c>
      <c r="C134" s="187" t="s">
        <v>283</v>
      </c>
      <c r="D134" s="180" t="s">
        <v>139</v>
      </c>
      <c r="E134" s="181">
        <v>19.441299999999998</v>
      </c>
      <c r="F134" s="182"/>
      <c r="G134" s="183">
        <f t="shared" si="0"/>
        <v>0</v>
      </c>
      <c r="H134" s="158"/>
      <c r="I134" s="157">
        <f t="shared" si="1"/>
        <v>0</v>
      </c>
      <c r="J134" s="158"/>
      <c r="K134" s="157">
        <f t="shared" si="2"/>
        <v>0</v>
      </c>
      <c r="L134" s="157">
        <v>21</v>
      </c>
      <c r="M134" s="157">
        <f t="shared" si="3"/>
        <v>0</v>
      </c>
      <c r="N134" s="156">
        <v>0</v>
      </c>
      <c r="O134" s="156">
        <f t="shared" si="4"/>
        <v>0</v>
      </c>
      <c r="P134" s="156">
        <v>0</v>
      </c>
      <c r="Q134" s="156">
        <f t="shared" si="5"/>
        <v>0</v>
      </c>
      <c r="R134" s="157"/>
      <c r="S134" s="157" t="s">
        <v>113</v>
      </c>
      <c r="T134" s="157" t="s">
        <v>113</v>
      </c>
      <c r="U134" s="157">
        <v>0.94199999999999995</v>
      </c>
      <c r="V134" s="157">
        <f t="shared" si="6"/>
        <v>18.309999999999999</v>
      </c>
      <c r="W134" s="157"/>
      <c r="X134" s="157" t="s">
        <v>272</v>
      </c>
      <c r="Y134" s="157" t="s">
        <v>115</v>
      </c>
      <c r="Z134" s="147"/>
      <c r="AA134" s="147"/>
      <c r="AB134" s="147"/>
      <c r="AC134" s="147"/>
      <c r="AD134" s="147"/>
      <c r="AE134" s="147"/>
      <c r="AF134" s="147"/>
      <c r="AG134" s="147" t="s">
        <v>273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8">
        <v>59</v>
      </c>
      <c r="B135" s="179" t="s">
        <v>284</v>
      </c>
      <c r="C135" s="187" t="s">
        <v>285</v>
      </c>
      <c r="D135" s="180" t="s">
        <v>139</v>
      </c>
      <c r="E135" s="181">
        <v>19.441299999999998</v>
      </c>
      <c r="F135" s="182"/>
      <c r="G135" s="183">
        <f t="shared" si="0"/>
        <v>0</v>
      </c>
      <c r="H135" s="158"/>
      <c r="I135" s="157">
        <f t="shared" si="1"/>
        <v>0</v>
      </c>
      <c r="J135" s="158"/>
      <c r="K135" s="157">
        <f t="shared" si="2"/>
        <v>0</v>
      </c>
      <c r="L135" s="157">
        <v>21</v>
      </c>
      <c r="M135" s="157">
        <f t="shared" si="3"/>
        <v>0</v>
      </c>
      <c r="N135" s="156">
        <v>0</v>
      </c>
      <c r="O135" s="156">
        <f t="shared" si="4"/>
        <v>0</v>
      </c>
      <c r="P135" s="156">
        <v>0</v>
      </c>
      <c r="Q135" s="156">
        <f t="shared" si="5"/>
        <v>0</v>
      </c>
      <c r="R135" s="157"/>
      <c r="S135" s="157" t="s">
        <v>113</v>
      </c>
      <c r="T135" s="157" t="s">
        <v>113</v>
      </c>
      <c r="U135" s="157">
        <v>0</v>
      </c>
      <c r="V135" s="157">
        <f t="shared" si="6"/>
        <v>0</v>
      </c>
      <c r="W135" s="157"/>
      <c r="X135" s="157" t="s">
        <v>272</v>
      </c>
      <c r="Y135" s="157" t="s">
        <v>115</v>
      </c>
      <c r="Z135" s="147"/>
      <c r="AA135" s="147"/>
      <c r="AB135" s="147"/>
      <c r="AC135" s="147"/>
      <c r="AD135" s="147"/>
      <c r="AE135" s="147"/>
      <c r="AF135" s="147"/>
      <c r="AG135" s="147" t="s">
        <v>273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x14ac:dyDescent="0.2">
      <c r="A136" s="165" t="s">
        <v>108</v>
      </c>
      <c r="B136" s="166" t="s">
        <v>80</v>
      </c>
      <c r="C136" s="184" t="s">
        <v>29</v>
      </c>
      <c r="D136" s="167"/>
      <c r="E136" s="168"/>
      <c r="F136" s="169"/>
      <c r="G136" s="170">
        <f>SUMIF(AG137:AG138,"&lt;&gt;NOR",G137:G138)</f>
        <v>0</v>
      </c>
      <c r="H136" s="164"/>
      <c r="I136" s="164">
        <f>SUM(I137:I138)</f>
        <v>0</v>
      </c>
      <c r="J136" s="164"/>
      <c r="K136" s="164">
        <f>SUM(K137:K138)</f>
        <v>0</v>
      </c>
      <c r="L136" s="164"/>
      <c r="M136" s="164">
        <f>SUM(M137:M138)</f>
        <v>0</v>
      </c>
      <c r="N136" s="163"/>
      <c r="O136" s="163">
        <f>SUM(O137:O138)</f>
        <v>0</v>
      </c>
      <c r="P136" s="163"/>
      <c r="Q136" s="163">
        <f>SUM(Q137:Q138)</f>
        <v>0</v>
      </c>
      <c r="R136" s="164"/>
      <c r="S136" s="164"/>
      <c r="T136" s="164"/>
      <c r="U136" s="164"/>
      <c r="V136" s="164">
        <f>SUM(V137:V138)</f>
        <v>0</v>
      </c>
      <c r="W136" s="164"/>
      <c r="X136" s="164"/>
      <c r="Y136" s="164"/>
      <c r="AG136" t="s">
        <v>109</v>
      </c>
    </row>
    <row r="137" spans="1:60" outlineLevel="1" x14ac:dyDescent="0.2">
      <c r="A137" s="178">
        <v>60</v>
      </c>
      <c r="B137" s="179" t="s">
        <v>286</v>
      </c>
      <c r="C137" s="187" t="s">
        <v>287</v>
      </c>
      <c r="D137" s="180" t="s">
        <v>288</v>
      </c>
      <c r="E137" s="181">
        <v>1</v>
      </c>
      <c r="F137" s="182"/>
      <c r="G137" s="183">
        <f>ROUND(E137*F137,2)</f>
        <v>0</v>
      </c>
      <c r="H137" s="158"/>
      <c r="I137" s="157">
        <f>ROUND(E137*H137,2)</f>
        <v>0</v>
      </c>
      <c r="J137" s="158"/>
      <c r="K137" s="157">
        <f>ROUND(E137*J137,2)</f>
        <v>0</v>
      </c>
      <c r="L137" s="157">
        <v>21</v>
      </c>
      <c r="M137" s="157">
        <f>G137*(1+L137/100)</f>
        <v>0</v>
      </c>
      <c r="N137" s="156">
        <v>0</v>
      </c>
      <c r="O137" s="156">
        <f>ROUND(E137*N137,2)</f>
        <v>0</v>
      </c>
      <c r="P137" s="156">
        <v>0</v>
      </c>
      <c r="Q137" s="156">
        <f>ROUND(E137*P137,2)</f>
        <v>0</v>
      </c>
      <c r="R137" s="157"/>
      <c r="S137" s="157" t="s">
        <v>113</v>
      </c>
      <c r="T137" s="157" t="s">
        <v>262</v>
      </c>
      <c r="U137" s="157">
        <v>0</v>
      </c>
      <c r="V137" s="157">
        <f>ROUND(E137*U137,2)</f>
        <v>0</v>
      </c>
      <c r="W137" s="157"/>
      <c r="X137" s="157" t="s">
        <v>289</v>
      </c>
      <c r="Y137" s="157" t="s">
        <v>115</v>
      </c>
      <c r="Z137" s="147"/>
      <c r="AA137" s="147"/>
      <c r="AB137" s="147"/>
      <c r="AC137" s="147"/>
      <c r="AD137" s="147"/>
      <c r="AE137" s="147"/>
      <c r="AF137" s="147"/>
      <c r="AG137" s="147" t="s">
        <v>290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78">
        <v>61</v>
      </c>
      <c r="B138" s="179" t="s">
        <v>291</v>
      </c>
      <c r="C138" s="187" t="s">
        <v>292</v>
      </c>
      <c r="D138" s="180" t="s">
        <v>288</v>
      </c>
      <c r="E138" s="181">
        <v>1</v>
      </c>
      <c r="F138" s="182"/>
      <c r="G138" s="183">
        <f>ROUND(E138*F138,2)</f>
        <v>0</v>
      </c>
      <c r="H138" s="158"/>
      <c r="I138" s="157">
        <f>ROUND(E138*H138,2)</f>
        <v>0</v>
      </c>
      <c r="J138" s="158"/>
      <c r="K138" s="157">
        <f>ROUND(E138*J138,2)</f>
        <v>0</v>
      </c>
      <c r="L138" s="157">
        <v>21</v>
      </c>
      <c r="M138" s="157">
        <f>G138*(1+L138/100)</f>
        <v>0</v>
      </c>
      <c r="N138" s="156">
        <v>0</v>
      </c>
      <c r="O138" s="156">
        <f>ROUND(E138*N138,2)</f>
        <v>0</v>
      </c>
      <c r="P138" s="156">
        <v>0</v>
      </c>
      <c r="Q138" s="156">
        <f>ROUND(E138*P138,2)</f>
        <v>0</v>
      </c>
      <c r="R138" s="157"/>
      <c r="S138" s="157" t="s">
        <v>113</v>
      </c>
      <c r="T138" s="157" t="s">
        <v>262</v>
      </c>
      <c r="U138" s="157">
        <v>0</v>
      </c>
      <c r="V138" s="157">
        <f>ROUND(E138*U138,2)</f>
        <v>0</v>
      </c>
      <c r="W138" s="157"/>
      <c r="X138" s="157" t="s">
        <v>289</v>
      </c>
      <c r="Y138" s="157" t="s">
        <v>115</v>
      </c>
      <c r="Z138" s="147"/>
      <c r="AA138" s="147"/>
      <c r="AB138" s="147"/>
      <c r="AC138" s="147"/>
      <c r="AD138" s="147"/>
      <c r="AE138" s="147"/>
      <c r="AF138" s="147"/>
      <c r="AG138" s="147" t="s">
        <v>290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x14ac:dyDescent="0.2">
      <c r="A139" s="165" t="s">
        <v>108</v>
      </c>
      <c r="B139" s="166" t="s">
        <v>81</v>
      </c>
      <c r="C139" s="184" t="s">
        <v>30</v>
      </c>
      <c r="D139" s="167"/>
      <c r="E139" s="168"/>
      <c r="F139" s="169"/>
      <c r="G139" s="170">
        <f>SUMIF(AG140:AG142,"&lt;&gt;NOR",G140:G142)</f>
        <v>0</v>
      </c>
      <c r="H139" s="164"/>
      <c r="I139" s="164">
        <f>SUM(I140:I142)</f>
        <v>0</v>
      </c>
      <c r="J139" s="164"/>
      <c r="K139" s="164">
        <f>SUM(K140:K142)</f>
        <v>0</v>
      </c>
      <c r="L139" s="164"/>
      <c r="M139" s="164">
        <f>SUM(M140:M142)</f>
        <v>0</v>
      </c>
      <c r="N139" s="163"/>
      <c r="O139" s="163">
        <f>SUM(O140:O142)</f>
        <v>0</v>
      </c>
      <c r="P139" s="163"/>
      <c r="Q139" s="163">
        <f>SUM(Q140:Q142)</f>
        <v>0</v>
      </c>
      <c r="R139" s="164"/>
      <c r="S139" s="164"/>
      <c r="T139" s="164"/>
      <c r="U139" s="164"/>
      <c r="V139" s="164">
        <f>SUM(V140:V142)</f>
        <v>0</v>
      </c>
      <c r="W139" s="164"/>
      <c r="X139" s="164"/>
      <c r="Y139" s="164"/>
      <c r="AG139" t="s">
        <v>109</v>
      </c>
    </row>
    <row r="140" spans="1:60" outlineLevel="1" x14ac:dyDescent="0.2">
      <c r="A140" s="178">
        <v>62</v>
      </c>
      <c r="B140" s="179" t="s">
        <v>293</v>
      </c>
      <c r="C140" s="187" t="s">
        <v>294</v>
      </c>
      <c r="D140" s="180" t="s">
        <v>288</v>
      </c>
      <c r="E140" s="181">
        <v>1</v>
      </c>
      <c r="F140" s="182"/>
      <c r="G140" s="183">
        <f>ROUND(E140*F140,2)</f>
        <v>0</v>
      </c>
      <c r="H140" s="158"/>
      <c r="I140" s="157">
        <f>ROUND(E140*H140,2)</f>
        <v>0</v>
      </c>
      <c r="J140" s="158"/>
      <c r="K140" s="157">
        <f>ROUND(E140*J140,2)</f>
        <v>0</v>
      </c>
      <c r="L140" s="157">
        <v>21</v>
      </c>
      <c r="M140" s="157">
        <f>G140*(1+L140/100)</f>
        <v>0</v>
      </c>
      <c r="N140" s="156">
        <v>0</v>
      </c>
      <c r="O140" s="156">
        <f>ROUND(E140*N140,2)</f>
        <v>0</v>
      </c>
      <c r="P140" s="156">
        <v>0</v>
      </c>
      <c r="Q140" s="156">
        <f>ROUND(E140*P140,2)</f>
        <v>0</v>
      </c>
      <c r="R140" s="157"/>
      <c r="S140" s="157" t="s">
        <v>113</v>
      </c>
      <c r="T140" s="157" t="s">
        <v>262</v>
      </c>
      <c r="U140" s="157">
        <v>0</v>
      </c>
      <c r="V140" s="157">
        <f>ROUND(E140*U140,2)</f>
        <v>0</v>
      </c>
      <c r="W140" s="157"/>
      <c r="X140" s="157" t="s">
        <v>289</v>
      </c>
      <c r="Y140" s="157" t="s">
        <v>115</v>
      </c>
      <c r="Z140" s="147"/>
      <c r="AA140" s="147"/>
      <c r="AB140" s="147"/>
      <c r="AC140" s="147"/>
      <c r="AD140" s="147"/>
      <c r="AE140" s="147"/>
      <c r="AF140" s="147"/>
      <c r="AG140" s="147" t="s">
        <v>290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78">
        <v>63</v>
      </c>
      <c r="B141" s="179" t="s">
        <v>295</v>
      </c>
      <c r="C141" s="187" t="s">
        <v>296</v>
      </c>
      <c r="D141" s="180" t="s">
        <v>288</v>
      </c>
      <c r="E141" s="181">
        <v>1</v>
      </c>
      <c r="F141" s="182"/>
      <c r="G141" s="183">
        <f>ROUND(E141*F141,2)</f>
        <v>0</v>
      </c>
      <c r="H141" s="158"/>
      <c r="I141" s="157">
        <f>ROUND(E141*H141,2)</f>
        <v>0</v>
      </c>
      <c r="J141" s="158"/>
      <c r="K141" s="157">
        <f>ROUND(E141*J141,2)</f>
        <v>0</v>
      </c>
      <c r="L141" s="157">
        <v>21</v>
      </c>
      <c r="M141" s="157">
        <f>G141*(1+L141/100)</f>
        <v>0</v>
      </c>
      <c r="N141" s="156">
        <v>0</v>
      </c>
      <c r="O141" s="156">
        <f>ROUND(E141*N141,2)</f>
        <v>0</v>
      </c>
      <c r="P141" s="156">
        <v>0</v>
      </c>
      <c r="Q141" s="156">
        <f>ROUND(E141*P141,2)</f>
        <v>0</v>
      </c>
      <c r="R141" s="157"/>
      <c r="S141" s="157" t="s">
        <v>113</v>
      </c>
      <c r="T141" s="157" t="s">
        <v>262</v>
      </c>
      <c r="U141" s="157">
        <v>0</v>
      </c>
      <c r="V141" s="157">
        <f>ROUND(E141*U141,2)</f>
        <v>0</v>
      </c>
      <c r="W141" s="157"/>
      <c r="X141" s="157" t="s">
        <v>289</v>
      </c>
      <c r="Y141" s="157" t="s">
        <v>115</v>
      </c>
      <c r="Z141" s="147"/>
      <c r="AA141" s="147"/>
      <c r="AB141" s="147"/>
      <c r="AC141" s="147"/>
      <c r="AD141" s="147"/>
      <c r="AE141" s="147"/>
      <c r="AF141" s="147"/>
      <c r="AG141" s="147" t="s">
        <v>290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72">
        <v>64</v>
      </c>
      <c r="B142" s="173" t="s">
        <v>297</v>
      </c>
      <c r="C142" s="185" t="s">
        <v>298</v>
      </c>
      <c r="D142" s="174" t="s">
        <v>288</v>
      </c>
      <c r="E142" s="175">
        <v>1</v>
      </c>
      <c r="F142" s="176"/>
      <c r="G142" s="177">
        <f>ROUND(E142*F142,2)</f>
        <v>0</v>
      </c>
      <c r="H142" s="158"/>
      <c r="I142" s="157">
        <f>ROUND(E142*H142,2)</f>
        <v>0</v>
      </c>
      <c r="J142" s="158"/>
      <c r="K142" s="157">
        <f>ROUND(E142*J142,2)</f>
        <v>0</v>
      </c>
      <c r="L142" s="157">
        <v>21</v>
      </c>
      <c r="M142" s="157">
        <f>G142*(1+L142/100)</f>
        <v>0</v>
      </c>
      <c r="N142" s="156">
        <v>0</v>
      </c>
      <c r="O142" s="156">
        <f>ROUND(E142*N142,2)</f>
        <v>0</v>
      </c>
      <c r="P142" s="156">
        <v>0</v>
      </c>
      <c r="Q142" s="156">
        <f>ROUND(E142*P142,2)</f>
        <v>0</v>
      </c>
      <c r="R142" s="157"/>
      <c r="S142" s="157" t="s">
        <v>113</v>
      </c>
      <c r="T142" s="157" t="s">
        <v>262</v>
      </c>
      <c r="U142" s="157">
        <v>0</v>
      </c>
      <c r="V142" s="157">
        <f>ROUND(E142*U142,2)</f>
        <v>0</v>
      </c>
      <c r="W142" s="157"/>
      <c r="X142" s="157" t="s">
        <v>289</v>
      </c>
      <c r="Y142" s="157" t="s">
        <v>115</v>
      </c>
      <c r="Z142" s="147"/>
      <c r="AA142" s="147"/>
      <c r="AB142" s="147"/>
      <c r="AC142" s="147"/>
      <c r="AD142" s="147"/>
      <c r="AE142" s="147"/>
      <c r="AF142" s="147"/>
      <c r="AG142" s="147" t="s">
        <v>290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x14ac:dyDescent="0.2">
      <c r="A143" s="3"/>
      <c r="B143" s="4"/>
      <c r="C143" s="189"/>
      <c r="D143" s="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E143">
        <v>12</v>
      </c>
      <c r="AF143">
        <v>21</v>
      </c>
      <c r="AG143" t="s">
        <v>94</v>
      </c>
    </row>
    <row r="144" spans="1:60" x14ac:dyDescent="0.2">
      <c r="A144" s="150"/>
      <c r="B144" s="151" t="s">
        <v>31</v>
      </c>
      <c r="C144" s="190"/>
      <c r="D144" s="152"/>
      <c r="E144" s="153"/>
      <c r="F144" s="153"/>
      <c r="G144" s="171">
        <f>G8+G22+G25+G28+G30+G56+G75+G78+G96+G120+G122+G125+G128+G136+G139</f>
        <v>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E144">
        <f>SUMIF(L7:L142,AE143,G7:G142)</f>
        <v>0</v>
      </c>
      <c r="AF144">
        <f>SUMIF(L7:L142,AF143,G7:G142)</f>
        <v>0</v>
      </c>
      <c r="AG144" t="s">
        <v>299</v>
      </c>
    </row>
    <row r="145" spans="1:33" x14ac:dyDescent="0.2">
      <c r="A145" s="3"/>
      <c r="B145" s="4"/>
      <c r="C145" s="189"/>
      <c r="D145" s="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33" x14ac:dyDescent="0.2">
      <c r="A146" s="3"/>
      <c r="B146" s="4"/>
      <c r="C146" s="189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">
      <c r="A147" s="268" t="s">
        <v>300</v>
      </c>
      <c r="B147" s="268"/>
      <c r="C147" s="269"/>
      <c r="D147" s="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3" x14ac:dyDescent="0.2">
      <c r="A148" s="249"/>
      <c r="B148" s="250"/>
      <c r="C148" s="251"/>
      <c r="D148" s="250"/>
      <c r="E148" s="250"/>
      <c r="F148" s="250"/>
      <c r="G148" s="25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G148" t="s">
        <v>301</v>
      </c>
    </row>
    <row r="149" spans="1:33" x14ac:dyDescent="0.2">
      <c r="A149" s="253"/>
      <c r="B149" s="254"/>
      <c r="C149" s="255"/>
      <c r="D149" s="254"/>
      <c r="E149" s="254"/>
      <c r="F149" s="254"/>
      <c r="G149" s="25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33" x14ac:dyDescent="0.2">
      <c r="A150" s="253"/>
      <c r="B150" s="254"/>
      <c r="C150" s="255"/>
      <c r="D150" s="254"/>
      <c r="E150" s="254"/>
      <c r="F150" s="254"/>
      <c r="G150" s="25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33" x14ac:dyDescent="0.2">
      <c r="A151" s="253"/>
      <c r="B151" s="254"/>
      <c r="C151" s="255"/>
      <c r="D151" s="254"/>
      <c r="E151" s="254"/>
      <c r="F151" s="254"/>
      <c r="G151" s="25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33" x14ac:dyDescent="0.2">
      <c r="A152" s="257"/>
      <c r="B152" s="258"/>
      <c r="C152" s="259"/>
      <c r="D152" s="258"/>
      <c r="E152" s="258"/>
      <c r="F152" s="258"/>
      <c r="G152" s="260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33" x14ac:dyDescent="0.2">
      <c r="A153" s="3"/>
      <c r="B153" s="4"/>
      <c r="C153" s="189"/>
      <c r="D153" s="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33" x14ac:dyDescent="0.2">
      <c r="C154" s="191"/>
      <c r="D154" s="10"/>
      <c r="AG154" t="s">
        <v>302</v>
      </c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lLj6BzjGCceAsW9ri16Eqbf+rJgQf3XGxAEDIDbjzg5lF6zYJKlnJkQO6Qii843aezUhTShGeMKfBnEZnR9iA==" saltValue="A/doSw19ubBp/uYiePXT8g==" spinCount="100000" sheet="1" objects="1" scenarios="1"/>
  <mergeCells count="6">
    <mergeCell ref="A148:G152"/>
    <mergeCell ref="A1:G1"/>
    <mergeCell ref="C2:G2"/>
    <mergeCell ref="C3:G3"/>
    <mergeCell ref="C4:G4"/>
    <mergeCell ref="A147:C147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Osička</dc:creator>
  <cp:lastModifiedBy>Libor Havlík</cp:lastModifiedBy>
  <cp:lastPrinted>2019-03-19T12:27:02Z</cp:lastPrinted>
  <dcterms:created xsi:type="dcterms:W3CDTF">2009-04-08T07:15:50Z</dcterms:created>
  <dcterms:modified xsi:type="dcterms:W3CDTF">2025-04-23T07:57:37Z</dcterms:modified>
</cp:coreProperties>
</file>