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gpe\Dropbox\_energetikastaveb\projekty staveb\SOUPS Charbulova\_Charbulova sociálky\III 20250301\"/>
    </mc:Choice>
  </mc:AlternateContent>
  <xr:revisionPtr revIDLastSave="0" documentId="13_ncr:1_{AB15C510-FCF0-4790-B7CA-8D20616E9EFA}" xr6:coauthVersionLast="47" xr6:coauthVersionMax="47" xr10:uidLastSave="{00000000-0000-0000-0000-000000000000}"/>
  <bookViews>
    <workbookView xWindow="-120" yWindow="-120" windowWidth="29040" windowHeight="15960" xr2:uid="{A10CC51F-9AC8-4CFE-AAA0-8E893A24DF08}"/>
  </bookViews>
  <sheets>
    <sheet name="Rozpočet Celkový" sheetId="7" r:id="rId1"/>
    <sheet name="1pp M+Ž A-vlevo" sheetId="9" r:id="rId2"/>
    <sheet name="1+2np M+Ž A-vlevo" sheetId="1" r:id="rId3"/>
    <sheet name="3np M+Ž A-vlevo" sheetId="8" r:id="rId4"/>
    <sheet name="Odpočty-niance" sheetId="4" r:id="rId5"/>
    <sheet name="Souhrnné položky+VRN" sheetId="6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</externalReferences>
  <definedNames>
    <definedName name="____________________sok1">#REF!</definedName>
    <definedName name="____________________sok2">'[1]Plocha Fve Ovesný'!#REF!</definedName>
    <definedName name="____________________sok3">#REF!</definedName>
    <definedName name="____________________sok5">#REF!</definedName>
    <definedName name="____________________spk4">#REF!</definedName>
    <definedName name="___________________sok1">#REF!</definedName>
    <definedName name="___________________sok2">'[1]Plocha Fve Ovesný'!#REF!</definedName>
    <definedName name="___________________sok3">#REF!</definedName>
    <definedName name="___________________sok5">#REF!</definedName>
    <definedName name="___________________spk4">#REF!</definedName>
    <definedName name="__________________sok1">#REF!</definedName>
    <definedName name="__________________sok2">'[1]Plocha Fve Ovesný'!#REF!</definedName>
    <definedName name="__________________sok3">#REF!</definedName>
    <definedName name="__________________sok5">#REF!</definedName>
    <definedName name="__________________spk4">#REF!</definedName>
    <definedName name="________________sok1">#REF!</definedName>
    <definedName name="________________sok2">'[1]Plocha Fve Ovesný'!#REF!</definedName>
    <definedName name="________________sok3">#REF!</definedName>
    <definedName name="________________sok5">#REF!</definedName>
    <definedName name="________________spk4">#REF!</definedName>
    <definedName name="______________sok1">#REF!</definedName>
    <definedName name="______________sok2">'[1]Plocha Fve Ovesný'!#REF!</definedName>
    <definedName name="______________sok3">#REF!</definedName>
    <definedName name="______________sok5">#REF!</definedName>
    <definedName name="______________spk4">#REF!</definedName>
    <definedName name="_____________sok1">#REF!</definedName>
    <definedName name="_____________sok2">'[1]Plocha Fve Ovesný'!#REF!</definedName>
    <definedName name="_____________sok3">#REF!</definedName>
    <definedName name="_____________sok5">#REF!</definedName>
    <definedName name="_____________spk4">#REF!</definedName>
    <definedName name="___________sok1">#REF!</definedName>
    <definedName name="___________sok2">'[1]Plocha Fve Ovesný'!#REF!</definedName>
    <definedName name="___________sok3">#REF!</definedName>
    <definedName name="___________sok5">#REF!</definedName>
    <definedName name="___________spk4">#REF!</definedName>
    <definedName name="__________sok1">#REF!</definedName>
    <definedName name="__________sok2">'[2]Plocha Fve Ovesný'!#REF!</definedName>
    <definedName name="__________sok3">#REF!</definedName>
    <definedName name="__________sok5">#REF!</definedName>
    <definedName name="__________spk4">#REF!</definedName>
    <definedName name="_________sok1">#REF!</definedName>
    <definedName name="_________sok2">'[1]Plocha Fve Ovesný'!#REF!</definedName>
    <definedName name="_________sok3">#REF!</definedName>
    <definedName name="_________sok5">#REF!</definedName>
    <definedName name="_________spk4">#REF!</definedName>
    <definedName name="_______sok1">#REF!</definedName>
    <definedName name="_______sok2">'[1]Plocha Fve Ovesný'!#REF!</definedName>
    <definedName name="_______sok3">#REF!</definedName>
    <definedName name="_______sok5">#REF!</definedName>
    <definedName name="_______spk4">#REF!</definedName>
    <definedName name="______sok1">#REF!</definedName>
    <definedName name="______sok2">'[2]Plocha Fve Ovesný'!#REF!</definedName>
    <definedName name="______sok3">#REF!</definedName>
    <definedName name="______sok5">#REF!</definedName>
    <definedName name="______spk4">#REF!</definedName>
    <definedName name="_____sok1">#REF!</definedName>
    <definedName name="_____sok2">'[1]Plocha Fve Ovesný'!#REF!</definedName>
    <definedName name="_____sok3">#REF!</definedName>
    <definedName name="_____sok5">#REF!</definedName>
    <definedName name="_____spk4">#REF!</definedName>
    <definedName name="___sok1">#REF!</definedName>
    <definedName name="___sok2">'[1]Plocha Fve Ovesný'!#REF!</definedName>
    <definedName name="___sok3">#REF!</definedName>
    <definedName name="___sok5">#REF!</definedName>
    <definedName name="___spk4">#REF!</definedName>
    <definedName name="__sok1">#REF!</definedName>
    <definedName name="__sok2">'[1]Plocha Fve Ovesný'!#REF!</definedName>
    <definedName name="__sok3">#REF!</definedName>
    <definedName name="__sok5">#REF!</definedName>
    <definedName name="__spk4">#REF!</definedName>
    <definedName name="_sok1">#REF!</definedName>
    <definedName name="_sok2">'[1]Plocha Fve Ovesný'!#REF!</definedName>
    <definedName name="_sok3">#REF!</definedName>
    <definedName name="_sok5">#REF!</definedName>
    <definedName name="_spk4">#REF!</definedName>
    <definedName name="adam2">#REF!</definedName>
    <definedName name="Aenv">'[3]Matoušek Tuning'!$C$8</definedName>
    <definedName name="aevp">'[3]Loder Hutisko (4)final'!$B$15</definedName>
    <definedName name="AK_Atfa">[4]Optimalizace!$C$8</definedName>
    <definedName name="AK_kWh">[4]Optimalizace!$C$9</definedName>
    <definedName name="Auer_kWh_dř">'[5]2013 vykazy ENB'!$F$78</definedName>
    <definedName name="Auer_kWh_el">'[5]2013 vykazy ENB'!$F$80</definedName>
    <definedName name="Auer_kWh_pl">'[5]2013 vykazy ENB'!$F$79</definedName>
    <definedName name="bsazba">[6]Nákladovost!$D$32</definedName>
    <definedName name="Celet_a">'[3]epRD Sedlecký'!$F$25</definedName>
    <definedName name="Celet_b">'[3]epRD Sedlecký'!$F$26</definedName>
    <definedName name="Celet_podlaha_01">'[3]epRD Sedlecký'!$B$26</definedName>
    <definedName name="Celet_stena_01">'[3]epRD Sedlecký'!$B$25</definedName>
    <definedName name="Celet_strecha_02">'[3]epRD Sedlecký'!$B$28</definedName>
    <definedName name="Celet_střecha_01">'[3]epRD Sedlecký'!$B$27</definedName>
    <definedName name="Cena">'[7]Návratnost tepelných mostů'!$D$3</definedName>
    <definedName name="CPD_dotace">[8]CPD_číselníky!$F$2:$F$6</definedName>
    <definedName name="CPD_konstrukce">[8]CPD_konstrukce!$C$2:$C$21</definedName>
    <definedName name="CPD_kraj">[8]CPD_číselníky!$B$2:$B$15</definedName>
    <definedName name="CPD_PENB_trida">[8]CPD_číselníky!$J$2:$J$8</definedName>
    <definedName name="CPD_podlahova_plocha">[8]CPD_číselníky!$G$2:$G$7</definedName>
    <definedName name="CPD_potreba_metodika">[8]CPD_číselníky!$H$2:$H$7</definedName>
    <definedName name="CPD_primarni_metodika">[8]CPD_číselníky!$I$2:$I$7</definedName>
    <definedName name="CPD_typ_budovy">[8]CPD_číselníky!$C$2:$C$10</definedName>
    <definedName name="CPD_země">[8]CPD_číselníky!$A$2:$A$43</definedName>
    <definedName name="dřel">'[9]ES Dudek Vladimir'!$D$24</definedName>
    <definedName name="dřevo">'[9]ES Dudek Vladimir'!$D$22</definedName>
    <definedName name="Dt">'[7]Návratnost tepelných mostů'!$D$2</definedName>
    <definedName name="E_širka">'[9]Velešovice Vykazy'!$D$19</definedName>
    <definedName name="e_vyska">'[9]Velešovice Vykazy'!$D$18</definedName>
    <definedName name="Erdreich_Gebaeudedaten_Umfang_Bodenplatte">[10]Zemina!$G$17</definedName>
    <definedName name="euro1">'[3]Plocha Fve Ovesný'!#REF!</definedName>
    <definedName name="euro1per">'[11]Plocha Fve Ovesný'!#REF!</definedName>
    <definedName name="evp">'[3]Blažovice Janošik'!$A$2</definedName>
    <definedName name="Fenstardaten1per">#REF!</definedName>
    <definedName name="FensterDatein2">#REF!</definedName>
    <definedName name="Fensterdaten">#REF!</definedName>
    <definedName name="Fensterdaten1">#REF!</definedName>
    <definedName name="Fensterdaten2">#REF!</definedName>
    <definedName name="FVepanel1">'[3]Plocha Fve Ovesný'!$C$6</definedName>
    <definedName name="gall_KW">'[3]Gallašova optimalizace (2)'!$B$35</definedName>
    <definedName name="garaž">[6]Nákladovost!$D$36</definedName>
    <definedName name="chytry_A">[3]Chytrý!$C$3</definedName>
    <definedName name="IP_Flag" hidden="1">FALSE</definedName>
    <definedName name="IPV_00">#REF!</definedName>
    <definedName name="IPV_01">#REF!</definedName>
    <definedName name="IPV_01.1">#REF!</definedName>
    <definedName name="IPV_02">'[1]Plocha Fve Ovesný'!#REF!</definedName>
    <definedName name="IPV_02.1">#REF!</definedName>
    <definedName name="IPV_03">#REF!</definedName>
    <definedName name="IPV_04.1">#REF!</definedName>
    <definedName name="IPV_05">#REF!</definedName>
    <definedName name="IPV_0e.1">'[3]Plocha Fve Ovesný'!#REF!</definedName>
    <definedName name="IPV_0e1.2">'[11]Plocha Fve Ovesný'!#REF!</definedName>
    <definedName name="IPV_0tm1">#REF!</definedName>
    <definedName name="IPV_0zem1">#REF!</definedName>
    <definedName name="kilowata">'[9]ES Dudek Vladimir'!$D$23</definedName>
    <definedName name="kilowata1">'[3]Matoušek Tuning'!$C$9</definedName>
    <definedName name="Kkwh">'[3]NERD Kocáb'!$M$58</definedName>
    <definedName name="Kmacholda">'[3]NERD Kocáb'!$L$58</definedName>
    <definedName name="kocabFa1">'[3]Kocáb porovnání '!$G$11</definedName>
    <definedName name="kWkocian">'[12]Okřina optimalizace'!$C$9</definedName>
    <definedName name="kWloder">'[3]Loder optimalizace'!$C$9</definedName>
    <definedName name="kwlux">'[3]LUX Tuning'!$C$9</definedName>
    <definedName name="kwobst">[13]Optimalizace!$C$9</definedName>
    <definedName name="la">'[3]CELET-Dočkal'!$B$33</definedName>
    <definedName name="lac">'[3]CELET-Dočkal'!$D$33</definedName>
    <definedName name="lb">'[3]CELET-Dočkal'!$B$34</definedName>
    <definedName name="lbc">'[3]CELET-Dočkal'!$D$34</definedName>
    <definedName name="mach">'[12]Okřina optimalizace'!$F$8</definedName>
    <definedName name="Macholda">'[12]LUKOVANY optimalizace 2'!$C$10</definedName>
    <definedName name="Nachweis_Umbautes_Volumen">[14]Hodnocení!$K$23</definedName>
    <definedName name="Nachweis_Zahl_WE">[8]Hodnocení!$C$24</definedName>
    <definedName name="NZemina">#REF!</definedName>
    <definedName name="_xlnm.Print_Area" localSheetId="2">'1+2np M+Ž A-vlevo'!$A$1:$I$63</definedName>
    <definedName name="_xlnm.Print_Area" localSheetId="1">'1pp M+Ž A-vlevo'!$A$1:$I$71</definedName>
    <definedName name="_xlnm.Print_Area" localSheetId="3">'3np M+Ž A-vlevo'!$A$1:$I$64</definedName>
    <definedName name="_xlnm.Print_Area" localSheetId="4">'Odpočty-niance'!$A$1:$J$21</definedName>
    <definedName name="_xlnm.Print_Area" localSheetId="0">'Rozpočet Celkový'!$A$1:$I$35</definedName>
    <definedName name="_xlnm.Print_Area" localSheetId="5">'Souhrnné položky+VRN'!$A$1:$J$34</definedName>
    <definedName name="obstpdl">[13]Optimalizace!$C$8</definedName>
    <definedName name="oooo">#REF!</definedName>
    <definedName name="Output_Heizwaerme_Monatsverfahren">[10]Hodnocení!$F$32</definedName>
    <definedName name="Output_Primaerenergiekennwert">[8]Hodnocení!$F$39</definedName>
    <definedName name="pasive">[6]Nákladovost!$D$34</definedName>
    <definedName name="PHPP_Daten_Bausystem_Ziffer">[10]Data!$A$198:$A$217</definedName>
    <definedName name="PHPP_Daten_Bautyp">[10]Data!$B$621:$B$628</definedName>
    <definedName name="PHPP_Daten_Energetische_Gebaeudekategorie">[10]Data!$D$621:$D$625</definedName>
    <definedName name="PHPP_Daten_Fernwaerme">[10]Data!$C$16:$C$25</definedName>
    <definedName name="PHPP_Daten_Gebaeudeart">[10]Data!$A$621:$A$642</definedName>
    <definedName name="PHPP_Daten_IWQ_Art_Werte">[10]Data!$B$92:$B$93</definedName>
    <definedName name="PHPP_Daten_IWQ_Gebaeudeart">[10]Data!$B$87:$B$89</definedName>
    <definedName name="PHPP_Daten_JaNeinAbfrage">[10]Data!$A$220:$A$222</definedName>
    <definedName name="PHPP_Daten_Kochen">[10]Data!$B$59:$B$61</definedName>
    <definedName name="PHPP_Daten_Komponentensortierung">[10]Data!$A$194:$A$195</definedName>
    <definedName name="PHPP_Daten_Konstruktion">[10]Data!$C$621:$C$624</definedName>
    <definedName name="PHPP_Daten_Nachweis_Gebaeudetyp">[10]Data!$B$64:$B$65</definedName>
    <definedName name="PHPP_Daten_Nachweis_Personenzahl">[10]Data!$B$68:$B$69</definedName>
    <definedName name="PHPP_Daten_Staedtebaulicher_Kontext">[10]Data!$F$621:$F$631</definedName>
    <definedName name="PHPP_Daten_Status">[10]Data!$E$621:$E$623</definedName>
    <definedName name="PHPP_Daten_Typ_Gas">[10]Data!$D$31:$D$32</definedName>
    <definedName name="PHPP_Daten_Waermeerzeuger">[10]Data!$B$31:$B$41</definedName>
    <definedName name="PHPP_Daten_Waeschetrocknen">[10]Data!$B$50:$B$55</definedName>
    <definedName name="PHPP_Daten_Wasseranschluss">[10]Data!$B$45:$B$46</definedName>
    <definedName name="PHPP_Daten_Zertifizierung">[10]Data!$G$621:$G$622</definedName>
    <definedName name="PHPP_Daten_Zertifizierungstyp">[10]Data!$B$76:$B$78</definedName>
    <definedName name="PHPP_Flaechen_Liste_Bauteile">[10]Plochy!$AN$40:$AN$139</definedName>
    <definedName name="PHPP_Komponenten_Liste_Bauteilaufbauten">[10]Prvky!$FZ$12:$FZ$412</definedName>
    <definedName name="PHPP_Komponenten_Liste_Fensterrahmen">[10]Prvky!$GH$12:$GH$412</definedName>
    <definedName name="PHPP_Komponenten_Liste_Kompaktgeraet">[10]Prvky!$GP$12:$GP$412</definedName>
    <definedName name="PHPP_Komponenten_Liste_Verglasung">[10]Prvky!$GD$12:$GD$412</definedName>
    <definedName name="PHPP_Komponenten_Liste_Waermerueckgewinnungsgeraet">[10]Prvky!$GL$12:$GL$412</definedName>
    <definedName name="PHPP_Strom_NiWo_Kochen">'[10]Elektřina Nebyt'!$AP$72:$AP$73</definedName>
    <definedName name="PHPP_Strom_NiWo_Spuelen">'[10]Elektřina Nebyt'!$AU$72:$AU$73</definedName>
    <definedName name="PHPP_WP_Anzahl_Waermepumpen">[10]TČ!$I$520:$I$521</definedName>
    <definedName name="PHPP_WP_Bezeichnung_WP">[10]TČ!$B$519:$B$534</definedName>
    <definedName name="PHPP_WP_gleiche_Waermesenkentemperatur">[10]TČ!$N$524:$N$525</definedName>
    <definedName name="PHPP_WP_Speicher_ja_nein">[10]TČ!$N$521:$N$522</definedName>
    <definedName name="PHPP_WP_Steuerstrategie">[10]TČ!$P$521:$P$522</definedName>
    <definedName name="PHPP_WP_Verteilsystem">[10]TČ!$Q$521:$Q$523</definedName>
    <definedName name="PHPP_WP_Vorrang">[10]TČ!$S$521:$S$522</definedName>
    <definedName name="PHPP_WP_Waermeuebertragung">[10]TČ!$R$521:$R$522</definedName>
    <definedName name="plochaPanelu1">'[3]Cena Fve'!$B$32</definedName>
    <definedName name="podlaha">'[9]ES Dudek Vladimir'!$B$6</definedName>
    <definedName name="r_faktor">'[3]Šěrba Optimalizace'!$I$9</definedName>
    <definedName name="rocnakl">'[12]Okřina optimalizace'!$M$14</definedName>
    <definedName name="rozdro01">'[15]Porovnni provoz nakladu 2018'!$H$3</definedName>
    <definedName name="rš_dočkal">'[3]CELET-Dočkal (3)'!$B$84</definedName>
    <definedName name="secansky0">'[9]Sečanský Optimalizace NZU'!$C$8</definedName>
    <definedName name="secansky1">'[9]Sečanský Optimalizace NZU'!$C$9</definedName>
    <definedName name="sevcikstrecha1">[3]Ševčík!$B$20</definedName>
    <definedName name="sklep">[6]Nákladovost!$D$35</definedName>
    <definedName name="sskwh">'[12]Okřina optimalizace'!$J$14</definedName>
    <definedName name="straznice">[3]Chytrý!$C$17</definedName>
    <definedName name="suchanek">'[3]Suchanek Tuning'!$C$9</definedName>
    <definedName name="svj">'[3]CELET-Dočkal'!$B$30</definedName>
    <definedName name="svprum">'[3]CELET-Dočkal'!$B$22</definedName>
    <definedName name="svs">'[3]CELET-Dočkal'!$B$29</definedName>
    <definedName name="Š_uhel_01">[6]Okna!$D$53</definedName>
    <definedName name="Š_uhel_02">[6]Okna!$C$53</definedName>
    <definedName name="Š_uhel_03.2np">[6]Okna!$C$56</definedName>
    <definedName name="tlp">'[3]CELET-Dočkal'!$B$28</definedName>
    <definedName name="tls">'[3]CELET-Dočkal'!$B$26</definedName>
    <definedName name="tlstr">'[3]CELET-Dočkal'!$B$27</definedName>
    <definedName name="TM_kce">#REF!</definedName>
    <definedName name="twinner">'[3]Loder Hutisko (4)final'!$E$19</definedName>
    <definedName name="typ_zdroje">'[16]TNI 73 0329'!$B$144:$B$155</definedName>
    <definedName name="uhel">[13]Okna!$C$52</definedName>
    <definedName name="vybiral_Z1">'[3]Vybíral - Libice (2)'!$B$29</definedName>
    <definedName name="Wppanel">'[3]Plocha Fve Ovesný'!$E$6</definedName>
    <definedName name="WPpanel0">'[3]Cena Fve'!$E$6</definedName>
    <definedName name="zemanH">[12]Zemanova!$C$12</definedName>
    <definedName name="zmenaX">'[3]Loder Hutisko (4)final'!$B$20</definedName>
    <definedName name="zvyseni">'[3]Loder Hutisko'!$B$19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3" i="6" l="1"/>
  <c r="D69" i="9"/>
  <c r="D62" i="8"/>
  <c r="D61" i="1"/>
  <c r="D62" i="9"/>
  <c r="D57" i="9"/>
  <c r="G57" i="9" s="1"/>
  <c r="D58" i="9"/>
  <c r="G58" i="9" s="1"/>
  <c r="G12" i="6"/>
  <c r="D47" i="9"/>
  <c r="G47" i="9" s="1"/>
  <c r="D48" i="9"/>
  <c r="D46" i="9"/>
  <c r="D45" i="9"/>
  <c r="G45" i="9" s="1"/>
  <c r="D17" i="9"/>
  <c r="G17" i="9" s="1"/>
  <c r="D21" i="9"/>
  <c r="G50" i="9"/>
  <c r="G56" i="9"/>
  <c r="G30" i="9"/>
  <c r="D29" i="9"/>
  <c r="G29" i="9" s="1"/>
  <c r="G28" i="9"/>
  <c r="G27" i="9"/>
  <c r="G26" i="9"/>
  <c r="G9" i="9"/>
  <c r="G10" i="9"/>
  <c r="G11" i="9"/>
  <c r="G13" i="9"/>
  <c r="C3" i="7"/>
  <c r="G70" i="9"/>
  <c r="G68" i="9"/>
  <c r="G67" i="9"/>
  <c r="G66" i="9"/>
  <c r="G65" i="9"/>
  <c r="G64" i="9"/>
  <c r="D63" i="9"/>
  <c r="G63" i="9" s="1"/>
  <c r="G62" i="9"/>
  <c r="G61" i="9"/>
  <c r="G60" i="9"/>
  <c r="D59" i="9"/>
  <c r="G54" i="9"/>
  <c r="D51" i="9"/>
  <c r="G51" i="9" s="1"/>
  <c r="G42" i="9"/>
  <c r="G41" i="9"/>
  <c r="G40" i="9"/>
  <c r="D39" i="9"/>
  <c r="G38" i="9"/>
  <c r="G37" i="9"/>
  <c r="G36" i="9"/>
  <c r="G35" i="9"/>
  <c r="G34" i="9"/>
  <c r="G33" i="9"/>
  <c r="G32" i="9"/>
  <c r="G31" i="9"/>
  <c r="G23" i="9"/>
  <c r="G22" i="9"/>
  <c r="G20" i="9"/>
  <c r="G19" i="9"/>
  <c r="G18" i="9"/>
  <c r="G16" i="9"/>
  <c r="G15" i="9"/>
  <c r="G14" i="9"/>
  <c r="G7" i="9"/>
  <c r="G6" i="9"/>
  <c r="G5" i="9"/>
  <c r="G4" i="9"/>
  <c r="C1" i="9"/>
  <c r="G24" i="4"/>
  <c r="G8" i="6"/>
  <c r="G37" i="8"/>
  <c r="D53" i="1"/>
  <c r="G53" i="1" s="1"/>
  <c r="D54" i="8"/>
  <c r="G54" i="8" s="1"/>
  <c r="G63" i="8"/>
  <c r="G61" i="8"/>
  <c r="G60" i="8"/>
  <c r="G59" i="8"/>
  <c r="G58" i="8"/>
  <c r="G57" i="8"/>
  <c r="G56" i="8"/>
  <c r="D55" i="8"/>
  <c r="G55" i="8" s="1"/>
  <c r="G53" i="8"/>
  <c r="G52" i="8"/>
  <c r="G51" i="8"/>
  <c r="G50" i="8"/>
  <c r="G49" i="8"/>
  <c r="D48" i="8"/>
  <c r="D47" i="8"/>
  <c r="G47" i="8" s="1"/>
  <c r="D46" i="8"/>
  <c r="G46" i="8" s="1"/>
  <c r="G44" i="8"/>
  <c r="G43" i="8"/>
  <c r="D40" i="8"/>
  <c r="G40" i="8" s="1"/>
  <c r="G38" i="8"/>
  <c r="G36" i="8"/>
  <c r="G35" i="8"/>
  <c r="D34" i="8"/>
  <c r="G33" i="8"/>
  <c r="G32" i="8"/>
  <c r="G31" i="8"/>
  <c r="G30" i="8"/>
  <c r="G29" i="8"/>
  <c r="G28" i="8"/>
  <c r="G27" i="8"/>
  <c r="G26" i="8"/>
  <c r="G25" i="8"/>
  <c r="G24" i="8"/>
  <c r="G23" i="8"/>
  <c r="G22" i="8"/>
  <c r="G20" i="8"/>
  <c r="G19" i="8"/>
  <c r="D18" i="8"/>
  <c r="G62" i="8" s="1"/>
  <c r="G17" i="8"/>
  <c r="G16" i="8"/>
  <c r="G15" i="8"/>
  <c r="G14" i="8"/>
  <c r="D13" i="8"/>
  <c r="G13" i="8" s="1"/>
  <c r="G12" i="8"/>
  <c r="G11" i="8"/>
  <c r="G10" i="8"/>
  <c r="G9" i="8"/>
  <c r="G7" i="8"/>
  <c r="G6" i="8"/>
  <c r="G5" i="8"/>
  <c r="G4" i="8"/>
  <c r="C1" i="8"/>
  <c r="D13" i="1"/>
  <c r="D18" i="1"/>
  <c r="G7" i="1"/>
  <c r="G59" i="1"/>
  <c r="G31" i="6"/>
  <c r="G27" i="6"/>
  <c r="G26" i="6"/>
  <c r="G22" i="6"/>
  <c r="D54" i="1"/>
  <c r="G54" i="1" s="1"/>
  <c r="G31" i="1"/>
  <c r="G19" i="1"/>
  <c r="G5" i="1"/>
  <c r="G23" i="6"/>
  <c r="D39" i="1"/>
  <c r="G39" i="1" s="1"/>
  <c r="G13" i="1"/>
  <c r="D34" i="1"/>
  <c r="G42" i="1"/>
  <c r="G27" i="1"/>
  <c r="G16" i="1"/>
  <c r="G33" i="1"/>
  <c r="G32" i="1"/>
  <c r="D46" i="1"/>
  <c r="G46" i="1" s="1"/>
  <c r="D45" i="1"/>
  <c r="G45" i="1" s="1"/>
  <c r="D47" i="1"/>
  <c r="G47" i="1" s="1"/>
  <c r="G48" i="1"/>
  <c r="G49" i="1"/>
  <c r="G50" i="1"/>
  <c r="G51" i="1"/>
  <c r="G18" i="1"/>
  <c r="G22" i="1"/>
  <c r="G23" i="1"/>
  <c r="G24" i="1"/>
  <c r="G25" i="1"/>
  <c r="G26" i="1"/>
  <c r="G52" i="1"/>
  <c r="G6" i="1"/>
  <c r="G55" i="1"/>
  <c r="G56" i="1"/>
  <c r="G57" i="1"/>
  <c r="G58" i="1"/>
  <c r="G60" i="1"/>
  <c r="G29" i="1"/>
  <c r="G30" i="1"/>
  <c r="G11" i="1"/>
  <c r="G10" i="1"/>
  <c r="G12" i="1"/>
  <c r="G17" i="1"/>
  <c r="G14" i="1"/>
  <c r="G15" i="1"/>
  <c r="C1" i="6"/>
  <c r="C1" i="4"/>
  <c r="C1" i="1"/>
  <c r="G28" i="6"/>
  <c r="G24" i="6"/>
  <c r="G30" i="6"/>
  <c r="G32" i="6"/>
  <c r="G21" i="6"/>
  <c r="G25" i="6"/>
  <c r="G29" i="6"/>
  <c r="C8" i="7"/>
  <c r="C7" i="7"/>
  <c r="G18" i="6"/>
  <c r="G19" i="6"/>
  <c r="G16" i="6"/>
  <c r="G10" i="6"/>
  <c r="G5" i="6"/>
  <c r="G4" i="6"/>
  <c r="G8" i="4"/>
  <c r="G20" i="4"/>
  <c r="G19" i="4"/>
  <c r="G17" i="4"/>
  <c r="G15" i="4"/>
  <c r="G14" i="4"/>
  <c r="G12" i="4"/>
  <c r="G11" i="4"/>
  <c r="G7" i="4"/>
  <c r="H9" i="4" s="1"/>
  <c r="G5" i="4"/>
  <c r="G4" i="4"/>
  <c r="G4" i="1"/>
  <c r="G9" i="1"/>
  <c r="G20" i="1"/>
  <c r="G35" i="1"/>
  <c r="G28" i="1"/>
  <c r="G36" i="1"/>
  <c r="G37" i="1"/>
  <c r="G43" i="1"/>
  <c r="G62" i="1"/>
  <c r="G69" i="9" l="1"/>
  <c r="G48" i="9"/>
  <c r="D49" i="9"/>
  <c r="G49" i="9" s="1"/>
  <c r="D53" i="9"/>
  <c r="D52" i="9" s="1"/>
  <c r="G52" i="9" s="1"/>
  <c r="G59" i="9"/>
  <c r="H70" i="9" s="1"/>
  <c r="H7" i="9"/>
  <c r="G39" i="9"/>
  <c r="H42" i="9" s="1"/>
  <c r="G21" i="9"/>
  <c r="H23" i="9" s="1"/>
  <c r="H7" i="8"/>
  <c r="H5" i="4"/>
  <c r="G9" i="6"/>
  <c r="H10" i="6" s="1"/>
  <c r="G13" i="6"/>
  <c r="H13" i="6" s="1"/>
  <c r="G48" i="8"/>
  <c r="H63" i="8" s="1"/>
  <c r="G18" i="8"/>
  <c r="H20" i="8" s="1"/>
  <c r="G34" i="8"/>
  <c r="H38" i="8" s="1"/>
  <c r="D42" i="8"/>
  <c r="H33" i="6"/>
  <c r="G34" i="1"/>
  <c r="H7" i="1"/>
  <c r="H37" i="1"/>
  <c r="H20" i="1"/>
  <c r="H5" i="6"/>
  <c r="H12" i="4"/>
  <c r="H15" i="4"/>
  <c r="G61" i="1"/>
  <c r="H62" i="1" s="1"/>
  <c r="D41" i="1"/>
  <c r="F18" i="4" s="1"/>
  <c r="G18" i="4" s="1"/>
  <c r="H20" i="4" s="1"/>
  <c r="G46" i="9" l="1"/>
  <c r="G53" i="9"/>
  <c r="G42" i="8"/>
  <c r="D41" i="8"/>
  <c r="G41" i="8" s="1"/>
  <c r="G41" i="1"/>
  <c r="D40" i="1"/>
  <c r="G40" i="1" s="1"/>
  <c r="H19" i="6"/>
  <c r="H3" i="4"/>
  <c r="H7" i="7" s="1"/>
  <c r="H54" i="9" l="1"/>
  <c r="H3" i="9" s="1"/>
  <c r="H3" i="7" s="1"/>
  <c r="H44" i="8"/>
  <c r="H3" i="8" s="1"/>
  <c r="H6" i="7" s="1"/>
  <c r="H43" i="1"/>
  <c r="H3" i="1" s="1"/>
  <c r="H4" i="7" l="1"/>
  <c r="H5" i="7"/>
  <c r="H16" i="6"/>
  <c r="H3" i="6" s="1"/>
  <c r="H8" i="7" s="1"/>
  <c r="H10" i="7" l="1"/>
  <c r="H11" i="7" s="1"/>
</calcChain>
</file>

<file path=xl/sharedStrings.xml><?xml version="1.0" encoding="utf-8"?>
<sst xmlns="http://schemas.openxmlformats.org/spreadsheetml/2006/main" count="531" uniqueCount="166">
  <si>
    <t>mj</t>
  </si>
  <si>
    <t xml:space="preserve">výměra </t>
  </si>
  <si>
    <t xml:space="preserve">cena / mj bez DPH </t>
  </si>
  <si>
    <t xml:space="preserve">Cena  bez DPH </t>
  </si>
  <si>
    <t xml:space="preserve">vyklizení a zakrytí nábytku </t>
  </si>
  <si>
    <t>tlaková zkouška</t>
  </si>
  <si>
    <t>projekční práce</t>
  </si>
  <si>
    <t>pol</t>
  </si>
  <si>
    <t>Poznámka</t>
  </si>
  <si>
    <t>popis</t>
  </si>
  <si>
    <t>m2</t>
  </si>
  <si>
    <t>TZB</t>
  </si>
  <si>
    <t xml:space="preserve">závěrečný úklid </t>
  </si>
  <si>
    <t xml:space="preserve">Příprava </t>
  </si>
  <si>
    <t>kpl</t>
  </si>
  <si>
    <t xml:space="preserve">Bourání </t>
  </si>
  <si>
    <t>oddíl</t>
  </si>
  <si>
    <t xml:space="preserve">vyklizení a zakrytí nábytku  - zajistí interně škola  </t>
  </si>
  <si>
    <t>Podlahy</t>
  </si>
  <si>
    <t xml:space="preserve">interně škola </t>
  </si>
  <si>
    <t xml:space="preserve">rozvody elektro - drážky, kabeláž, zapravení, zásuvky, jistič, revize </t>
  </si>
  <si>
    <t xml:space="preserve">Stěny </t>
  </si>
  <si>
    <t xml:space="preserve">vyrovnání a doplnění omítek - podkladu jádrovou maltou do 15mm </t>
  </si>
  <si>
    <t>nový keramický obklad do výšky 2000 vč. zakončovací Al lišty + dodávka a obložení vč. spárování a lišt</t>
  </si>
  <si>
    <t>Cena oddíl bez DPH</t>
  </si>
  <si>
    <t xml:space="preserve">transport - odvoz suti + uskladnění suti </t>
  </si>
  <si>
    <t>Cena bez DPH</t>
  </si>
  <si>
    <t>VRN</t>
  </si>
  <si>
    <t xml:space="preserve">stavební dozor </t>
  </si>
  <si>
    <t xml:space="preserve">prostor zajistí škola </t>
  </si>
  <si>
    <t xml:space="preserve">doprava matariálu a přesuny hmot  </t>
  </si>
  <si>
    <t>s DPH 21%</t>
  </si>
  <si>
    <t xml:space="preserve">zařizení staveniště </t>
  </si>
  <si>
    <t>doplnění a zapravení hydroizolace modif. asfaltovým pásem tl. 4mm</t>
  </si>
  <si>
    <t>Sournné položky + VRN</t>
  </si>
  <si>
    <t>vybourání rýh v podlaze pro TZB - podlahy vč. st. kanalizace</t>
  </si>
  <si>
    <t>m3</t>
  </si>
  <si>
    <t>m´</t>
  </si>
  <si>
    <t xml:space="preserve">Dopojení el. senzoru pisoáry </t>
  </si>
  <si>
    <t>revizní otvor stoupačky - plast. Dvířka</t>
  </si>
  <si>
    <t xml:space="preserve">zakrytí topení a oken - tělesa vč. Folie a pásky </t>
  </si>
  <si>
    <t>vybourání st. rozvodů ve stěně pro napojení TZB</t>
  </si>
  <si>
    <t xml:space="preserve">Demontáž sanity - umyvadla 7x, pisoár 4x, WC 15x, výlevka 1x + odvoz a skládkovné; vč, batérií a ventilů, hadic a odpadu  </t>
  </si>
  <si>
    <t>mřizka na venitlační stoupačku - 300/300mm dod.+montáž</t>
  </si>
  <si>
    <t xml:space="preserve">stropy - podhledy budou řešeny samost. Zakázkou vč. Osvětlení   </t>
  </si>
  <si>
    <t xml:space="preserve">příprava na nové rovzody el. - osvětlení bude řešena samostatnou zakázkou školy v koordianci s realizací st. úprav sociálek </t>
  </si>
  <si>
    <t xml:space="preserve">dočasná čistící zóna před vstupen do WC </t>
  </si>
  <si>
    <t xml:space="preserve">napojení odvěťrání kanalizace na st. prostupy střechou flexi hadicí DN100-150 vč. dotěsnění </t>
  </si>
  <si>
    <t>Demontáž st. stoupaček voda pisoáry, teplá a studená voda umavalda a WC vč. Opláštení stoupačky; sv. výška patra 3,25m´</t>
  </si>
  <si>
    <t>Vybourání stoupačky kanalizace WC dámy DN100 + opláštění SDK; sv. výška patra 3,25m´</t>
  </si>
  <si>
    <t xml:space="preserve">na výšku patra 3600mm + prostup stropem </t>
  </si>
  <si>
    <t>Osekání keramického obkladu stěn</t>
  </si>
  <si>
    <t xml:space="preserve">Prostupy pro kanalizaci ve zdi do tl. 150mm </t>
  </si>
  <si>
    <t xml:space="preserve">Protupy pro rozvody vody ve zdi do tl. 150mm </t>
  </si>
  <si>
    <t xml:space="preserve">uzavírací ventil na patro - voda pisoár, voda umyvadla - teplá a studená </t>
  </si>
  <si>
    <t>přesunutí vypínače WC muži nad nové obklady</t>
  </si>
  <si>
    <t xml:space="preserve">srovnání podlahy v celé ploše </t>
  </si>
  <si>
    <t xml:space="preserve">umyvadlo hygienická místnost </t>
  </si>
  <si>
    <t xml:space="preserve">vč. Vodorovné plochy; kovové hranové lišty </t>
  </si>
  <si>
    <t xml:space="preserve">doplněni + zapravení omítek + štuk </t>
  </si>
  <si>
    <t xml:space="preserve">Pisoár zástěna 500/1000mm www.schaefer-trennwandsysteme.de - dodávka + montáž </t>
  </si>
  <si>
    <t>Systém WC přiček 2000mm s dveřmi 600mm
www.schaefer-trennwandsysteme.de - dodávka + montáž</t>
  </si>
  <si>
    <t>baterie osazena do výšky pro napouštění kbelíků apod. ; odpady přiznány v interiéru; vč. zátky do šroubení pod obklady pro rovohové ventily</t>
  </si>
  <si>
    <t>výška patra 3,6</t>
  </si>
  <si>
    <t xml:space="preserve">Nová stoupačka pisoáry a umyvadla DN 100 dodávka +montáž před obezděním </t>
  </si>
  <si>
    <t xml:space="preserve">Nová stoupačka WC +umyvadla DN 150 dodávka +montáž před obezděním </t>
  </si>
  <si>
    <t xml:space="preserve">Umyvadlo š. 500mm dodávka+montáž vč. pákové baterie; vč. přivodu vody - teplé+studené vč. Rohvých ventilů, tlak. hadic a vč. Kanalizace DN50 s napojením na stoupačku; č. zrcadla a dávkovače tekutého mýdla </t>
  </si>
  <si>
    <t>Výlevka se sklopnou mřiží dodávka +montáž + páková baterie pro výlevku; vč. přivodu vody - teplé+studené vč. Rohvých ventilů, tlak. hadic a vč. kanalizace DN100 s napojením na stoupačku</t>
  </si>
  <si>
    <t xml:space="preserve">Pisoár s čidlem + rozvody kanalizace DN50 v předstěně;napojení eletrko a přívod voda </t>
  </si>
  <si>
    <r>
      <t xml:space="preserve">Závěsný WC set Geberit do lehkých stěn / předstěnová montáž + </t>
    </r>
    <r>
      <rPr>
        <b/>
        <sz val="11"/>
        <color theme="1"/>
        <rFont val="Calibri"/>
        <family val="2"/>
        <charset val="238"/>
        <scheme val="minor"/>
      </rPr>
      <t>WC s bidetem</t>
    </r>
    <r>
      <rPr>
        <sz val="11"/>
        <color theme="1"/>
        <rFont val="Calibri"/>
        <family val="2"/>
        <charset val="238"/>
        <scheme val="minor"/>
      </rPr>
      <t xml:space="preserve">; vč. přivodu vody - teplé+studené vč. Rohvých ventilů, tlak. hadic a vč. kanalizace DN 100 s napojením na stoupačku </t>
    </r>
  </si>
  <si>
    <t xml:space="preserve">Závěsný WC set Geberit do lehkých stěn / předstěnová montáž+ WC závěsné; vč. přivodu vody - studené vč. Rohvých ventilů, tlak. hadic a vč. kanalizace DN 100 s napojením na stoupačku </t>
  </si>
  <si>
    <r>
      <t xml:space="preserve">150/150mm alt. diavrt 160mm; </t>
    </r>
    <r>
      <rPr>
        <b/>
        <sz val="11"/>
        <color theme="1"/>
        <rFont val="Calibri"/>
        <family val="2"/>
        <charset val="238"/>
        <scheme val="minor"/>
      </rPr>
      <t xml:space="preserve">pozici nutno ověřit sondou skrze statiku stropu </t>
    </r>
  </si>
  <si>
    <t>koje s dveřmi na nožičkách; 12ks dveří s klikou s vnitřním zámkem; WC učitelé + 2x zámek s vložkou; vč. dopojení k rámu okna u obvodové stěny</t>
  </si>
  <si>
    <t xml:space="preserve">vč. zátky do šroubení pod obklady pro rovohové ventily; vč. kotevních a závěsných prvků do předstěny </t>
  </si>
  <si>
    <t xml:space="preserve">Doplnění podalhy po vybourání přičekách vysprávkovým betonem </t>
  </si>
  <si>
    <t xml:space="preserve">nové dveřní křidlo plné - sv. zelené 600 / 1970 dod.+mont.;
st. ocel. zárubeň se střibrným nátěrem 
 </t>
  </si>
  <si>
    <t xml:space="preserve">vč. očistění podkaladu </t>
  </si>
  <si>
    <t>nátěr topení - potrubí bílé barvy</t>
  </si>
  <si>
    <t xml:space="preserve">vč. WC štětky a zásobníku na WC papír nerez; vč. zátky do šroubení pod obklady pro rovohové ventily; vč. kotevních a závěsných prvků do předstěny </t>
  </si>
  <si>
    <t xml:space="preserve">výmalba  bílý nátěr nad keram obklady + zatečená místa stropu; do výšky 2m omyvatelný </t>
  </si>
  <si>
    <t xml:space="preserve">koš na odpad umavadla+ WC učitelé + hygienická místnost </t>
  </si>
  <si>
    <t xml:space="preserve">instalace provozního řádu </t>
  </si>
  <si>
    <t xml:space="preserve">Zajistí škola interně </t>
  </si>
  <si>
    <t>u umyvadel / alt. Vyuzit st. El. vysoušeč</t>
  </si>
  <si>
    <t xml:space="preserve">průběžný úklid </t>
  </si>
  <si>
    <t>agregováno k jednotlivým zařizovacím předmětům</t>
  </si>
  <si>
    <t xml:space="preserve">dodávka montáž nové rozvody voda a TUV + napojení do stoupačky, tepla voda izolace MIRELON 20mm, potrubí PPR 1/2" , zakončeno rohovými ventily </t>
  </si>
  <si>
    <t>Nivelační stěrka 0-15mm+ očičtění podkladu + penetrační nátěr +  fabion na stěny</t>
  </si>
  <si>
    <t>plechové kóje</t>
  </si>
  <si>
    <t>Stěny / Podhledy</t>
  </si>
  <si>
    <t>Stěny/Podhledy</t>
  </si>
  <si>
    <t>osvětlení v podhledu a vypínače</t>
  </si>
  <si>
    <t>je nadbytečný materiál podlah</t>
  </si>
  <si>
    <t>dodávka montáž nové kanalizace ležaté KG DN 150</t>
  </si>
  <si>
    <t xml:space="preserve">ucpávky kanalizace před zazděním kuli zápachu + propláchnití kanalizace </t>
  </si>
  <si>
    <t xml:space="preserve">vypuštění teplá +studená voda stoupačky+ pisoáry </t>
  </si>
  <si>
    <t>obsyp potrubí pískem d+m</t>
  </si>
  <si>
    <t>pod paty stoupaček</t>
  </si>
  <si>
    <t xml:space="preserve">dobetonování podkladního betonu C15 tl. 100mm </t>
  </si>
  <si>
    <t>lehký ocelový poklop 1,0/0,75m
zámečnický výrobek  
protiskluzový povrch - slzička
zapuštěný 
dodávka a montáž vč. zapravení podlahoviny</t>
  </si>
  <si>
    <t xml:space="preserve">demontáž nábytku </t>
  </si>
  <si>
    <t xml:space="preserve">dobetonování podkladního betonu C15 tl. 50mm + stěrkový podsyp 8-16mm 50mm </t>
  </si>
  <si>
    <t>https://www.dasgastro.cz/davkovac-mydla-se-senzorem-1000-ml/</t>
  </si>
  <si>
    <t>https://www.dasgastro.cz/zasobnik-papirovych-rucniku-600-rucniku-nerez/</t>
  </si>
  <si>
    <t>vč. Transportu na dvůr do kontejneru na suť</t>
  </si>
  <si>
    <t xml:space="preserve">vč. Transportu na dvůr </t>
  </si>
  <si>
    <t xml:space="preserve">stoupačky odbočky podhled 1pp - prostupy </t>
  </si>
  <si>
    <t xml:space="preserve">doprava 3np- materiál a bourané konstrukce </t>
  </si>
  <si>
    <t xml:space="preserve">vysoušeč rukou el. </t>
  </si>
  <si>
    <t xml:space="preserve">Stoupačky nové rozvody vody + pisoáry 1 1/2";  TUV 1"+1 1/2"+ napojení - dodávka montáž, tepla voda izolace MIRELON 30mm, potrubí PPR ; montáž před obezděním </t>
  </si>
  <si>
    <t xml:space="preserve">odpočet za bourací práce příček a obkladů </t>
  </si>
  <si>
    <t>Vnitřní rozvody vody budou provedeny z trubek Wavin PPR PN20 fiber</t>
  </si>
  <si>
    <t>Dozdění příček 1pp po osazení nový stoupaček</t>
  </si>
  <si>
    <t xml:space="preserve">Kamerová zkouška ležaté kanalizace od paty zdiva </t>
  </si>
  <si>
    <t xml:space="preserve">Kanalizace ležatá a svislá bude z potrubí KG, dopojení v patrech k zařizovacím předmětům z HT systému. </t>
  </si>
  <si>
    <t>CPP  P25 na mVC P25</t>
  </si>
  <si>
    <t>15m2</t>
  </si>
  <si>
    <t xml:space="preserve">Prostup stropem pro novou stoupačku kanalizace </t>
  </si>
  <si>
    <t>vyrovnání nerovností  - dočištění do tl. 50mm</t>
  </si>
  <si>
    <t xml:space="preserve">suť + keramika na skládkku vč. uskladnění </t>
  </si>
  <si>
    <t xml:space="preserve">přesun hmot - doprava do vyššího patra 2np- materiál a bourané konstrukce </t>
  </si>
  <si>
    <t>lešeni pomocné</t>
  </si>
  <si>
    <t>nebude dotčeno</t>
  </si>
  <si>
    <t>hzs</t>
  </si>
  <si>
    <t>dočasné odpojení a zaslepení st. rozvodů + vypuštění teplá studená voda stoupačky+ pisoáry  - 6 bodů</t>
  </si>
  <si>
    <t>obnažení hydroizolace pro budoucí napojení; hl. 0,75-1,5m; zemina bude dočasně uskladněna na chodbě pro opětvoné vyuźití; šířka rýhy 0,70m</t>
  </si>
  <si>
    <t>zavíčkvoáno / zapěnováno</t>
  </si>
  <si>
    <t>Stoupačky + dopojení v 1pp na páteřní rozvody - dodávka montáž nové rozvody vody +pisoáry+  TUV + napojení , tepla voda izolace MIRELON 30mm, potrubí PPR 1" a 1" 1/2</t>
  </si>
  <si>
    <t xml:space="preserve">dobetonování podlahové mazaniny z bet. C15 tl. 100mm </t>
  </si>
  <si>
    <t>1pp</t>
  </si>
  <si>
    <t>Revize el. a kanalizace</t>
  </si>
  <si>
    <t xml:space="preserve">vč. Umytí oken </t>
  </si>
  <si>
    <t>pro montáže soupaček, omítky, přičky, obklady</t>
  </si>
  <si>
    <t xml:space="preserve">dočasné odpojení el. rozvodů +rozvody v přičkách před buráním v rozvaděči </t>
  </si>
  <si>
    <t xml:space="preserve">nová podlahovina vinyl +  lišty nad fabionem na stěnách + tmel 
alt. pryskyřičná stěrka se vsypem </t>
  </si>
  <si>
    <t xml:space="preserve">vč. přechodových lišt a soklu /  šedý (alt. imitace terraca ) vinyl do mokrých prostor - 
protiskluznost a vysoká oděruvzdornost  do školních prostor 
+ lišty nad fabionem na stěnách + tmel </t>
  </si>
  <si>
    <t>WC předstěna z cem.vl. desek 12,5mm 
na kov. rošt; výška 1200mm</t>
  </si>
  <si>
    <t>vč. vodorovné plochy / alt. vyzděno z plynosilikátu 50mm</t>
  </si>
  <si>
    <t>Pisoáry a umyvadla předstěna z cem.vl. desek 12,5mm 
na kov. rošt / alt. Fermacell cem. na rošt; výška 1000mm</t>
  </si>
  <si>
    <t>Opláštění stoupaček z cem.vl. desek 12,5mm 
na kov. Rošt</t>
  </si>
  <si>
    <t>vč. vodorovné plochy  / alt. vyzděno z plynosilikátu 50mm</t>
  </si>
  <si>
    <t>sv. výška patra 3250mm / alt. vyzděno z plynosilikátu 50mm</t>
  </si>
  <si>
    <t>ST. ÚPRAVY WC BUDOVA A - Služby 
V OBJEKTU ŠKOLY CHARBULOVA 106 618 00 BRNO</t>
  </si>
  <si>
    <t>WC 1np</t>
  </si>
  <si>
    <t>WC 2np</t>
  </si>
  <si>
    <t>WC 3.np</t>
  </si>
  <si>
    <t xml:space="preserve">Vybourání st. příček WC tl. 75mm/ výšky 2,20m vč. demontáže dveří a ocel. Zárubní + luxferovách pásů nad 2,20m po strop 3,25m </t>
  </si>
  <si>
    <t>WC 1+2np</t>
  </si>
  <si>
    <t>WC 3np</t>
  </si>
  <si>
    <t>podhledy minerální stávající</t>
  </si>
  <si>
    <t>Potravináři</t>
  </si>
  <si>
    <t>nebude nová výmalba stropu v jendom patře</t>
  </si>
  <si>
    <t>Niance - odpočty</t>
  </si>
  <si>
    <t>vybourání rozvodů ve stěně pro napojení kanalizace - stoupačky 1pp</t>
  </si>
  <si>
    <t>WC 1pp+údržbáři</t>
  </si>
  <si>
    <t xml:space="preserve">Demontáž sanity - umyvadla 6x, WC 11x, výlevka 1x + odvoz a skládkovné; vč, batérií a ventilů, hadic a odpadu  </t>
  </si>
  <si>
    <t xml:space="preserve">na WC dámy bude 200/400 osazena vertikálně </t>
  </si>
  <si>
    <t>rozvody vody st. sprcha</t>
  </si>
  <si>
    <t>Dopojení sprchy údržbáři na nové stoupačky - teplá +studená voda</t>
  </si>
  <si>
    <t>umyvadla předstěna z cem.vl. desek 12,5mm 
na kov. rošt / alt. Fermacell cem. na rošt; výška 1000mm</t>
  </si>
  <si>
    <t>voda</t>
  </si>
  <si>
    <t>kanalizace</t>
  </si>
  <si>
    <t>tlaková zkouška kanalizace</t>
  </si>
  <si>
    <t>tlaková zkouška voda</t>
  </si>
  <si>
    <t>Suma bez DPH</t>
  </si>
  <si>
    <t>R08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</si>
</sst>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č&quot;_-;\-* #,##0.00\ &quot;Kč&quot;_-;_-* &quot;-&quot;??\ &quot;Kč&quot;_-;_-@_-"/>
    <numFmt numFmtId="164" formatCode="0.0%"/>
  </numFmts>
  <fonts count="1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6" fillId="0" borderId="0"/>
    <xf numFmtId="0" fontId="1" fillId="0" borderId="0"/>
    <xf numFmtId="0" fontId="11" fillId="0" borderId="0" applyNumberFormat="0" applyFill="0" applyBorder="0" applyAlignment="0" applyProtection="0"/>
  </cellStyleXfs>
  <cellXfs count="43">
    <xf numFmtId="0" fontId="0" fillId="0" borderId="0" xfId="0"/>
    <xf numFmtId="0" fontId="3" fillId="0" borderId="0" xfId="0" applyFont="1"/>
    <xf numFmtId="0" fontId="2" fillId="0" borderId="0" xfId="0" applyFont="1"/>
    <xf numFmtId="44" fontId="3" fillId="0" borderId="0" xfId="1" applyFont="1" applyAlignment="1">
      <alignment wrapText="1"/>
    </xf>
    <xf numFmtId="44" fontId="0" fillId="0" borderId="0" xfId="1" applyFont="1"/>
    <xf numFmtId="44" fontId="3" fillId="0" borderId="0" xfId="1" applyFont="1"/>
    <xf numFmtId="0" fontId="5" fillId="0" borderId="0" xfId="0" applyFont="1"/>
    <xf numFmtId="44" fontId="5" fillId="0" borderId="0" xfId="1" applyFont="1"/>
    <xf numFmtId="44" fontId="4" fillId="0" borderId="0" xfId="1" applyFont="1"/>
    <xf numFmtId="14" fontId="0" fillId="0" borderId="0" xfId="1" applyNumberFormat="1" applyFont="1"/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4" fillId="0" borderId="0" xfId="0" applyFont="1" applyAlignment="1">
      <alignment wrapText="1"/>
    </xf>
    <xf numFmtId="9" fontId="0" fillId="0" borderId="0" xfId="0" applyNumberFormat="1" applyAlignment="1">
      <alignment wrapText="1"/>
    </xf>
    <xf numFmtId="44" fontId="2" fillId="0" borderId="0" xfId="1" applyFont="1"/>
    <xf numFmtId="0" fontId="7" fillId="0" borderId="0" xfId="0" applyFont="1" applyAlignment="1">
      <alignment wrapText="1"/>
    </xf>
    <xf numFmtId="44" fontId="8" fillId="0" borderId="0" xfId="1" applyFont="1"/>
    <xf numFmtId="44" fontId="9" fillId="0" borderId="0" xfId="1" applyFont="1"/>
    <xf numFmtId="44" fontId="7" fillId="0" borderId="0" xfId="1" applyFont="1"/>
    <xf numFmtId="0" fontId="0" fillId="2" borderId="0" xfId="0" applyFill="1"/>
    <xf numFmtId="0" fontId="8" fillId="0" borderId="0" xfId="0" applyFont="1" applyAlignment="1">
      <alignment wrapText="1"/>
    </xf>
    <xf numFmtId="0" fontId="8" fillId="0" borderId="0" xfId="0" applyFont="1"/>
    <xf numFmtId="0" fontId="9" fillId="0" borderId="0" xfId="0" applyFont="1" applyAlignment="1">
      <alignment wrapText="1"/>
    </xf>
    <xf numFmtId="0" fontId="9" fillId="0" borderId="0" xfId="0" applyFont="1"/>
    <xf numFmtId="0" fontId="7" fillId="0" borderId="0" xfId="0" applyFont="1"/>
    <xf numFmtId="0" fontId="11" fillId="0" borderId="0" xfId="4" applyAlignment="1">
      <alignment wrapText="1"/>
    </xf>
    <xf numFmtId="0" fontId="2" fillId="3" borderId="0" xfId="0" applyFont="1" applyFill="1" applyAlignment="1">
      <alignment wrapText="1"/>
    </xf>
    <xf numFmtId="0" fontId="0" fillId="3" borderId="0" xfId="0" applyFill="1" applyAlignment="1">
      <alignment wrapText="1"/>
    </xf>
    <xf numFmtId="0" fontId="12" fillId="0" borderId="0" xfId="0" applyFont="1"/>
    <xf numFmtId="44" fontId="12" fillId="0" borderId="0" xfId="1" applyFont="1"/>
    <xf numFmtId="44" fontId="8" fillId="4" borderId="0" xfId="1" applyFont="1" applyFill="1"/>
    <xf numFmtId="44" fontId="0" fillId="4" borderId="0" xfId="1" applyFont="1" applyFill="1"/>
    <xf numFmtId="44" fontId="9" fillId="4" borderId="0" xfId="1" applyFont="1" applyFill="1"/>
    <xf numFmtId="44" fontId="0" fillId="0" borderId="0" xfId="0" applyNumberFormat="1"/>
    <xf numFmtId="164" fontId="0" fillId="0" borderId="0" xfId="0" applyNumberFormat="1"/>
    <xf numFmtId="44" fontId="0" fillId="0" borderId="0" xfId="1" applyFont="1" applyFill="1"/>
    <xf numFmtId="0" fontId="0" fillId="0" borderId="0" xfId="0" applyFill="1"/>
    <xf numFmtId="44" fontId="0" fillId="0" borderId="0" xfId="1" applyFont="1" applyAlignment="1">
      <alignment wrapText="1"/>
    </xf>
    <xf numFmtId="2" fontId="0" fillId="0" borderId="0" xfId="0" applyNumberFormat="1" applyFill="1"/>
    <xf numFmtId="0" fontId="0" fillId="0" borderId="0" xfId="0" applyFill="1" applyAlignment="1">
      <alignment wrapText="1"/>
    </xf>
    <xf numFmtId="0" fontId="7" fillId="0" borderId="0" xfId="0" applyFont="1" applyFill="1" applyAlignment="1">
      <alignment wrapText="1"/>
    </xf>
    <xf numFmtId="0" fontId="10" fillId="0" borderId="0" xfId="0" applyFont="1" applyAlignment="1">
      <alignment horizontal="left" wrapText="1"/>
    </xf>
  </cellXfs>
  <cellStyles count="5">
    <cellStyle name="Hypertextový odkaz" xfId="4" builtinId="8"/>
    <cellStyle name="Měna" xfId="1" builtinId="4"/>
    <cellStyle name="Normální" xfId="0" builtinId="0"/>
    <cellStyle name="Normální 2" xfId="2" xr:uid="{1472D2AE-AE94-4D16-9E70-5E40BAD7ECC9}"/>
    <cellStyle name="normální 60" xfId="3" xr:uid="{7EEC534D-B08C-4BFE-BFF3-21A4710487DE}"/>
  </cellStyles>
  <dxfs count="0"/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externalLink" Target="externalLinks/externalLink7.xml"/><Relationship Id="rId18" Type="http://schemas.openxmlformats.org/officeDocument/2006/relationships/externalLink" Target="externalLinks/externalLink12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5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17" Type="http://schemas.openxmlformats.org/officeDocument/2006/relationships/externalLink" Target="externalLinks/externalLink11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0.xml"/><Relationship Id="rId20" Type="http://schemas.openxmlformats.org/officeDocument/2006/relationships/externalLink" Target="externalLinks/externalLink1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9.xml"/><Relationship Id="rId23" Type="http://schemas.openxmlformats.org/officeDocument/2006/relationships/theme" Target="theme/theme1.xml"/><Relationship Id="rId10" Type="http://schemas.openxmlformats.org/officeDocument/2006/relationships/externalLink" Target="externalLinks/externalLink4.xml"/><Relationship Id="rId19" Type="http://schemas.openxmlformats.org/officeDocument/2006/relationships/externalLink" Target="externalLinks/externalLink1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externalLink" Target="externalLinks/externalLink8.xml"/><Relationship Id="rId22" Type="http://schemas.openxmlformats.org/officeDocument/2006/relationships/externalLink" Target="externalLinks/externalLink16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ce/Vostal/nRDp%20Liberec%20-%20&#352;merda/Energetika/epRD_Pomocne%20vypocty_2013-001%20(IPV-HP-PC's%20conflicted%20copy%202013-09-13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etr/Dropbox/Work/__Podklady%20jednani/epRD%20Polansk&#253;%20Byst&#345;ice/DSP/_Polansky%20DSP/tt+en/PHPP_CZ_V8.5_IPV_Polansky_R05epIPV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ce/Vostal/nRDp%20Liberec%20-%20&#352;merda/Energetika/epRD_Pomocne%20vypocty_2013-001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Prace/Vostal/nRDp%20Liberec%20-%20&#352;merda/Energetika/pENB%20Pomocn&#233;%20v&#253;po&#269;ty%20k%20projekt&#367;m%20IPV_2013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etr/Dropbox/Work/__Podklady%20jednani/PENB/PHPP/Obst%20Z&#225;chlum&#237;/tt+en/PHPP2007_CZ_OBST%20Z&#225;chlum&#237;%20IPV_R03_2015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etr/Dropbox/RD%20Tehovec%20u%20Prahy%20STUDIE/PHPP/PHPP_CZ_V8.5_update1_Skramlik_R03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Dropbox/_energetikastaveb/vzory+literatura/epRD_V&#253;kazy_2019-001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_bTWV/_Job/OSVC/Projekty/09007_EPD%20My&#353;&#225;k/v&#253;po&#269;ty/pomoc_09060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etr/Dropbox/Work/_IPV%20V&#253;po&#269;ty%20exel/_Energetika,%20ekonomika,%20TT/epRD_Pomocne%20vypocty_2013-001%20(IPV-HP-PC's%20conflicted%20copy%202013-09-13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Prace/Vostal/nRDp%20Liberec%20-%20&#352;merda/Energetika/epRD_Pomocne%20vypocty_2013-002z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PV-HP.IPV-HP-PC/Dropbox/Work/__Podklady%20jednani/PENB/PHPP/Z&#225;born&#225;/tt+en/PHPP2007_CZ_RD%20Z&#225;born&#225;%20R0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PV-HP.IPV-HP-PC/Dropbox/Work/__Podklady%20jednani/Auer%20Richard/TT+EN/Niva%20PHPP2007_CZ_0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PV-HP.IPV-HP-PC/Dropbox/Work/__Podklady%20jednani/&#352;alamoun%20Hroznat&#237;n/TT+EN/epRD%20Salamoun%20Hroznatin_PHPP2007_CZ_V04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Prace/Vostal/nRDp%20Liberec%20-%20&#352;merda/Energetika/Ekonomicka%20investice%20IPV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etr/Dropbox/Work/__Podklady%20jednani/epRD%20Kukla%20&#352;itbo&#345;ice/epRD%20Kukla%20&#352;itbo&#345;ice%20m/1.%20studie/Energetika/PHPP_CZ_V8.5_Kukla-Sitborice_R02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Prace/Vostal/nRDp%20Liberec%20-%20&#352;merda/Energetika/NZ&#218;_201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el Šablona Free"/>
      <sheetName val="Exel Šablona Tuning"/>
      <sheetName val="Jüthvykazy TNI-PENB cop to PHPP"/>
      <sheetName val="Matoušek vykazy TNI-PENB-PHPP"/>
      <sheetName val="Matoušek Tuning"/>
      <sheetName val="Výkazy LUX PHPP"/>
      <sheetName val="Suchánek"/>
      <sheetName val="Suchánek (2)"/>
      <sheetName val="Suchanek Tuning"/>
      <sheetName val="Suchanek Tuning (2)"/>
      <sheetName val="Suchanek Tuning (3)"/>
      <sheetName val="LUX Tuning"/>
      <sheetName val="Ru"/>
      <sheetName val="Passive okna porovnání"/>
      <sheetName val="Passive stěny porovnání"/>
      <sheetName val="Plocha Fve Ovesný"/>
      <sheetName val="Cena Fve"/>
      <sheetName val="Účinnost Fve dle TNI"/>
      <sheetName val="epRD Blansko Hučík"/>
      <sheetName val="Vajdikova"/>
      <sheetName val="Podíl kr. kamen na vytápění"/>
      <sheetName val="Vzduchotěsnot - Blowerdoor test"/>
      <sheetName val="Gallašova optimalizace"/>
      <sheetName val="Gallašova optimalizace (2)"/>
      <sheetName val="Galloašova výkazy"/>
      <sheetName val="epRD Přerov"/>
      <sheetName val="RD Předměstí - Vila v sadu"/>
      <sheetName val="Hučík Zvole"/>
      <sheetName val="Uem"/>
      <sheetName val="Forejtnikova"/>
    </sheetNames>
    <sheetDataSet>
      <sheetData sheetId="0"/>
      <sheetData sheetId="1"/>
      <sheetData sheetId="2"/>
      <sheetData sheetId="3"/>
      <sheetData sheetId="4">
        <row r="8">
          <cell r="C8">
            <v>266.08</v>
          </cell>
        </row>
      </sheetData>
      <sheetData sheetId="5"/>
      <sheetData sheetId="6"/>
      <sheetData sheetId="7"/>
      <sheetData sheetId="8">
        <row r="9">
          <cell r="C9">
            <v>2.5</v>
          </cell>
        </row>
      </sheetData>
      <sheetData sheetId="9"/>
      <sheetData sheetId="10"/>
      <sheetData sheetId="11">
        <row r="9">
          <cell r="C9">
            <v>2.5</v>
          </cell>
        </row>
      </sheetData>
      <sheetData sheetId="12"/>
      <sheetData sheetId="13"/>
      <sheetData sheetId="14"/>
      <sheetData sheetId="15">
        <row r="6">
          <cell r="C6">
            <v>1.6335</v>
          </cell>
        </row>
      </sheetData>
      <sheetData sheetId="16">
        <row r="6">
          <cell r="E6">
            <v>250</v>
          </cell>
        </row>
      </sheetData>
      <sheetData sheetId="17"/>
      <sheetData sheetId="18"/>
      <sheetData sheetId="19"/>
      <sheetData sheetId="20"/>
      <sheetData sheetId="21"/>
      <sheetData sheetId="22"/>
      <sheetData sheetId="23">
        <row r="35">
          <cell r="B35">
            <v>2.8659219858156026</v>
          </cell>
        </row>
      </sheetData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Úvod"/>
      <sheetName val="Vykazy interaktiv"/>
      <sheetName val="A Vykazy provazane na rozmery"/>
      <sheetName val="Optimalizace"/>
      <sheetName val="TZ Sima - ENB"/>
      <sheetName val="A Vykazy"/>
      <sheetName val="Hodnocení"/>
      <sheetName val="Přehled"/>
      <sheetName val="Klima"/>
      <sheetName val="U-hodnoty"/>
      <sheetName val="Plochy"/>
      <sheetName val="Zemina"/>
      <sheetName val="Prvky"/>
      <sheetName val="Okna"/>
      <sheetName val="Zastínění"/>
      <sheetName val="Větrání"/>
      <sheetName val="Větrání Další"/>
      <sheetName val="VytSezonní"/>
      <sheetName val="Vytápění"/>
      <sheetName val="Tepelný výkon"/>
      <sheetName val="Větrání-L"/>
      <sheetName val="Léto"/>
      <sheetName val="Chlazení"/>
      <sheetName val="Chladicí jednotky"/>
      <sheetName val="Chladicí výkon"/>
      <sheetName val="TV+rozvody"/>
      <sheetName val="TV-solár"/>
      <sheetName val="Fotovoltaika"/>
      <sheetName val="Elektřina"/>
      <sheetName val="Užití Nebyt"/>
      <sheetName val="Elektřina Nebyt"/>
      <sheetName val="Elektřina pom"/>
      <sheetName val="Zisky"/>
      <sheetName val="Zisky Nebyt"/>
      <sheetName val="PrimárníE"/>
      <sheetName val="Kompakt"/>
      <sheetName val="TČ"/>
      <sheetName val="TČ země"/>
      <sheetName val="Kotel"/>
      <sheetName val="CZT"/>
      <sheetName val="Data"/>
    </sheetNames>
    <sheetDataSet>
      <sheetData sheetId="0"/>
      <sheetData sheetId="1"/>
      <sheetData sheetId="2"/>
      <sheetData sheetId="3"/>
      <sheetData sheetId="4"/>
      <sheetData sheetId="5"/>
      <sheetData sheetId="6">
        <row r="32">
          <cell r="F32">
            <v>14.869678744496541</v>
          </cell>
        </row>
      </sheetData>
      <sheetData sheetId="7"/>
      <sheetData sheetId="8"/>
      <sheetData sheetId="9"/>
      <sheetData sheetId="10">
        <row r="40">
          <cell r="AN40" t="str">
            <v>1-F1 jih 1.np</v>
          </cell>
        </row>
        <row r="41">
          <cell r="AN41" t="str">
            <v>2-F1 zapad - vzduch 1.np NP</v>
          </cell>
        </row>
        <row r="42">
          <cell r="AN42" t="str">
            <v>3-</v>
          </cell>
        </row>
        <row r="43">
          <cell r="AN43" t="str">
            <v>4-F1 sever - vzduch</v>
          </cell>
        </row>
        <row r="44">
          <cell r="AN44" t="str">
            <v>5-F1 sever - zem</v>
          </cell>
        </row>
        <row r="45">
          <cell r="AN45" t="str">
            <v>6-F1 východ - vzduch</v>
          </cell>
        </row>
        <row r="46">
          <cell r="AN46" t="str">
            <v>7-F1 východ - zem</v>
          </cell>
        </row>
        <row r="47">
          <cell r="AN47" t="str">
            <v>8-</v>
          </cell>
        </row>
        <row r="48">
          <cell r="AN48" t="str">
            <v>9-F2 jih 2.np</v>
          </cell>
        </row>
        <row r="49">
          <cell r="AN49" t="str">
            <v>10-F2 západ 2.np</v>
          </cell>
        </row>
        <row r="50">
          <cell r="AN50" t="str">
            <v>11-F2 sever 2.np</v>
          </cell>
        </row>
        <row r="51">
          <cell r="AN51" t="str">
            <v>12-F2 východ 2.np</v>
          </cell>
        </row>
        <row r="52">
          <cell r="AN52" t="str">
            <v>13-</v>
          </cell>
        </row>
        <row r="53">
          <cell r="AN53" t="str">
            <v>14-</v>
          </cell>
        </row>
        <row r="54">
          <cell r="AN54" t="str">
            <v>15-</v>
          </cell>
        </row>
        <row r="55">
          <cell r="AN55" t="str">
            <v>16-Podlaha zem</v>
          </cell>
        </row>
        <row r="56">
          <cell r="AN56" t="str">
            <v>17-</v>
          </cell>
        </row>
        <row r="57">
          <cell r="AN57" t="str">
            <v xml:space="preserve">18-Podlaha půdy </v>
          </cell>
        </row>
        <row r="58">
          <cell r="AN58" t="str">
            <v>19-</v>
          </cell>
        </row>
        <row r="59">
          <cell r="AN59" t="str">
            <v>20-Sokl po obvodě J</v>
          </cell>
        </row>
        <row r="60">
          <cell r="AN60" t="str">
            <v>21-Sokl po obvodě Z</v>
          </cell>
        </row>
        <row r="61">
          <cell r="AN61" t="str">
            <v>22-Sokl po obvodě S</v>
          </cell>
        </row>
        <row r="62">
          <cell r="AN62" t="str">
            <v>23-Sokl po obvodě V</v>
          </cell>
        </row>
        <row r="63">
          <cell r="AN63" t="str">
            <v>24-</v>
          </cell>
        </row>
        <row r="64">
          <cell r="AN64" t="str">
            <v>25-Dveře do NP</v>
          </cell>
        </row>
        <row r="65">
          <cell r="AN65" t="str">
            <v xml:space="preserve">26-Dveře garáž </v>
          </cell>
        </row>
        <row r="66">
          <cell r="AN66" t="str">
            <v>27-</v>
          </cell>
        </row>
        <row r="67">
          <cell r="AN67" t="str">
            <v>28-stěny ext</v>
          </cell>
        </row>
        <row r="68">
          <cell r="AN68" t="str">
            <v>29-sokl k ext</v>
          </cell>
        </row>
        <row r="69">
          <cell r="AN69" t="str">
            <v>30-</v>
          </cell>
        </row>
        <row r="70">
          <cell r="AN70" t="str">
            <v>31-stěny celkem</v>
          </cell>
        </row>
        <row r="71">
          <cell r="AN71" t="str">
            <v>32-</v>
          </cell>
        </row>
        <row r="72">
          <cell r="AN72" t="str">
            <v>33-Sokl k Np</v>
          </cell>
        </row>
        <row r="73">
          <cell r="AN73" t="str">
            <v>34-stěny k NP</v>
          </cell>
        </row>
        <row r="74">
          <cell r="AN74" t="str">
            <v>35-Stěny k NP celkem</v>
          </cell>
        </row>
        <row r="75">
          <cell r="AN75" t="str">
            <v>36-</v>
          </cell>
        </row>
        <row r="76">
          <cell r="AN76" t="str">
            <v>37-Půda</v>
          </cell>
        </row>
        <row r="77">
          <cell r="AN77" t="str">
            <v>38-</v>
          </cell>
        </row>
        <row r="78">
          <cell r="AN78" t="str">
            <v>39-</v>
          </cell>
        </row>
        <row r="79">
          <cell r="AN79" t="str">
            <v>40-</v>
          </cell>
        </row>
        <row r="80">
          <cell r="AN80" t="str">
            <v>41-</v>
          </cell>
        </row>
        <row r="81">
          <cell r="AN81" t="str">
            <v>42-</v>
          </cell>
        </row>
        <row r="82">
          <cell r="AN82" t="str">
            <v>43-</v>
          </cell>
        </row>
        <row r="83">
          <cell r="AN83" t="str">
            <v>44-</v>
          </cell>
        </row>
        <row r="84">
          <cell r="AN84" t="str">
            <v>45-</v>
          </cell>
        </row>
        <row r="85">
          <cell r="AN85" t="str">
            <v>46-</v>
          </cell>
        </row>
        <row r="86">
          <cell r="AN86" t="str">
            <v>47-</v>
          </cell>
        </row>
        <row r="87">
          <cell r="AN87" t="str">
            <v>48-</v>
          </cell>
        </row>
        <row r="88">
          <cell r="AN88" t="str">
            <v>49-</v>
          </cell>
        </row>
        <row r="89">
          <cell r="AN89" t="str">
            <v>50-</v>
          </cell>
        </row>
        <row r="90">
          <cell r="AN90" t="str">
            <v>51-</v>
          </cell>
        </row>
        <row r="91">
          <cell r="AN91" t="str">
            <v>52-</v>
          </cell>
        </row>
        <row r="92">
          <cell r="AN92" t="str">
            <v>53-</v>
          </cell>
        </row>
        <row r="93">
          <cell r="AN93" t="str">
            <v>54-</v>
          </cell>
        </row>
        <row r="94">
          <cell r="AN94" t="str">
            <v>55-</v>
          </cell>
        </row>
        <row r="95">
          <cell r="AN95" t="str">
            <v>56-</v>
          </cell>
        </row>
        <row r="96">
          <cell r="AN96" t="str">
            <v>57-</v>
          </cell>
        </row>
        <row r="97">
          <cell r="AN97" t="str">
            <v>58-</v>
          </cell>
        </row>
        <row r="98">
          <cell r="AN98" t="str">
            <v>59-</v>
          </cell>
        </row>
        <row r="99">
          <cell r="AN99" t="str">
            <v>60-</v>
          </cell>
        </row>
        <row r="100">
          <cell r="AN100" t="str">
            <v>61-</v>
          </cell>
        </row>
        <row r="101">
          <cell r="AN101" t="str">
            <v>62-</v>
          </cell>
        </row>
        <row r="102">
          <cell r="AN102" t="str">
            <v>63-</v>
          </cell>
        </row>
        <row r="103">
          <cell r="AN103" t="str">
            <v>64-</v>
          </cell>
        </row>
        <row r="104">
          <cell r="AN104" t="str">
            <v>65-</v>
          </cell>
        </row>
        <row r="105">
          <cell r="AN105" t="str">
            <v>66-</v>
          </cell>
        </row>
        <row r="106">
          <cell r="AN106" t="str">
            <v>67-</v>
          </cell>
        </row>
        <row r="107">
          <cell r="AN107" t="str">
            <v>68-</v>
          </cell>
        </row>
        <row r="108">
          <cell r="AN108" t="str">
            <v>69-</v>
          </cell>
        </row>
        <row r="109">
          <cell r="AN109" t="str">
            <v>70-</v>
          </cell>
        </row>
        <row r="110">
          <cell r="AN110" t="str">
            <v>71-</v>
          </cell>
        </row>
        <row r="111">
          <cell r="AN111" t="str">
            <v>72-</v>
          </cell>
        </row>
        <row r="112">
          <cell r="AN112" t="str">
            <v>73-</v>
          </cell>
        </row>
        <row r="113">
          <cell r="AN113" t="str">
            <v>74-</v>
          </cell>
        </row>
        <row r="114">
          <cell r="AN114" t="str">
            <v>75-</v>
          </cell>
        </row>
        <row r="115">
          <cell r="AN115" t="str">
            <v>76-</v>
          </cell>
        </row>
        <row r="116">
          <cell r="AN116" t="str">
            <v>77-</v>
          </cell>
        </row>
        <row r="117">
          <cell r="AN117" t="str">
            <v>78-</v>
          </cell>
        </row>
        <row r="118">
          <cell r="AN118" t="str">
            <v>79-</v>
          </cell>
        </row>
        <row r="119">
          <cell r="AN119" t="str">
            <v>80-</v>
          </cell>
        </row>
        <row r="120">
          <cell r="AN120" t="str">
            <v>81-</v>
          </cell>
        </row>
        <row r="121">
          <cell r="AN121" t="str">
            <v>82-</v>
          </cell>
        </row>
        <row r="122">
          <cell r="AN122" t="str">
            <v>83-</v>
          </cell>
        </row>
        <row r="123">
          <cell r="AN123" t="str">
            <v>84-</v>
          </cell>
        </row>
        <row r="124">
          <cell r="AN124" t="str">
            <v>85-</v>
          </cell>
        </row>
        <row r="125">
          <cell r="AN125" t="str">
            <v>86-</v>
          </cell>
        </row>
        <row r="126">
          <cell r="AN126" t="str">
            <v>87-</v>
          </cell>
        </row>
        <row r="127">
          <cell r="AN127" t="str">
            <v>88-</v>
          </cell>
        </row>
        <row r="128">
          <cell r="AN128" t="str">
            <v>89-</v>
          </cell>
        </row>
        <row r="129">
          <cell r="AN129" t="str">
            <v>90-</v>
          </cell>
        </row>
        <row r="130">
          <cell r="AN130" t="str">
            <v>91-</v>
          </cell>
        </row>
        <row r="131">
          <cell r="AN131" t="str">
            <v>92-</v>
          </cell>
        </row>
        <row r="132">
          <cell r="AN132" t="str">
            <v>93-</v>
          </cell>
        </row>
        <row r="133">
          <cell r="AN133" t="str">
            <v>94-</v>
          </cell>
        </row>
        <row r="134">
          <cell r="AN134" t="str">
            <v>95-</v>
          </cell>
        </row>
        <row r="135">
          <cell r="AN135" t="str">
            <v>96-</v>
          </cell>
        </row>
        <row r="136">
          <cell r="AN136" t="str">
            <v>97-</v>
          </cell>
        </row>
        <row r="137">
          <cell r="AN137" t="str">
            <v>98-</v>
          </cell>
        </row>
        <row r="138">
          <cell r="AN138" t="str">
            <v>99-</v>
          </cell>
        </row>
        <row r="139">
          <cell r="AN139" t="str">
            <v>100-</v>
          </cell>
        </row>
      </sheetData>
      <sheetData sheetId="11">
        <row r="17">
          <cell r="G17">
            <v>46.839999999999996</v>
          </cell>
        </row>
      </sheetData>
      <sheetData sheetId="12">
        <row r="13">
          <cell r="FZ13" t="str">
            <v>01ud F1 stěna YTONG</v>
          </cell>
          <cell r="GD13" t="str">
            <v>01ud Trojsklo tepelně izolační</v>
          </cell>
          <cell r="GH13" t="str">
            <v xml:space="preserve">01ud otv SLAVONA SOLID COMFORT SC92 smrk </v>
          </cell>
          <cell r="GL13" t="str">
            <v xml:space="preserve">01ud novus 300 - PAUL </v>
          </cell>
          <cell r="GP13" t="str">
            <v>0509ch03 Aerex - PHK 180</v>
          </cell>
        </row>
        <row r="14">
          <cell r="FZ14" t="str">
            <v>02ud F2 stěna k NP</v>
          </cell>
          <cell r="GD14" t="str">
            <v>02ud Trojsklo solární</v>
          </cell>
          <cell r="GH14" t="str">
            <v xml:space="preserve">02ud fix SLAVONA SOLID COMFORT SC92 smrk </v>
          </cell>
          <cell r="GL14" t="str">
            <v xml:space="preserve">02ud novus 450 - PAUL </v>
          </cell>
          <cell r="GP14" t="str">
            <v>0386ch03 Drexel und Weiss - aerosmart m</v>
          </cell>
        </row>
        <row r="15">
          <cell r="FZ15" t="str">
            <v xml:space="preserve">03ud F3 stěna k zemině </v>
          </cell>
          <cell r="GD15" t="str">
            <v>03ud Svétlovod</v>
          </cell>
          <cell r="GH15" t="str">
            <v>03ud otv REHAU GENEO MD plus oteviravé</v>
          </cell>
          <cell r="GL15" t="str">
            <v>03ud Renovent Excellent 300 4/0 (3/1) (Plus) - Brink</v>
          </cell>
          <cell r="GP15" t="str">
            <v>0388ch03 Genvex A/S - Combi 185L (operation point 150 m³/h)</v>
          </cell>
        </row>
        <row r="16">
          <cell r="FZ16" t="str">
            <v>04ud P1 Podlaha na zemině</v>
          </cell>
          <cell r="GD16" t="str">
            <v>92ud Single glazing</v>
          </cell>
          <cell r="GH16" t="str">
            <v>04ud fix REHAU GENEO MD plus fix</v>
          </cell>
          <cell r="GL16" t="str">
            <v xml:space="preserve">04ud ComfoAir200, ComfoD250, WHR920 - Zehnder </v>
          </cell>
          <cell r="GP16" t="str">
            <v>0389ch03 Genvex A/S - Combi 185L (operation point 200 m³/h)</v>
          </cell>
        </row>
        <row r="17">
          <cell r="FZ17" t="str">
            <v>05ud S podlaha půdy dřevo</v>
          </cell>
          <cell r="GD17" t="str">
            <v>93ud Double glazing 4/12mm air/4</v>
          </cell>
          <cell r="GH17" t="str">
            <v>05ud světlovod</v>
          </cell>
          <cell r="GL17" t="str">
            <v xml:space="preserve">05ud ComfoAir350, ComfoD350, WHR930 - Zehnder </v>
          </cell>
          <cell r="GP17" t="str">
            <v>0391ch03 NILAN A/S - Compact P (operation point 172 m³/h)</v>
          </cell>
        </row>
        <row r="18">
          <cell r="FZ18" t="str">
            <v>06ud F1.2 stěna VPC</v>
          </cell>
          <cell r="GD18" t="str">
            <v>94ud Double glazing 4/16mm air/4</v>
          </cell>
          <cell r="GH18" t="str">
            <v>06ud Progres otev Slavona Progression</v>
          </cell>
          <cell r="GL18" t="str">
            <v>97ud Default</v>
          </cell>
          <cell r="GP18" t="str">
            <v>0390ch03 NILAN A/S - Compact P (operation point 92 m³/h)</v>
          </cell>
        </row>
        <row r="19">
          <cell r="FZ19" t="str">
            <v>07ud F4 - Sokl YTONG</v>
          </cell>
          <cell r="GD19" t="str">
            <v>95ud Double glazing 4/20mm air/4</v>
          </cell>
          <cell r="GH19" t="str">
            <v>07ud Progres fix Slavona Progression</v>
          </cell>
          <cell r="GL19" t="str">
            <v>98ud Extract air system</v>
          </cell>
          <cell r="GP19" t="str">
            <v>0244ch03 Stiebel Eltron - LWZ 304</v>
          </cell>
        </row>
        <row r="20">
          <cell r="FZ20" t="str">
            <v>08ud Sokl VPC</v>
          </cell>
          <cell r="GD20" t="str">
            <v>96ud Double glazing 4/25mm air/4</v>
          </cell>
          <cell r="GH20" t="str">
            <v xml:space="preserve">08ud otv Royal 92 Janosik </v>
          </cell>
          <cell r="GL20" t="str">
            <v xml:space="preserve">0313vs03 AERA Eqonic - Schiedel </v>
          </cell>
          <cell r="GP20" t="str">
            <v>0383ch03 Tecalor - THZ 304</v>
          </cell>
        </row>
        <row r="21">
          <cell r="FZ21" t="str">
            <v>09ud Dveře do NP</v>
          </cell>
          <cell r="GD21" t="str">
            <v>97ud Double glazing 4/30mm air/4</v>
          </cell>
          <cell r="GH21" t="str">
            <v xml:space="preserve">09ud fix Royal 92 Janosik </v>
          </cell>
          <cell r="GL21" t="str">
            <v xml:space="preserve">0554vs03 AERA Eqonic Premium - Schiedel </v>
          </cell>
          <cell r="GP21" t="str">
            <v>0392ch03 Zimmermann - Proxon  PH-S</v>
          </cell>
        </row>
        <row r="22">
          <cell r="FZ22" t="str">
            <v>10ud S1 podlaha půdy spiroll</v>
          </cell>
          <cell r="GD22" t="str">
            <v>98ud Triple glazing 4/10 air/4/10 air/4</v>
          </cell>
          <cell r="GH22" t="str">
            <v>10ud otv SLAVONA SC92 - kopie pro U=0,8</v>
          </cell>
          <cell r="GL22" t="str">
            <v>0291vs03 AERASTAR compact LP150-1 - Junkers</v>
          </cell>
          <cell r="GP22"/>
        </row>
        <row r="23">
          <cell r="FZ23" t="str">
            <v>11ud F5 - Sokl YTONG k NP</v>
          </cell>
          <cell r="GD23" t="str">
            <v>99ud Double low-e 4/16Argon90%/4 Epsilon=0.1</v>
          </cell>
          <cell r="GH23" t="str">
            <v>11ud fix SLAVONA SC92 - kopie pro U=0,8</v>
          </cell>
          <cell r="GL23" t="str">
            <v>0290vs03 AerastarComfort  - Junkers</v>
          </cell>
          <cell r="GP23"/>
        </row>
        <row r="24">
          <cell r="FZ24" t="str">
            <v>93ud Brickwork 24 years old</v>
          </cell>
          <cell r="GD24" t="str">
            <v xml:space="preserve">0412gl03 Guardian - ClimaGuard nrG (4:/12/4/12/:4 Kr 90%) </v>
          </cell>
          <cell r="GH24" t="str">
            <v>51ud PH-FRAMES: average thermal quality</v>
          </cell>
          <cell r="GL24" t="str">
            <v xml:space="preserve">0294vs03 aeronom WR 300 - MAICO </v>
          </cell>
          <cell r="GP24"/>
        </row>
        <row r="25">
          <cell r="FZ25" t="str">
            <v>94ud Solid Brick 38-old</v>
          </cell>
          <cell r="GD25" t="str">
            <v xml:space="preserve">0411gl03 Guardian - ClimaGuard nrG (4:/14/4/14/:4 Ar 90%) </v>
          </cell>
          <cell r="GH25" t="str">
            <v>52ud PH-FRAMES: good thermal quality</v>
          </cell>
          <cell r="GL25" t="str">
            <v xml:space="preserve">0295vs03 aeronom WR 400 - MAICO </v>
          </cell>
          <cell r="GP25"/>
        </row>
        <row r="26">
          <cell r="FZ26" t="str">
            <v>95ud Half timbered 18-old</v>
          </cell>
          <cell r="GD26" t="str">
            <v xml:space="preserve">0410gl03 Guardian - ClimaGuard nrG (4:/16/4/16/:4 Ar 90%) </v>
          </cell>
          <cell r="GH26" t="str">
            <v>53ud EXISTING: timber 45 mm</v>
          </cell>
          <cell r="GL26" t="str">
            <v xml:space="preserve">0296vs03 aeronorm WR 600 - MAICO </v>
          </cell>
          <cell r="GP26"/>
        </row>
        <row r="27">
          <cell r="FZ27" t="str">
            <v>96ud Brickwork 30 years old</v>
          </cell>
          <cell r="GD27" t="str">
            <v xml:space="preserve">0409gl03 Guardian - ClimaGuard nrG (4:/18/4/18/:4 Ar 90%) </v>
          </cell>
          <cell r="GH27" t="str">
            <v>54ud EXISTING: timber 68 mm</v>
          </cell>
          <cell r="GL27" t="str">
            <v xml:space="preserve">0293vs03 aeronorm WRG 180 EC - MAICO </v>
          </cell>
          <cell r="GP27"/>
        </row>
        <row r="28">
          <cell r="FZ28" t="str">
            <v>97ud Precast concrete-old</v>
          </cell>
          <cell r="GD28" t="str">
            <v xml:space="preserve">0413gl03 Guardian - ClimaGuard Premium (4:/12/4/12/:4 Kr 90%) </v>
          </cell>
          <cell r="GH28" t="str">
            <v>55ud EXISTING: synthetic, good</v>
          </cell>
          <cell r="GL28" t="str">
            <v xml:space="preserve">0297vs03 aeronorm WS 250 - MAICO </v>
          </cell>
          <cell r="GP28"/>
        </row>
        <row r="29">
          <cell r="FZ29" t="str">
            <v>98ud Wooden joist ceiling-old</v>
          </cell>
          <cell r="GD29" t="str">
            <v xml:space="preserve">0414gl03 Guardian - ClimaGuard Premium (4:/14/4/14/:4 Ar 90%) </v>
          </cell>
          <cell r="GH29" t="str">
            <v>56ud EXISTING: synthetic before 1998</v>
          </cell>
          <cell r="GL29" t="str">
            <v xml:space="preserve">0482vs03 aerosilent bianco - Drexel und Weiss </v>
          </cell>
          <cell r="GP29"/>
        </row>
        <row r="30">
          <cell r="FZ30" t="str">
            <v>99ud Basement ceiling-old</v>
          </cell>
          <cell r="GD30" t="str">
            <v xml:space="preserve">0416gl03 Interpane - iplus 3 CE (4/10/:4/10/:4 Kr 90%) </v>
          </cell>
          <cell r="GH30" t="str">
            <v>57ud EXISTING: synthetic, before 1972</v>
          </cell>
          <cell r="GL30" t="str">
            <v xml:space="preserve">0276vs03 aerosilent-topo - Drexel und Weiss </v>
          </cell>
          <cell r="GP30"/>
        </row>
        <row r="31">
          <cell r="FZ31" t="str">
            <v>0336ws03 rihter_Rihter Pasiv</v>
          </cell>
          <cell r="GD31" t="str">
            <v xml:space="preserve">0415gl03 Interpane - iplus 3 CE (4/12/:4/12/:4 Kr 90%) </v>
          </cell>
          <cell r="GH31" t="str">
            <v>58ud EXISTING: metal, thermal break</v>
          </cell>
          <cell r="GL31" t="str">
            <v>0584vs03 APH5 Optiline by Pluggit - Richter + Frenzel</v>
          </cell>
          <cell r="GP31"/>
        </row>
        <row r="32">
          <cell r="FZ32" t="str">
            <v>0338ws03 alligator_ALLIGATOR Passive House EIFS</v>
          </cell>
          <cell r="GD32" t="str">
            <v xml:space="preserve">0418gl03 Interpane - iplus 3 CLS  und CLST (4/10/:4/10/:4 Kr 90%) </v>
          </cell>
          <cell r="GH32" t="str">
            <v>59ud EXISTING: metal, no thermal break</v>
          </cell>
          <cell r="GL32" t="str">
            <v>0587vs03 APH8 Optiline by Pluggit - Richter + Frenzel</v>
          </cell>
          <cell r="GP32"/>
        </row>
        <row r="33">
          <cell r="FZ33" t="str">
            <v>0339ws03 alsecco_alsecco Passive House system</v>
          </cell>
          <cell r="GD33" t="str">
            <v xml:space="preserve">0417gl03 Interpane - iplus 3 CLS  und CLST (4/12/:4/12/:4 Kr 90%) </v>
          </cell>
          <cell r="GH33" t="str">
            <v>60ud EXISTING: metal, no thermal break, paint finish</v>
          </cell>
          <cell r="GL33" t="str">
            <v>0586vs03 APV3 Optiline by Pluggit - Richter + Frenzel</v>
          </cell>
          <cell r="GP33"/>
        </row>
        <row r="34">
          <cell r="FZ34" t="str">
            <v>0341ws03 Brillux_Passive House EIFS system</v>
          </cell>
          <cell r="GD34" t="str">
            <v xml:space="preserve">0421gl03 Interpane - iplus 3 E (4/12/:4/12/:4 Ar 90%) </v>
          </cell>
          <cell r="GH34" t="str">
            <v>61ud INSTALLATION SITUATION: timber, not insulated, masonry, not insulated</v>
          </cell>
          <cell r="GL34" t="str">
            <v>0585vs03 APV5 Optiline by Pluggit - Richter + Frenzel</v>
          </cell>
          <cell r="GP34"/>
        </row>
        <row r="35">
          <cell r="FZ35" t="str">
            <v>0342ws03 caparol_Capatect-EIFS for Passive Houses</v>
          </cell>
          <cell r="GD35" t="str">
            <v xml:space="preserve">0420gl03 Interpane - iplus 3 E (4/14/:4/14/:4 Ar 90%) </v>
          </cell>
          <cell r="GH35" t="str">
            <v>62ud INSTALLATION SITUATION: timber, not insulated, covered with 60 mm EIFS</v>
          </cell>
          <cell r="GL35" t="str">
            <v>0537vs03 Casa W80 B - Swegon</v>
          </cell>
          <cell r="GP35"/>
        </row>
        <row r="36">
          <cell r="FZ36" t="str">
            <v>0343ws03 danwood_DANWOOD PASSIVE HOUSE-BUILDING SYSTEM</v>
          </cell>
          <cell r="GD36" t="str">
            <v xml:space="preserve">0419gl03 Interpane - iplus 3 E (4/16/:4/16/:4 Ar 90%) </v>
          </cell>
          <cell r="GH36" t="str">
            <v>63ud INSTALLATION SITUATION: PVC, not insulated, masonry, not insulated</v>
          </cell>
          <cell r="GL36" t="str">
            <v xml:space="preserve">0299vs03 climos 150 DC - PAUL </v>
          </cell>
          <cell r="GP36"/>
        </row>
        <row r="37">
          <cell r="FZ37" t="str">
            <v>0344ws03 eder_EDERPLAN XP 50 TRIONIC</v>
          </cell>
          <cell r="GD37" t="str">
            <v xml:space="preserve">0423gl03 Interpane - iplus 3 LS und LST (4/14/:4/14/:4 Ar 90%) </v>
          </cell>
          <cell r="GH37" t="str">
            <v>64ud INSTALLATION SITUATION: PVC, not insulated,insulated with EIFS 6cm WDVS 6 cm</v>
          </cell>
          <cell r="GL37" t="str">
            <v>0231vl03 Com4mini 750 - GEA</v>
          </cell>
          <cell r="GP37"/>
        </row>
        <row r="38">
          <cell r="FZ38" t="str">
            <v>0345ws03 fingerhaus_FINGERHAUS PASSIVE HOUSE-BUILDING SYSTEM</v>
          </cell>
          <cell r="GD38" t="str">
            <v xml:space="preserve">0422gl03 Interpane - iplus 3 LS und LST (4/16/:4/16/:4 Ar 90%) </v>
          </cell>
          <cell r="GH38" t="str">
            <v>65ud INSTALLATION SITUATION: Metal, no thermal break, masonry wall, not insulated</v>
          </cell>
          <cell r="GL38" t="str">
            <v xml:space="preserve">0326vs03 ComfoAir 160 HRV - Zehnder </v>
          </cell>
          <cell r="GP38"/>
        </row>
        <row r="39">
          <cell r="FZ39" t="str">
            <v>0346ws03 Metsä-Wood-merk-Finnframe_FinnFrame-Bausystem</v>
          </cell>
          <cell r="GD39" t="str">
            <v xml:space="preserve">0425gl03 Interpane - iplus 3 LS und LST clear float (4/14/:4/14/:4 Ar 90%) </v>
          </cell>
          <cell r="GH39" t="str">
            <v>66ud INSTALLATION SITUATION: insulated timber, EIFS, in insulation layer</v>
          </cell>
          <cell r="GL39" t="str">
            <v xml:space="preserve">0330vs03 ComfoAir flat 150 - Zehnder </v>
          </cell>
          <cell r="GP39"/>
        </row>
        <row r="40">
          <cell r="FZ40" t="str">
            <v>0347ws03 Metsä-Wood-merk-Kerto_Kerto Bausystem</v>
          </cell>
          <cell r="GD40" t="str">
            <v xml:space="preserve">0424gl03 Interpane - iplus 3 LS und LST clear float (4/16/:4/16/:4 Ar 90%) </v>
          </cell>
          <cell r="GH40" t="str">
            <v>67ud INSTALLATION SITUATION: insulated timber, EIFS, partially on masonry wall</v>
          </cell>
          <cell r="GL40" t="str">
            <v xml:space="preserve">0325vs03 ComfoAir160 ERV - Zehnder </v>
          </cell>
          <cell r="GP40"/>
        </row>
        <row r="41">
          <cell r="FZ41" t="str">
            <v>0348ws03 Metsä-Wood-merk-Leno_Leno Brettsperrholz</v>
          </cell>
          <cell r="GD41" t="str">
            <v xml:space="preserve">0438gl03 Saint-Gobain Glass Germany - SGG CLIMATOP LUX (4:/14/4/14/:4  Ar 90%) </v>
          </cell>
          <cell r="GH41" t="str">
            <v>68ud INSTALLATION SITUATION: insulated timber, EIFS, flush with the masonry wall on the outside</v>
          </cell>
          <cell r="GL41" t="str">
            <v xml:space="preserve">0327vs03 ComfoAir200, ComfoD250, WHR920 - Zehnder </v>
          </cell>
          <cell r="GP41"/>
        </row>
        <row r="42">
          <cell r="FZ42" t="str">
            <v>0349ws03 gisoton_GISOPLAN-THERM 375/225</v>
          </cell>
          <cell r="GD42" t="str">
            <v xml:space="preserve">0439gl03 Saint-Gobain Glass Germany - SGG CLIMATOP LUX (4:/16/4/16/:4  Ar 90%) </v>
          </cell>
          <cell r="GH42" t="str">
            <v>69ud INSTALLATION SITUATION: insulated timber, lightweight wall (optimal)</v>
          </cell>
          <cell r="GL42" t="str">
            <v xml:space="preserve">0328vs03 ComfoAir350, ComfoD350, WHR930 - Zehnder </v>
          </cell>
          <cell r="GP42"/>
        </row>
        <row r="43">
          <cell r="FZ43" t="str">
            <v>0350ws03 greisel_Twinstone light for Passive Houses</v>
          </cell>
          <cell r="GD43" t="str">
            <v xml:space="preserve">0440gl03 Saint-Gobain Glass Germany - SGG CLIMATOP LUX (4:/18/4/18/:4  Ar 90%) </v>
          </cell>
          <cell r="GH43" t="str">
            <v>70ud INSTALLATION SITUATION: insulated timber, insulated concrete formwork (optimal)</v>
          </cell>
          <cell r="GL43" t="str">
            <v xml:space="preserve">0329vs03 ComfoAir550, ComfoD550, WHR960 - Zehnder </v>
          </cell>
          <cell r="GP43"/>
        </row>
        <row r="44">
          <cell r="FZ44" t="str">
            <v>0351ws03 harresoe_Passive House Harresø</v>
          </cell>
          <cell r="GD44" t="str">
            <v xml:space="preserve">0441gl03 Saint-Gobain Glass Germany - SGG CLIMATOP LUX II (4:/14/4/14/:4  Ar 90%) </v>
          </cell>
          <cell r="GH44" t="str">
            <v>71ud INSTALLATION SITUATION: insulated PVC, EIFS, insulation layer</v>
          </cell>
          <cell r="GL44" t="str">
            <v>0461vs03 Comfort CT 300 - Nilan</v>
          </cell>
          <cell r="GP44"/>
        </row>
        <row r="45">
          <cell r="FZ45" t="str">
            <v>0352ws03 hotblok_HOTBLOK building system for Passive Houses</v>
          </cell>
          <cell r="GD45" t="str">
            <v xml:space="preserve">0442gl03 Saint-Gobain Glass Germany - SGG CLIMATOP LUX II (4:/16/4/16/:4  Ar 90%) </v>
          </cell>
          <cell r="GH45" t="str">
            <v>72ud INSTALLATION SITUATION: insulated PVC, EIFS, partially on masonry wall</v>
          </cell>
          <cell r="GL45" t="str">
            <v>0319vs03 Comfort Vent G 90-200 - Wernig</v>
          </cell>
          <cell r="GP45"/>
        </row>
        <row r="46">
          <cell r="FZ46" t="str">
            <v>0353ws03 isorast_Isorast-formwork system</v>
          </cell>
          <cell r="GD46" t="str">
            <v xml:space="preserve">0443gl03 Saint-Gobain Glass Germany - SGG CLIMATOP LUX II (4:/18/4/18/:4  Ar 90%) </v>
          </cell>
          <cell r="GH46" t="str">
            <v>73ud INSTALLATION SITUATION: insulated PVC, EIFS, flush with the masonry wall on the outside</v>
          </cell>
          <cell r="GL46" t="str">
            <v>0320vs03 Comfort Vent G 90-380 - Wernig</v>
          </cell>
          <cell r="GP46"/>
        </row>
        <row r="47">
          <cell r="FZ47" t="str">
            <v>0354ws03 isoteq_IsoteQ® Passive House-Construction system</v>
          </cell>
          <cell r="GD47" t="str">
            <v xml:space="preserve">0474gl03 Saint-Gobain Glass Germany - SGG PLANITHERM ULTRA N (4:/12/4/12/:4  Ar 90%) </v>
          </cell>
          <cell r="GH47" t="str">
            <v>74ud INSTALLATION SITUATION: insulated PVC, lightweight wall (optimal)</v>
          </cell>
          <cell r="GL47" t="str">
            <v xml:space="preserve">0558vs03 CWL - 300 Excellent - Wolf </v>
          </cell>
          <cell r="GP47"/>
        </row>
        <row r="48">
          <cell r="FZ48" t="str">
            <v>0355ws03 isover-hb-hlf_ISOVER Timber construction system for Passive Houses (with ventilated facade)</v>
          </cell>
          <cell r="GD48" t="str">
            <v xml:space="preserve">0475gl03 Saint-Gobain Glass Germany - SGG PLANITHERM ULTRA N (4:/14/4/14/:4  Ar 90%) </v>
          </cell>
          <cell r="GH48" t="str">
            <v>75ud INSTALLATION SITUATION: insulated PVC, insulated concrete formwork (optimal)</v>
          </cell>
          <cell r="GL48" t="str">
            <v xml:space="preserve">0323vs03 CWL - 400 - Wolf </v>
          </cell>
          <cell r="GP48"/>
        </row>
        <row r="49">
          <cell r="FZ49" t="str">
            <v>0356ws03 isover-hb-wdvs_ISOVER Timber construction system for Passive Houses (with EIFS)</v>
          </cell>
          <cell r="GD49" t="str">
            <v xml:space="preserve">0476gl03 Saint-Gobain Glass Germany - SGG PLANITHERM ULTRA N (4:/16/4/16/:4  Ar 90%) </v>
          </cell>
          <cell r="GH49" t="str">
            <v>76ud INSTALLATION SITUATION: insulated timber-aluminium, EIFS, insulation layer</v>
          </cell>
          <cell r="GL49" t="str">
            <v xml:space="preserve">0324vs03 CWL - 400 Excellent - Wolf </v>
          </cell>
          <cell r="GP49"/>
        </row>
        <row r="50">
          <cell r="FZ50" t="str">
            <v>0357ws03 isover-mb-hlf_ISOVER Massive construction system for Passive Houses (with ventilated facade)</v>
          </cell>
          <cell r="GD50" t="str">
            <v xml:space="preserve">0477gl03 Saint-Gobain Glass Germany - SGG PLANITHERM ULTRA N (4:/18/4/18/:4  Ar 90%) </v>
          </cell>
          <cell r="GH50" t="str">
            <v>77ud INSTALLATION SITUATION: insulated timber-aluminium, EIFS, partially on masonry wall</v>
          </cell>
          <cell r="GL50" t="str">
            <v xml:space="preserve">0493vs03 CWL-F-300 Excellent - Wolf </v>
          </cell>
          <cell r="GP50"/>
        </row>
        <row r="51">
          <cell r="FZ51" t="str">
            <v>0358ws03 isover-mb-wdvs_ISOVER Massive construction system for Passive Houses (with EIFS)</v>
          </cell>
          <cell r="GD51" t="str">
            <v xml:space="preserve">0478gl03 Saint-Gobain Glass Germany - SGG PLANITHERM ULTRA N II (4:/12/4/12/:4  Ar 90%) </v>
          </cell>
          <cell r="GH51" t="str">
            <v>78ud INSTALLATION SITUATION: insulated timber-aluminium, lightweight wall (centre)</v>
          </cell>
          <cell r="GL51" t="str">
            <v>0268vs03 Danfoss a2 - Danfoss A/S</v>
          </cell>
          <cell r="GP51"/>
        </row>
        <row r="52">
          <cell r="FZ52" t="str">
            <v>0359ws03 kingspan_WDV-System with Kooltherm K5 022</v>
          </cell>
          <cell r="GD52" t="str">
            <v xml:space="preserve">0479gl03 Saint-Gobain Glass Germany - SGG PLANITHERM ULTRA N II (4:/14/4/14/:4  Ar 90%) </v>
          </cell>
          <cell r="GH52" t="str">
            <v>79ud INSTALLATION SITUATION: insulated timber-aluminium, insulated concrete formwork (optimal)</v>
          </cell>
          <cell r="GL52" t="str">
            <v>0269vs03 Danfoss a3 - Danfoss A/S</v>
          </cell>
          <cell r="GP52"/>
        </row>
        <row r="53">
          <cell r="FZ53" t="str">
            <v>0360ws03 kingspan-tek_Kingspan Insulation Ltd</v>
          </cell>
          <cell r="GD53" t="str">
            <v xml:space="preserve">0480gl03 Saint-Gobain Glass Germany - SGG PLANITHERM ULTRA N II (4:/16/4/16/:4  Ar 90%) </v>
          </cell>
          <cell r="GH53" t="str">
            <v>80ud INSTALLATION SITUATION: insulated timber-aluminium, insulated concrete formwork (inside installation)</v>
          </cell>
          <cell r="GL53" t="str">
            <v>0270vs03 Danfoss w1 - Danfoss A/S</v>
          </cell>
          <cell r="GP53"/>
        </row>
        <row r="54">
          <cell r="FZ54" t="str">
            <v>0361ws03 knauf_Knauf WARM-WALL Systems</v>
          </cell>
          <cell r="GD54" t="str">
            <v xml:space="preserve">0481gl03 Saint-Gobain Glass Germany - SGG PLANITHERM ULTRA N II (4:/18/4/18/:4  Ar 90%) </v>
          </cell>
          <cell r="GH54" t="str">
            <v>81ud INSTALLATION SITUATION: insulated timber-aluminium, short alum casing, EIFS, insulation layer</v>
          </cell>
          <cell r="GL54" t="str">
            <v>0271vs03 Danfoss w2 - Danfoss A/S</v>
          </cell>
          <cell r="GP54"/>
        </row>
        <row r="55">
          <cell r="FZ55" t="str">
            <v>0363ws03 lebensraum holz_FREE-building system</v>
          </cell>
          <cell r="GD55" t="str">
            <v xml:space="preserve">0448gl03 UNIGLAS - TOP Premium 0.6 (4:/16/4/16/:4 Ar 90%) </v>
          </cell>
          <cell r="GH55" t="str">
            <v>82ud INSTALLATION SITUATION: insulated timber-aluminium, short alum casing, lightweight wall (centre)</v>
          </cell>
          <cell r="GL55" t="str">
            <v xml:space="preserve">0272vs03 Dantherm HCH 5 - Dantherm </v>
          </cell>
          <cell r="GP55"/>
        </row>
        <row r="56">
          <cell r="FZ56" t="str">
            <v>0364ws03 leipfinger_Unipor W07 CORISO</v>
          </cell>
          <cell r="GD56" t="str">
            <v xml:space="preserve">0449gl03 UNIGLAS - TOP Premium E 0.6 (4:/16/4/16/:4 Ar 90%) </v>
          </cell>
          <cell r="GH56" t="str">
            <v>83ud INSTALLATION SITUATION: insulated timber-aluminium, short alum casing, insulated concrete formwork (optimal)</v>
          </cell>
          <cell r="GL56" t="str">
            <v xml:space="preserve">0273vs03 Dantherm HCH 8 - Dantherm </v>
          </cell>
          <cell r="GP56"/>
        </row>
        <row r="57">
          <cell r="FZ57" t="str">
            <v>0365ws03 LUMAR EKO_LUMAR PASIV EKO</v>
          </cell>
          <cell r="GD57" t="str">
            <v xml:space="preserve">0450gl03 UNIGLAS - TOP Solar 0.7 (4:/16/4/16/:4 Ar 90%) </v>
          </cell>
          <cell r="GH57" t="str">
            <v>84ud INSTALLATION SITUATION: insulated timber-aluminium, short alum casing, insulated concrete formwork (centre)</v>
          </cell>
          <cell r="GL57" t="str">
            <v xml:space="preserve">0274vs03 Dantherm HCV 3 - Dantherm </v>
          </cell>
          <cell r="GP57"/>
        </row>
        <row r="58">
          <cell r="FZ58" t="str">
            <v>0367ws03 rockwool_Rockshell</v>
          </cell>
          <cell r="GD58"/>
          <cell r="GH58" t="str">
            <v>85ud INSTALLATION SITUATION MULLION-TRANSOM: timber, outside, in front of the facade</v>
          </cell>
          <cell r="GL58" t="str">
            <v xml:space="preserve">0275vs03 Dantherm HCV 5 - Dantherm </v>
          </cell>
          <cell r="GP58"/>
        </row>
        <row r="59">
          <cell r="FZ59" t="str">
            <v>0368ws03 schlagmann_POROTON-T7- flat brick</v>
          </cell>
          <cell r="GD59"/>
          <cell r="GH59" t="str">
            <v>86ud INSTALLATION SITUATION MULLION-TRANSOM: timber, flush with the facade on the outside</v>
          </cell>
          <cell r="GL59" t="str">
            <v>0506vs03 Domekt RECU-400 - Amalva UAB  - Komfovent</v>
          </cell>
          <cell r="GP59"/>
        </row>
        <row r="60">
          <cell r="FZ60" t="str">
            <v>0369ws03 stotherm-classic_StoTherm Classic for Passive Houses</v>
          </cell>
          <cell r="GD60"/>
          <cell r="GH60" t="str">
            <v>87ud INSTALLATION SITUATION MULLION-TRANSOM: timber, in the insulation layer</v>
          </cell>
          <cell r="GL60" t="str">
            <v>0505vs03 Domekt REGO-450 - Amalva UAB  - Komfovent</v>
          </cell>
          <cell r="GP60"/>
        </row>
        <row r="61">
          <cell r="FZ61" t="str">
            <v>0371ws03 vpg_VST Passive House-Composite formwork system</v>
          </cell>
          <cell r="GD61"/>
          <cell r="GH61" t="str">
            <v>88ud INSTALLATION SITUATION MULLION-TRANSOM: timber, between insulation layer and wall</v>
          </cell>
          <cell r="GL61" t="str">
            <v>0516vs03 DUPLEX370EC4 - Atrea</v>
          </cell>
          <cell r="GP61"/>
        </row>
        <row r="62">
          <cell r="FZ62" t="str">
            <v>0372ws03 wolf_Wolf-Thermo-Module</v>
          </cell>
          <cell r="GD62"/>
          <cell r="GH62" t="str">
            <v>89ud INSTALLATION SITUATION MULLION-TRANSOM: timber, flush with the insulation layer on the inside</v>
          </cell>
          <cell r="GL62" t="str">
            <v xml:space="preserve">0300vs03 focus 200 - PAUL </v>
          </cell>
          <cell r="GP62"/>
        </row>
        <row r="63">
          <cell r="FZ63" t="str">
            <v>0373ws03 a-hus_A-Hus PASSIVE HOUSE SYSTEM</v>
          </cell>
          <cell r="GD63"/>
          <cell r="GH63" t="str">
            <v>90ud INSTALLATION SITUATION MULLION-TRANSOM: steel, outside, in front of the facade</v>
          </cell>
          <cell r="GL63" t="str">
            <v>0279vs03 Fox Comfort Plus - GLT Grohmann</v>
          </cell>
          <cell r="GP63"/>
        </row>
        <row r="64">
          <cell r="FZ64" t="str">
            <v>0374ws03 DOW_Passive House foundation panel insulation system</v>
          </cell>
          <cell r="GD64"/>
          <cell r="GH64" t="str">
            <v>91ud INSTALLATION SITUATION MULLION-TRANSOM: steel, flush with the insulation layer on the outside</v>
          </cell>
          <cell r="GL64" t="str">
            <v>0321vs03 G90-160 - Wernig</v>
          </cell>
          <cell r="GP64"/>
        </row>
        <row r="65">
          <cell r="FZ65" t="str">
            <v>0375ws03 Foamglas_PC® PERISAVE SYSTEM - Passive House foam glass insulation</v>
          </cell>
          <cell r="GD65"/>
          <cell r="GH65" t="str">
            <v>92ud INSTALLATION SITUATION MULLION-TRANSOM: steel, in the insulation layer</v>
          </cell>
          <cell r="GL65" t="str">
            <v>0322vs03 G90-160 Enthalpie - Wernig</v>
          </cell>
          <cell r="GP65"/>
        </row>
        <row r="66">
          <cell r="FZ66" t="str">
            <v>0376ws03 ISOLOHR_Passive House floor slab</v>
          </cell>
          <cell r="GD66"/>
          <cell r="GH66" t="str">
            <v>93ud INSTALLATION SITUATION MULLION-TRANSOM: steel, between insulation layer and wall</v>
          </cell>
          <cell r="GL66" t="str">
            <v>0277vs03 GE Energy 1  - Genvex A/S</v>
          </cell>
          <cell r="GP66"/>
        </row>
        <row r="67">
          <cell r="FZ67" t="str">
            <v>0377ws03 JACKODUR_Atlas floor slab</v>
          </cell>
          <cell r="GD67"/>
          <cell r="GH67" t="str">
            <v>94ud INSTALLATION SITUATION MULLION-TRANSOM: steel, flush with the insulation layer on the inside</v>
          </cell>
          <cell r="GL67" t="str">
            <v>0278vs03 GES Energy Opt100 - Genvex A/S</v>
          </cell>
          <cell r="GP67"/>
        </row>
        <row r="68">
          <cell r="FZ68" t="str">
            <v>0379ws03 Isoquick_Insulated basement floor and walls</v>
          </cell>
          <cell r="GD68"/>
          <cell r="GH68" t="str">
            <v>95ud INSTALLATION SITUATION MULLION-TRANSOM: Alum, outside, in front of the facade</v>
          </cell>
          <cell r="GL68" t="str">
            <v>0484vs03 HRflat 600 / KWin - Lemmens</v>
          </cell>
          <cell r="GP68"/>
        </row>
        <row r="69">
          <cell r="FZ69" t="str">
            <v>0384ws03 Beattie_Beattie Passiv timber building system</v>
          </cell>
          <cell r="GD69"/>
          <cell r="GH69" t="str">
            <v>96ud INSTALLATION SITUATION MULLION-TRANSOM: Alum, flush with the insulation layer on the outside</v>
          </cell>
          <cell r="GL69" t="str">
            <v>0486vs03 HRflat 600 / KWin - SLT</v>
          </cell>
          <cell r="GP69"/>
        </row>
        <row r="70">
          <cell r="FZ70" t="str">
            <v>0472ws03 steico_STEICO-building system</v>
          </cell>
          <cell r="GD70"/>
          <cell r="GH70" t="str">
            <v>97ud INSTALLATION SITUATION MULLION-TRANSOM: Alum, in the insulation layer</v>
          </cell>
          <cell r="GL70" t="str">
            <v>0292vs03 Indoor 400 WRG - Kampmann</v>
          </cell>
          <cell r="GP70"/>
        </row>
        <row r="71">
          <cell r="FZ71" t="str">
            <v>0511es03 isover_enerphit-mb-eifs</v>
          </cell>
          <cell r="GD71"/>
          <cell r="GH71" t="str">
            <v>98ud INSTALLATION SITUATION MULLION-TRANSOM: Alum, between insulation layer and wall</v>
          </cell>
          <cell r="GL71" t="str">
            <v xml:space="preserve">0288vs03 KWL EC 220 D - Helios </v>
          </cell>
          <cell r="GP71"/>
        </row>
        <row r="72">
          <cell r="FZ72" t="str">
            <v>0523ws03 tegl_Egernsund Tegl - Passive House System +C</v>
          </cell>
          <cell r="GD72"/>
          <cell r="GH72" t="str">
            <v>99ud INSTALLATION SITUATION MULLION-TRANSOM: Alum, flush with the insulation layer on the inside</v>
          </cell>
          <cell r="GL72" t="str">
            <v xml:space="preserve">0285vs03 KWL EC 270 - Helios </v>
          </cell>
          <cell r="GP72"/>
        </row>
        <row r="73">
          <cell r="FZ73" t="str">
            <v>0588ws03 LUMAR ENERGY_LUMAR PASIV ENERGY</v>
          </cell>
          <cell r="GD73"/>
          <cell r="GH73" t="str">
            <v>0023wi03 Adams - Climatic PH-F - with Swiss spacer V</v>
          </cell>
          <cell r="GL73" t="str">
            <v xml:space="preserve">0286vs03 KWL EC 370 - Helios </v>
          </cell>
          <cell r="GP73"/>
        </row>
        <row r="74">
          <cell r="FZ74" t="str">
            <v>0594ws03 Cygnum_Cygnum Passive 350</v>
          </cell>
          <cell r="GD74"/>
          <cell r="GH74" t="str">
            <v>0024wi03 aluplast - energeto 8000 / passiv - with swiss spacer V</v>
          </cell>
          <cell r="GL74" t="str">
            <v xml:space="preserve">0287vs03 KWL EC 700 D - Helios </v>
          </cell>
          <cell r="GP74"/>
        </row>
        <row r="75">
          <cell r="FZ75"/>
          <cell r="GD75"/>
          <cell r="GH75" t="str">
            <v>0027wi03 batimet - TA35 SE - with Swisspacer V</v>
          </cell>
          <cell r="GL75" t="str">
            <v xml:space="preserve">0307vs03 LG 180 System VENTECH - PICHLER </v>
          </cell>
          <cell r="GP75"/>
        </row>
        <row r="76">
          <cell r="FZ76"/>
          <cell r="GD76"/>
          <cell r="GH76" t="str">
            <v>0026wi03 batimet - TA35 SE VB - with TGI Wave</v>
          </cell>
          <cell r="GL76" t="str">
            <v xml:space="preserve">0308vs03 LG 250 System VENTECH - PICHLER </v>
          </cell>
          <cell r="GP76"/>
        </row>
        <row r="77">
          <cell r="FZ77"/>
          <cell r="GD77"/>
          <cell r="GH77" t="str">
            <v>0029wi03 Bieber - BI-Passif - with Thermix</v>
          </cell>
          <cell r="GL77" t="str">
            <v xml:space="preserve">0306vs03 LG 500 System VENTECH - PICHLER </v>
          </cell>
          <cell r="GP77"/>
        </row>
        <row r="78">
          <cell r="FZ78"/>
          <cell r="GD78"/>
          <cell r="GH78" t="str">
            <v>0031wi03 Bruckner - BRUCKNER HOLZ-ALU-PASSIV - Fase, Soft or Plano - with Swisspacer V</v>
          </cell>
          <cell r="GL78" t="str">
            <v>0266vs03 Logavent HRV 21 V2  - Buderus</v>
          </cell>
          <cell r="GP78"/>
        </row>
        <row r="79">
          <cell r="FZ79"/>
          <cell r="GD79"/>
          <cell r="GH79" t="str">
            <v>0043wi03 Buck - VÖRDE-Passive House window - with Thermix</v>
          </cell>
          <cell r="GL79" t="str">
            <v>0267vs03 Logavent HRV 31  - Buderus</v>
          </cell>
          <cell r="GP79"/>
        </row>
        <row r="80">
          <cell r="FZ80"/>
          <cell r="GD80"/>
          <cell r="GH80" t="str">
            <v>0032wi03 BUG - Alutechnik - ALUVOGT Design Uw-08 - with Swisspacer V</v>
          </cell>
          <cell r="GL80" t="str">
            <v xml:space="preserve">0316vs03 LWZ 100, LWZ 100 plus - Stiebel Eltron </v>
          </cell>
          <cell r="GP80"/>
        </row>
        <row r="81">
          <cell r="FZ81"/>
          <cell r="GD81"/>
          <cell r="GH81" t="str">
            <v>0033wi03 Doleta - DOLETA PASSIV WINDOW - with Thermix</v>
          </cell>
          <cell r="GL81" t="str">
            <v xml:space="preserve">0315vs03 LWZ 270, LWZ 270 plus - Stiebel Eltron </v>
          </cell>
          <cell r="GP81"/>
        </row>
        <row r="82">
          <cell r="FZ82"/>
          <cell r="GD82"/>
          <cell r="GH82" t="str">
            <v>0041wi03 DOMIS  - POLAR - with ChromaTec Ultra</v>
          </cell>
          <cell r="GL82" t="str">
            <v xml:space="preserve">0500vs03 maxiflat 600 - PAUL </v>
          </cell>
          <cell r="GP82"/>
        </row>
        <row r="83">
          <cell r="FZ83"/>
          <cell r="GD83"/>
          <cell r="GH83" t="str">
            <v>0510wi03 ELWIZ - ENERGIO PASSIV - with Swisspacer V</v>
          </cell>
          <cell r="GL83" t="str">
            <v xml:space="preserve">0301vs03  multi 150 DC - PAUL </v>
          </cell>
          <cell r="GP83"/>
        </row>
        <row r="84">
          <cell r="FZ84"/>
          <cell r="GD84"/>
          <cell r="GH84" t="str">
            <v>0042wi03 FE  Gutmann - MIRA therm 08 - PH 78 - with Thermix</v>
          </cell>
          <cell r="GL84" t="str">
            <v xml:space="preserve">0302vs03 novus 300 - PAUL </v>
          </cell>
          <cell r="GP84"/>
        </row>
        <row r="85">
          <cell r="FZ85"/>
          <cell r="GD85"/>
          <cell r="GH85" t="str">
            <v>0522wi03 Fosodeder - Alto Nova / System 25 PASSIV - Fase, Soft or Plano - with Swisspacer V</v>
          </cell>
          <cell r="GL85" t="str">
            <v xml:space="preserve">0303vs03 novus 450 - PAUL </v>
          </cell>
          <cell r="GP85"/>
        </row>
        <row r="86">
          <cell r="FZ86"/>
          <cell r="GD86"/>
          <cell r="GH86" t="str">
            <v>0045wi03 Fosodeder - Alto Nova / Variotherm - with Thermix</v>
          </cell>
          <cell r="GL86" t="str">
            <v xml:space="preserve">0304vs03 novus F 300 - PAUL </v>
          </cell>
          <cell r="GP86"/>
        </row>
        <row r="87">
          <cell r="FZ87"/>
          <cell r="GD87"/>
          <cell r="GH87" t="str">
            <v>0521wi03 Fosodeder - Alto Nova 0.74 System 10+12 - with Thermix</v>
          </cell>
          <cell r="GL87" t="str">
            <v>0252vs03 Pelican eco ED (D) - Enervent</v>
          </cell>
          <cell r="GP87"/>
        </row>
        <row r="88">
          <cell r="FZ88"/>
          <cell r="GD88"/>
          <cell r="GH88" t="str">
            <v>0520wi03 Fosodeder - Alto Nova 0.78 System 10+12 - with Swisspacer V</v>
          </cell>
          <cell r="GL88" t="str">
            <v>0309vs03 Pluggit Avent P 180 - Pluggit</v>
          </cell>
          <cell r="GP88"/>
        </row>
        <row r="89">
          <cell r="FZ89"/>
          <cell r="GD89"/>
          <cell r="GH89" t="str">
            <v>0037wi03 Hilzinger FBS - VADB-Plus 550 - with TPS</v>
          </cell>
          <cell r="GL89" t="str">
            <v>0582vs03 Pluggit Avent P 190 - Pluggit</v>
          </cell>
          <cell r="GP89"/>
        </row>
        <row r="90">
          <cell r="FZ90"/>
          <cell r="GD90"/>
          <cell r="GH90" t="str">
            <v>0036wi03 Hilzinger FBS - VADB-Plus 550+ - with TPS</v>
          </cell>
          <cell r="GL90" t="str">
            <v>0576vs03 Pluggit Avent P 310 - Pluggit</v>
          </cell>
          <cell r="GP90"/>
        </row>
        <row r="91">
          <cell r="FZ91"/>
          <cell r="GD91"/>
          <cell r="GH91" t="str">
            <v>0188wi03 Hocoplast - HX 95 Passiv - with acs+</v>
          </cell>
          <cell r="GL91" t="str">
            <v>0577vs03 Pluggit Avent P 460 - Pluggit</v>
          </cell>
          <cell r="GP91"/>
        </row>
        <row r="92">
          <cell r="FZ92"/>
          <cell r="GD92"/>
          <cell r="GH92" t="str">
            <v>0402wi03 Hueck - Lambda duo 120 - with Swisspacer V</v>
          </cell>
          <cell r="GL92" t="str">
            <v>0312vs03 Pluggit Avent R 150 - Pluggit</v>
          </cell>
          <cell r="GP92"/>
        </row>
        <row r="93">
          <cell r="FZ93"/>
          <cell r="GD93"/>
          <cell r="GH93" t="str">
            <v>0047wi03 Ideal - PH 8000 Shadow - with TGI</v>
          </cell>
          <cell r="GL93" t="str">
            <v>0599vs01 POLO-AIR 400 - Poloplast GmbH &amp; Co KG</v>
          </cell>
          <cell r="GP93"/>
        </row>
        <row r="94">
          <cell r="FZ94"/>
          <cell r="GD94"/>
          <cell r="GH94" t="str">
            <v>0046wi03 Ideal - Sombra - with TGI</v>
          </cell>
          <cell r="GL94" t="str">
            <v xml:space="preserve">0483vs03 Reco-Boxx 170 C, Reco-Boxx 170 CB - Aerex </v>
          </cell>
          <cell r="GP94"/>
        </row>
        <row r="95">
          <cell r="FZ95"/>
          <cell r="GD95"/>
          <cell r="GH95" t="str">
            <v>0048wi03 Iida - Opus - with SwisspacerV Bu</v>
          </cell>
          <cell r="GL95" t="str">
            <v xml:space="preserve">0257vs03 Reco-Boxx 300 - Aerex </v>
          </cell>
          <cell r="GP95"/>
        </row>
        <row r="96">
          <cell r="FZ96"/>
          <cell r="GD96"/>
          <cell r="GH96" t="str">
            <v>0535wi03 Josko - Platin Passiv - with Super Spacer TriSeal</v>
          </cell>
          <cell r="GL96" t="str">
            <v xml:space="preserve">0258vs03 Reco-Boxx 400 - Aerex </v>
          </cell>
          <cell r="GP96"/>
        </row>
        <row r="97">
          <cell r="FZ97"/>
          <cell r="GD97"/>
          <cell r="GH97" t="str">
            <v>0057wi03 Koch Altenkirchen - Koch 104’er passiv  - with TGI</v>
          </cell>
          <cell r="GL97" t="str">
            <v xml:space="preserve">0259vs03 Reco-Boxx 600 - Aerex </v>
          </cell>
          <cell r="GP97"/>
        </row>
        <row r="98">
          <cell r="FZ98"/>
          <cell r="GD98"/>
          <cell r="GH98" t="str">
            <v>0058wi03 Kochs - eCO2 - with Thermix</v>
          </cell>
          <cell r="GL98" t="str">
            <v xml:space="preserve">0485vs03 Reco-Boxx 600 Flat / EV - Aerex </v>
          </cell>
          <cell r="GP98"/>
        </row>
        <row r="99">
          <cell r="FZ99"/>
          <cell r="GD99"/>
          <cell r="GH99" t="str">
            <v>0059wi03 Kowa - KOWA Therm - with Thermix</v>
          </cell>
          <cell r="GL99" t="str">
            <v xml:space="preserve">0260vs03 Reco-Boxx COMFORT - Aerex </v>
          </cell>
          <cell r="GP99"/>
        </row>
        <row r="100">
          <cell r="FZ100"/>
          <cell r="GD100"/>
          <cell r="GH100" t="str">
            <v>0464wi03 KPA Katzbeck - PASSIVAplus - with Thermix</v>
          </cell>
          <cell r="GL100" t="str">
            <v>0532vs03 Renovent Excellent 300 4/0 (3/1) (Plus) - Brink</v>
          </cell>
          <cell r="GP100"/>
        </row>
        <row r="101">
          <cell r="FZ101"/>
          <cell r="GD101"/>
          <cell r="GH101" t="str">
            <v>0102wi03 Lang - DUOps - with Swisspacer V</v>
          </cell>
          <cell r="GL101" t="str">
            <v>0503vs03 Renovent Excellent 400 4/0 (3/1) (Plus) - Brink</v>
          </cell>
          <cell r="GP101"/>
        </row>
        <row r="102">
          <cell r="FZ102"/>
          <cell r="GD102"/>
          <cell r="GH102" t="str">
            <v>0061wi03 M Sora - NATURA E112 - with Swisspacer V</v>
          </cell>
          <cell r="GL102" t="str">
            <v>0264vs03 Renovent HR Large  - Brink</v>
          </cell>
          <cell r="GP102"/>
        </row>
        <row r="103">
          <cell r="FZ103"/>
          <cell r="GD103"/>
          <cell r="GH103" t="str">
            <v>0062wi03 M Sora - UDOBJE E112 - with TGI</v>
          </cell>
          <cell r="GL103" t="str">
            <v>0579vs03 renovent-sky150 - Brink</v>
          </cell>
          <cell r="GP103"/>
        </row>
        <row r="104">
          <cell r="FZ104"/>
          <cell r="GD104"/>
          <cell r="GH104" t="str">
            <v>0063wi03 Makrowin - MAKROWIN 88 G2 - with Swisspacer V</v>
          </cell>
          <cell r="GL104" t="str">
            <v>0265vs03 renovent-sky300 - Brink</v>
          </cell>
          <cell r="GP104"/>
        </row>
        <row r="105">
          <cell r="FZ105"/>
          <cell r="GD105"/>
          <cell r="GH105" t="str">
            <v>0499wi03 Marles - MEGA PASIV-P with Vivaprofil - with Super Spacer TriSeal</v>
          </cell>
          <cell r="GL105" t="str">
            <v xml:space="preserve">0305vs03 santos 570 DC - PAUL </v>
          </cell>
          <cell r="GP105"/>
        </row>
        <row r="106">
          <cell r="FZ106"/>
          <cell r="GD106"/>
          <cell r="GH106" t="str">
            <v>0498wi03 Mizarstvo Semrl - TIP 92 PASIV with Vivaprofil - with Super Spacer TriSeal</v>
          </cell>
          <cell r="GL106" t="str">
            <v>0314vs03 TSL 150 G / DC - Schmeißer</v>
          </cell>
          <cell r="GP106"/>
        </row>
        <row r="107">
          <cell r="FZ107"/>
          <cell r="GD107"/>
          <cell r="GH107" t="str">
            <v>0056wi03 Moll - thermoll Passive House window - with Swisspacer V</v>
          </cell>
          <cell r="GL107" t="str">
            <v xml:space="preserve">0317vs03 TVZ 100, TVZ 100 plus - Tecalor </v>
          </cell>
          <cell r="GP107"/>
        </row>
        <row r="108">
          <cell r="FZ108"/>
          <cell r="GD108"/>
          <cell r="GH108" t="str">
            <v>0065wi03 Munster Joinery - EcoClad 120+ - with Super Spacer TriSeal PU</v>
          </cell>
          <cell r="GL108" t="str">
            <v xml:space="preserve">0318vs03 TVZ 270, TVZ 270 plus - Tecalor </v>
          </cell>
          <cell r="GP108"/>
        </row>
        <row r="109">
          <cell r="FZ109"/>
          <cell r="GD109"/>
          <cell r="GH109" t="str">
            <v>0462wi03 Munster Joinery - Passiv Aluclad T&amp;T - with Super Spacer TriSeal</v>
          </cell>
          <cell r="GL109" t="str">
            <v xml:space="preserve">0284vs03 ValloMulti 200 SC - Heinemann </v>
          </cell>
          <cell r="GP109"/>
        </row>
        <row r="110">
          <cell r="FZ110"/>
          <cell r="GD110"/>
          <cell r="GH110" t="str">
            <v>0335wi03 Munster Joinery - Passiv AluP+ - with Super Spacer TriSeal</v>
          </cell>
          <cell r="GL110" t="str">
            <v xml:space="preserve">0280vs03 ValloMulti 300SB - Heinemann </v>
          </cell>
          <cell r="GP110"/>
        </row>
        <row r="111">
          <cell r="FZ111"/>
          <cell r="GD111"/>
          <cell r="GH111" t="str">
            <v>0064wi03 Munster Joinery - PassiV Future Proof - with Super Spacer TriSeal PU</v>
          </cell>
          <cell r="GL111" t="str">
            <v>0552vs03 ValloPlus 270 SE - Heinemann</v>
          </cell>
          <cell r="GP111"/>
        </row>
        <row r="112">
          <cell r="FZ112"/>
          <cell r="GD112"/>
          <cell r="GH112" t="str">
            <v>0497wi03 Munster Joinery - Passiv PVC+ T&amp;T - with Super Spacer TriSeal</v>
          </cell>
          <cell r="GL112" t="str">
            <v xml:space="preserve">0529vs03 ValloPlus 350 SE - Heinemann </v>
          </cell>
          <cell r="GP112"/>
        </row>
        <row r="113">
          <cell r="FZ113"/>
          <cell r="GD113"/>
          <cell r="GH113" t="str">
            <v>0092wi03 Mur - WM Passive House window - with Swisspacer V</v>
          </cell>
          <cell r="GL113" t="str">
            <v>0553vs03 ValloPlus 510 SE - Heinemann</v>
          </cell>
          <cell r="GP113"/>
        </row>
        <row r="114">
          <cell r="FZ114"/>
          <cell r="GD114"/>
          <cell r="GH114" t="str">
            <v>0067wi03 Niveau - KombiRoyal Plus PH - with Thermix</v>
          </cell>
          <cell r="GL114" t="str">
            <v xml:space="preserve">0281vs03 ValloPlus SE 500 - Heinemann </v>
          </cell>
          <cell r="GP114"/>
        </row>
        <row r="115">
          <cell r="FZ115"/>
          <cell r="GD115"/>
          <cell r="GH115" t="str">
            <v>0198wi03 Northwin - Vision - with acs+</v>
          </cell>
          <cell r="GL115" t="str">
            <v xml:space="preserve">0282vs03 Vallox KWL 80_SE - Heinemann </v>
          </cell>
          <cell r="GP115"/>
        </row>
        <row r="116">
          <cell r="FZ116"/>
          <cell r="GD116"/>
          <cell r="GH116" t="str">
            <v>0069wi03 OPTIWIN  - Alphawin - with Super Spacer TriSeal</v>
          </cell>
          <cell r="GL116" t="str">
            <v xml:space="preserve">0283vs03 Vallox KWL 90_SE - Heinemann </v>
          </cell>
          <cell r="GP116"/>
        </row>
        <row r="117">
          <cell r="FZ117"/>
          <cell r="GD117"/>
          <cell r="GH117" t="str">
            <v>0070wi03 Ost - Ost Neue Generation Holz - with Swisspacer</v>
          </cell>
          <cell r="GL117" t="str">
            <v>0110vs03 Vitovent 300-F - Viessmann</v>
          </cell>
          <cell r="GP117"/>
        </row>
        <row r="118">
          <cell r="FZ118"/>
          <cell r="GD118"/>
          <cell r="GH118" t="str">
            <v>0071wi03 Passivhaus-Holzfensterring  - Holzfensterring-Eco-Therm - with Swisspacer with aluminium foil</v>
          </cell>
          <cell r="GL118" t="str">
            <v>0532vs03 Vitovent 300-W HR A300 - Viessmann</v>
          </cell>
          <cell r="GP118"/>
        </row>
        <row r="119">
          <cell r="FZ119"/>
          <cell r="GD119"/>
          <cell r="GH119" t="str">
            <v>0072wi03 Pazen Fenster+Technik - ENERsign - with Thermix</v>
          </cell>
          <cell r="GL119" t="str">
            <v>0519vs03 Vitovent 300-W HR A400 - Viessmann</v>
          </cell>
          <cell r="GP119"/>
        </row>
        <row r="120">
          <cell r="FZ120"/>
          <cell r="GD120"/>
          <cell r="GH120" t="str">
            <v>0075wi03 Pierret System - QUESTY - with Swisspacer V</v>
          </cell>
          <cell r="GL120" t="str">
            <v>0109vs03 WRG 400 - Bauinfocenter</v>
          </cell>
          <cell r="GP120"/>
        </row>
        <row r="121">
          <cell r="FZ121"/>
          <cell r="GD121"/>
          <cell r="GH121" t="str">
            <v>0380wi03 POL SKONE - EC90 PLUS - with Swisspacer V</v>
          </cell>
          <cell r="GL121" t="str">
            <v xml:space="preserve">0261vs03 WRGZ 300 - Benzing </v>
          </cell>
          <cell r="GP121"/>
        </row>
        <row r="122">
          <cell r="FZ122"/>
          <cell r="GD122"/>
          <cell r="GH122" t="str">
            <v>0119wi03 Pollmann &amp; Renken - clima compact - with Swisspacer V</v>
          </cell>
          <cell r="GL122" t="str">
            <v xml:space="preserve">0262vs03 WRGZ 400 - Benzing </v>
          </cell>
          <cell r="GP122"/>
        </row>
        <row r="123">
          <cell r="FZ123"/>
          <cell r="GD123"/>
          <cell r="GH123" t="str">
            <v>0118wi03 PORTA - clima compact - with Swisspacer V</v>
          </cell>
          <cell r="GL123" t="str">
            <v xml:space="preserve">0465vs03 WS 170 K, WS 170 KB - MAICO </v>
          </cell>
          <cell r="GP123"/>
        </row>
        <row r="124">
          <cell r="FZ124"/>
          <cell r="GD124"/>
          <cell r="GH124" t="str">
            <v>0456wi03 POZBUD - Pozbud Passive Exclusive - with Swisspacer V</v>
          </cell>
          <cell r="GL124" t="str">
            <v>0331vs03 ZA11LG180 - Zewotherm</v>
          </cell>
          <cell r="GP124"/>
        </row>
        <row r="125">
          <cell r="FZ125"/>
          <cell r="GD125"/>
          <cell r="GH125" t="str">
            <v>0460wi03 POZBUD - Pozbud Passive Ultima - with Swisspacer V</v>
          </cell>
          <cell r="GL125" t="str">
            <v>0332vs03 ZA11LG250 - Zewotherm</v>
          </cell>
          <cell r="GP125"/>
        </row>
        <row r="126">
          <cell r="FZ126"/>
          <cell r="GD126"/>
          <cell r="GH126" t="str">
            <v>0076wi03 pro Passivhausfenster  - SmartWin - with Super Spacer TriSeal</v>
          </cell>
          <cell r="GL126" t="str">
            <v>0337vs03 ZA11LG500 - Zewotherm</v>
          </cell>
          <cell r="GP126"/>
        </row>
        <row r="127">
          <cell r="FZ127"/>
          <cell r="GD127"/>
          <cell r="GH127" t="str">
            <v>0080wi03 profine - eCo2 - with Thermix</v>
          </cell>
          <cell r="GL127" t="str">
            <v xml:space="preserve">0230vl03 Aerosilent Centro 1200 - Drexel und Weiss </v>
          </cell>
          <cell r="GP127"/>
        </row>
        <row r="128">
          <cell r="FZ128"/>
          <cell r="GD128"/>
          <cell r="GH128" t="str">
            <v>0079wi03 profine - KBE System_88mm  - Passive House - with Swisspacer V</v>
          </cell>
          <cell r="GL128" t="str">
            <v>0231vl03 Com4mini 750 - GEA</v>
          </cell>
          <cell r="GP128"/>
        </row>
        <row r="129">
          <cell r="FZ129"/>
          <cell r="GD129"/>
          <cell r="GH129" t="str">
            <v>0078wi03 profine - KÖMMERLING 88plus overlap casement - with Swisspacer V</v>
          </cell>
          <cell r="GL129" t="str">
            <v>0469vl03 ComfoAir XL 2200 - Zehnder</v>
          </cell>
          <cell r="GP129"/>
        </row>
        <row r="130">
          <cell r="FZ130"/>
          <cell r="GD130"/>
          <cell r="GH130" t="str">
            <v>0077wi03 profine - TROCAL® 88+ overlap casement - with Swisspacer V</v>
          </cell>
          <cell r="GL130" t="str">
            <v>0470vl03 ComfoAir XL 6000 - Zehnder</v>
          </cell>
          <cell r="GP130"/>
        </row>
        <row r="131">
          <cell r="FZ131"/>
          <cell r="GD131"/>
          <cell r="GH131" t="str">
            <v>0508wi03 PURAL - eco90 - with Swisspacer V</v>
          </cell>
          <cell r="GL131" t="str">
            <v>0459vl03 ComfoAir XL 800 - Zehnder</v>
          </cell>
          <cell r="GP131"/>
        </row>
        <row r="132">
          <cell r="FZ132"/>
          <cell r="GD132"/>
          <cell r="GH132" t="str">
            <v>0251wi03 RAICO - FRAME+ 90 WB - with Swisspacer V</v>
          </cell>
          <cell r="GL132" t="str">
            <v>0458vl03 ComfoAir XL1500 - Zehnder</v>
          </cell>
          <cell r="GP132"/>
        </row>
        <row r="133">
          <cell r="FZ133"/>
          <cell r="GD133"/>
          <cell r="GH133" t="str">
            <v>0246wi03 RAICO - FRAME+ 90 WI - with Swisspacer Ultimate</v>
          </cell>
          <cell r="GL133" t="str">
            <v>0457vl03 ComfoAir XL3300 - Zehnder</v>
          </cell>
          <cell r="GP133"/>
        </row>
        <row r="134">
          <cell r="FZ134"/>
          <cell r="GD134"/>
          <cell r="GH134" t="str">
            <v>0081wi03 Rehau - REHAU GENEO PHZ - with Swisspacer V</v>
          </cell>
          <cell r="GL134" t="str">
            <v>0468vl03 ComfoAir XL4400 - Zehnder</v>
          </cell>
          <cell r="GP134"/>
        </row>
        <row r="135">
          <cell r="FZ135"/>
          <cell r="GD135"/>
          <cell r="GH135" t="str">
            <v>0245wi03 SAPA - AVANTIS 95 - with Swisspacer V</v>
          </cell>
          <cell r="GL135" t="str">
            <v>0494vl03 Comfort Vent CA 3300 ECO - Wernig</v>
          </cell>
          <cell r="GP135"/>
        </row>
        <row r="136">
          <cell r="FZ136"/>
          <cell r="GD136"/>
          <cell r="GH136" t="str">
            <v>0044wi03 Sayyas - PASSIVE 120 - with THX.N</v>
          </cell>
          <cell r="GL136" t="str">
            <v>0113vl03 DUPLEX S 1100 Flex - Airflow</v>
          </cell>
          <cell r="GP136"/>
        </row>
        <row r="137">
          <cell r="FZ137"/>
          <cell r="GD137"/>
          <cell r="GH137" t="str">
            <v>0084wi03 Schüco - Schüco Alu Inside SI 82 - with Swisspacer V</v>
          </cell>
          <cell r="GL137" t="str">
            <v>0111vl03 DUPLEX S 1100 Flexi - Atrea</v>
          </cell>
          <cell r="GP137"/>
        </row>
        <row r="138">
          <cell r="FZ138"/>
          <cell r="GD138"/>
          <cell r="GH138" t="str">
            <v>0085wi03 Schüco - Schüco AWS 112.IC - with Swisspacer V</v>
          </cell>
          <cell r="GL138" t="str">
            <v>0226vl03 DUPLEX S 1600 Flex - Airflow</v>
          </cell>
          <cell r="GP138"/>
        </row>
        <row r="139">
          <cell r="FZ139"/>
          <cell r="GD139"/>
          <cell r="GH139" t="str">
            <v>0028wi03 Schwager - Schwager-Passivstar 2000 - with Thermix</v>
          </cell>
          <cell r="GL139" t="str">
            <v>0228vl03 DUPLEX S 1600 Flexi - Atrea</v>
          </cell>
          <cell r="GP139"/>
        </row>
        <row r="140">
          <cell r="FZ140"/>
          <cell r="GD140"/>
          <cell r="GH140" t="str">
            <v>0120wi03 SELO - clima compact - with Swisspacer V</v>
          </cell>
          <cell r="GL140" t="str">
            <v>0227vl03 DUPLEX S 2600 Flex - Airflow</v>
          </cell>
          <cell r="GP140"/>
        </row>
        <row r="141">
          <cell r="FZ141"/>
          <cell r="GD141"/>
          <cell r="GH141" t="str">
            <v>0086wi03 Sigg - Sigg PassivhausVenster Timber Aluminium - with Swisspacer V</v>
          </cell>
          <cell r="GL141" t="str">
            <v>0229vl03 DUPLEX S 2600 Flexi - Atrea</v>
          </cell>
          <cell r="GP141"/>
        </row>
        <row r="142">
          <cell r="FZ142"/>
          <cell r="GD142"/>
          <cell r="GH142" t="str">
            <v>0087wi03 Slavona - Progression - with Swisspacer V</v>
          </cell>
          <cell r="GL142" t="str">
            <v>0114vl03 DUPLEX S 3600 Flex - Airflow</v>
          </cell>
          <cell r="GP142"/>
        </row>
        <row r="143">
          <cell r="FZ143"/>
          <cell r="GD143"/>
          <cell r="GH143" t="str">
            <v>0088wi03 Stabil - Ambient Timber-Aluminium Passive - with Thermix</v>
          </cell>
          <cell r="GL143" t="str">
            <v>0112vl03 DUPLEX S 3600 Flexi - Atrea</v>
          </cell>
          <cell r="GP143"/>
        </row>
        <row r="144">
          <cell r="FZ144"/>
          <cell r="GD144"/>
          <cell r="GH144" t="str">
            <v>0256wi03 Stabil - Econom Passiv - with acs+</v>
          </cell>
          <cell r="GL144" t="str">
            <v xml:space="preserve">0237vl03 KWL EC 1400 D - Helios </v>
          </cell>
          <cell r="GP144"/>
        </row>
        <row r="145">
          <cell r="FZ145"/>
          <cell r="GD145"/>
          <cell r="GH145" t="str">
            <v>0117wi03 Stickling - TopTherm90 - with Thermix</v>
          </cell>
          <cell r="GL145" t="str">
            <v xml:space="preserve">0238vl03 KWL EC 2000 D - Helios </v>
          </cell>
          <cell r="GP145"/>
        </row>
        <row r="146">
          <cell r="FZ146"/>
          <cell r="GD146"/>
          <cell r="GH146" t="str">
            <v>0038wi03 Striegel - Ultrapur S timber/timber-alu - with Thermix</v>
          </cell>
          <cell r="GL146" t="str">
            <v xml:space="preserve">0240vl03 LG 1400 System VENTECH (non-residential building) - PICHLER </v>
          </cell>
          <cell r="GP146"/>
        </row>
        <row r="147">
          <cell r="FZ147"/>
          <cell r="GD147"/>
          <cell r="GH147" t="str">
            <v xml:space="preserve">0108wi03 Svenska - Passivfönster Alu </v>
          </cell>
          <cell r="GL147" t="str">
            <v xml:space="preserve">0012vl03 LG 1400 System VENTECH (residential building) - PICHLER </v>
          </cell>
          <cell r="GP147"/>
        </row>
        <row r="148">
          <cell r="FZ148"/>
          <cell r="GD148"/>
          <cell r="GH148" t="str">
            <v>0093wi03 TROHA-DIL - BLUEGREEN Exclusiv - with Swisspacer V</v>
          </cell>
          <cell r="GL148" t="str">
            <v xml:space="preserve">0241vl03 LG 3200 System VENTECH (non-residential building) - PICHLER </v>
          </cell>
          <cell r="GP148"/>
        </row>
        <row r="149">
          <cell r="FZ149"/>
          <cell r="GD149"/>
          <cell r="GH149" t="str">
            <v>0095wi03 TROHA-DIL - BLUEGREEN Plus - with Swisspacer V</v>
          </cell>
          <cell r="GL149" t="str">
            <v xml:space="preserve">0013vl03 LG 3200 System VENTECH (residential building) - PICHLER </v>
          </cell>
          <cell r="GP149"/>
        </row>
        <row r="150">
          <cell r="FZ150"/>
          <cell r="GD150"/>
          <cell r="GH150" t="str">
            <v>0094wi03 TROHA-DIL - Struktura - with Thermix</v>
          </cell>
          <cell r="GL150" t="str">
            <v xml:space="preserve">0242vl03 LG 4000 System VENTECH - PICHLER </v>
          </cell>
          <cell r="GP150"/>
        </row>
        <row r="151">
          <cell r="FZ151"/>
          <cell r="GD151"/>
          <cell r="GH151" t="str">
            <v>0495wi03 Uniform - Termoscudo Easy Flat - with Swisspacer V</v>
          </cell>
          <cell r="GL151" t="str">
            <v xml:space="preserve">0540vl03 LG 6000 System VENTECH - PICHLER </v>
          </cell>
          <cell r="GP151"/>
        </row>
        <row r="152">
          <cell r="FZ152"/>
          <cell r="GD152"/>
          <cell r="GH152" t="str">
            <v>0496wi03 Uniform - Termoscudo Easy Line - with Swisspacer V</v>
          </cell>
          <cell r="GL152" t="str">
            <v>0239vl03 MAXK-I3 2000 DC (non-residential building) - Lüfta</v>
          </cell>
          <cell r="GP152"/>
        </row>
        <row r="153">
          <cell r="FZ153"/>
          <cell r="GD153"/>
          <cell r="GH153" t="str">
            <v>0467wi03 Vale Passive Window Partnership - The Vale Passive Window - with Swisspacer V</v>
          </cell>
          <cell r="GL153" t="str">
            <v>0014vl03 MAXK-I3 2000 DC (residential building) - Lüfta</v>
          </cell>
          <cell r="GP153"/>
        </row>
        <row r="154">
          <cell r="FZ154"/>
          <cell r="GD154"/>
          <cell r="GH154" t="str">
            <v>0098wi03 Variotec - ENEF phA - with, Super Spacer TriSeal PU</v>
          </cell>
          <cell r="GL154" t="str">
            <v>0015vl03 MAXK-I3 7000DC - Lüfta</v>
          </cell>
          <cell r="GP154"/>
        </row>
        <row r="155">
          <cell r="FZ155"/>
          <cell r="GD155"/>
          <cell r="GH155" t="str">
            <v>0097wi03 Variotec - Energyframe - with Thermix</v>
          </cell>
          <cell r="GL155" t="str">
            <v>0528vl03 RTV 3400 - AirXpert</v>
          </cell>
          <cell r="GP155"/>
        </row>
        <row r="156">
          <cell r="FZ156"/>
          <cell r="GD156"/>
          <cell r="GH156" t="str">
            <v>0100wi03 Verhagen Ramen - Prominent PH - with Swisspacer V</v>
          </cell>
          <cell r="GL156" t="str">
            <v>0115vl03 Vario 1000 SE - Heinemann</v>
          </cell>
          <cell r="GP156"/>
        </row>
        <row r="157">
          <cell r="FZ157"/>
          <cell r="GD157"/>
          <cell r="GH157" t="str">
            <v>0103wi03 Wiegand - DW-plus integral FI - with Swisspacer V</v>
          </cell>
          <cell r="GL157" t="str">
            <v>0235vl03 Vario 1500 SE - Heinemann</v>
          </cell>
          <cell r="GP157"/>
        </row>
        <row r="158">
          <cell r="FZ158"/>
          <cell r="GD158"/>
          <cell r="GH158" t="str">
            <v>0104wi03 Wiegand - DW-plus integral KI - with Swisspacer V</v>
          </cell>
          <cell r="GL158" t="str">
            <v>0236vl03 Vario 2500 SE - Heinemann</v>
          </cell>
          <cell r="GP158"/>
        </row>
        <row r="159">
          <cell r="FZ159"/>
          <cell r="GD159"/>
          <cell r="GH159" t="str">
            <v>0105wi03 Wiegand - WIEGAND-DW-Plus - with Thermix</v>
          </cell>
          <cell r="GL159" t="str">
            <v>0116vl03 Vario 3500 SE - Heinemann</v>
          </cell>
          <cell r="GP159"/>
        </row>
        <row r="160">
          <cell r="FZ160"/>
          <cell r="GD160"/>
          <cell r="GH160" t="str">
            <v>0106wi03 YUNG-KI  - Fedora - with Super Spacer TriSeal</v>
          </cell>
          <cell r="GL160"/>
          <cell r="GP160"/>
        </row>
        <row r="161">
          <cell r="FZ161"/>
          <cell r="GD161"/>
          <cell r="GH161" t="str">
            <v>0205fx03 batimet - TA35 SE fixed glazing - with SwisspacerV</v>
          </cell>
          <cell r="GL161"/>
          <cell r="GP161"/>
        </row>
        <row r="162">
          <cell r="FZ162"/>
          <cell r="GD162"/>
          <cell r="GH162" t="str">
            <v>0206fx03 Glas Trösch - Composite Glazing - fixed glazing - with ACS plus</v>
          </cell>
          <cell r="GL162"/>
          <cell r="GP162"/>
        </row>
        <row r="163">
          <cell r="FZ163"/>
          <cell r="GD163"/>
          <cell r="GH163" t="str">
            <v>0122fx03 pro Passivhausfenster - SmartWinFix - with Swisspacer V</v>
          </cell>
          <cell r="GL163"/>
          <cell r="GP163"/>
        </row>
        <row r="164">
          <cell r="FZ164"/>
          <cell r="GD164"/>
          <cell r="GH164" t="str">
            <v>0124fx03 TROHA-DIL - BLUEGREEN Petra - with Swisspcer V</v>
          </cell>
          <cell r="GL164"/>
          <cell r="GP164"/>
        </row>
        <row r="165">
          <cell r="FZ165"/>
          <cell r="GD165"/>
          <cell r="GH165" t="str">
            <v>0222cw03 Alcoa - Fassade AA100 HI - with Swissspacer</v>
          </cell>
          <cell r="GL165"/>
          <cell r="GP165"/>
        </row>
        <row r="166">
          <cell r="FZ166"/>
          <cell r="GD166"/>
          <cell r="GH166" t="str">
            <v>0155cw03 batimet - TM50 SE - with Swisspacer V</v>
          </cell>
          <cell r="GL166"/>
          <cell r="GP166"/>
        </row>
        <row r="167">
          <cell r="FZ167"/>
          <cell r="GD167"/>
          <cell r="GH167" t="str">
            <v>0223cw03 Glas Trösch - Composite glazing facade - with ACS plus</v>
          </cell>
          <cell r="GL167"/>
          <cell r="GP167"/>
        </row>
        <row r="168">
          <cell r="FZ168"/>
          <cell r="GD168"/>
          <cell r="GH168" t="str">
            <v>0156cw03 GUTMANN  - Lara GF 50 - PH - with Swisspacer V</v>
          </cell>
          <cell r="GL168"/>
          <cell r="GP168"/>
        </row>
        <row r="169">
          <cell r="FZ169"/>
          <cell r="GD169"/>
          <cell r="GH169" t="str">
            <v>0157cw03 Jansen - VISS HI - with Swisspacer V</v>
          </cell>
          <cell r="GL169"/>
          <cell r="GP169"/>
        </row>
        <row r="170">
          <cell r="FZ170"/>
          <cell r="GD170"/>
          <cell r="GH170" t="str">
            <v>0158cw03 LAMILUX - LAMILUX CI-System Glasarchitektur PRenergysave (vertical) - with Super Spacer TriSeal PU</v>
          </cell>
          <cell r="GL170"/>
          <cell r="GP170"/>
        </row>
        <row r="171">
          <cell r="FZ171"/>
          <cell r="GD171"/>
          <cell r="GH171" t="str">
            <v>0160cw03 MBJ Fassadentechnik - System Holz - PH - with Swisspacer V</v>
          </cell>
          <cell r="GL171"/>
          <cell r="GP171"/>
        </row>
        <row r="172">
          <cell r="FZ172"/>
          <cell r="GD172"/>
          <cell r="GH172" t="str">
            <v>0212cw03 RAICO - THERM+ 50 H-V (PH insulation block) - with Swisspacer V</v>
          </cell>
          <cell r="GL172"/>
          <cell r="GP172"/>
        </row>
        <row r="173">
          <cell r="FZ173"/>
          <cell r="GD173"/>
          <cell r="GH173" t="str">
            <v>0211cw03 RAICO - THERM+ 50 S-I (vertical) - with Swisspacer V</v>
          </cell>
          <cell r="GL173"/>
          <cell r="GP173"/>
        </row>
        <row r="174">
          <cell r="FZ174"/>
          <cell r="GD174"/>
          <cell r="GH174" t="str">
            <v>0161cw03 RAICO  - THERM+ 50 A-V - with Swisspacer V</v>
          </cell>
          <cell r="GL174"/>
          <cell r="GP174"/>
        </row>
        <row r="175">
          <cell r="FZ175"/>
          <cell r="GD175"/>
          <cell r="GH175" t="str">
            <v>0166cw03 RAICO  - THERM+ 50 H-i - with Swisspacer V</v>
          </cell>
          <cell r="GL175"/>
          <cell r="GP175"/>
        </row>
        <row r="176">
          <cell r="FZ176"/>
          <cell r="GD176"/>
          <cell r="GH176" t="str">
            <v>0163cw03 RAICO  - THERM+ 50 H-V - with Swisspacer V</v>
          </cell>
          <cell r="GL176"/>
          <cell r="GP176"/>
        </row>
        <row r="177">
          <cell r="FZ177"/>
          <cell r="GD177"/>
          <cell r="GH177" t="str">
            <v>0170cw03 RAICO  - THERM+ 50 S-i T-Profil - with Swisspacer V</v>
          </cell>
          <cell r="GL177"/>
          <cell r="GP177"/>
        </row>
        <row r="178">
          <cell r="FZ178"/>
          <cell r="GD178"/>
          <cell r="GH178" t="str">
            <v>0162cw03 RAICO  - THERM+ 56 A-V - with Swisspacer V</v>
          </cell>
          <cell r="GL178"/>
          <cell r="GP178"/>
        </row>
        <row r="179">
          <cell r="FZ179"/>
          <cell r="GD179"/>
          <cell r="GH179" t="str">
            <v>0167cw03 RAICO  - THERM+ 56 H-i - with Swisspacer V</v>
          </cell>
          <cell r="GL179"/>
          <cell r="GP179"/>
        </row>
        <row r="180">
          <cell r="FZ180"/>
          <cell r="GD180"/>
          <cell r="GH180" t="str">
            <v>0164cw03 RAICO  - THERM+ 56 H-V - with Swisspacer V</v>
          </cell>
          <cell r="GL180"/>
          <cell r="GP180"/>
        </row>
        <row r="181">
          <cell r="FZ181"/>
          <cell r="GD181"/>
          <cell r="GH181" t="str">
            <v>0171cw03 RAICO  - THERM+ 56 S-i - with Swisspacer V</v>
          </cell>
          <cell r="GL181"/>
          <cell r="GP181"/>
        </row>
        <row r="182">
          <cell r="FZ182"/>
          <cell r="GD182"/>
          <cell r="GH182" t="str">
            <v>0168cw03 RAICO  - THERM+ 76 H-i - with Swisspacer V</v>
          </cell>
          <cell r="GL182"/>
          <cell r="GP182"/>
        </row>
        <row r="183">
          <cell r="FZ183"/>
          <cell r="GD183"/>
          <cell r="GH183" t="str">
            <v>0165cw03 RAICO  - THERM+ 76 H-V - with Swisspacer V</v>
          </cell>
          <cell r="GL183"/>
          <cell r="GP183"/>
        </row>
        <row r="184">
          <cell r="FZ184"/>
          <cell r="GD184"/>
          <cell r="GH184" t="str">
            <v>0213cw03 REHAU - Fassadensystem REHAU-Polytec 50 S - with Swisspacer V</v>
          </cell>
          <cell r="GL184"/>
          <cell r="GP184"/>
        </row>
        <row r="185">
          <cell r="FZ185"/>
          <cell r="GD185"/>
          <cell r="GH185" t="str">
            <v>0215cw03 Schüco - Schüco AOC 50 ST.SI (vertical) - with Swisspacer V PU</v>
          </cell>
          <cell r="GL185"/>
          <cell r="GP185"/>
        </row>
        <row r="186">
          <cell r="FZ186"/>
          <cell r="GD186"/>
          <cell r="GH186" t="str">
            <v>0214cw03 Schüco - Schüco AOC 50 TI.SI (vertical) - with Swisspacer V</v>
          </cell>
          <cell r="GL186"/>
          <cell r="GP186"/>
        </row>
        <row r="187">
          <cell r="FZ187"/>
          <cell r="GD187"/>
          <cell r="GH187" t="str">
            <v>0217cw03 Schüco - Schüco AOC 60 ST.SI (vertical) - with Swisspacer V PU</v>
          </cell>
          <cell r="GL187"/>
          <cell r="GP187"/>
        </row>
        <row r="188">
          <cell r="FZ188"/>
          <cell r="GD188"/>
          <cell r="GH188" t="str">
            <v>0216cw03 Schüco - Schüco AOC 60 TI.SI (vertical) - with Swisspacer V</v>
          </cell>
          <cell r="GL188"/>
          <cell r="GP188"/>
        </row>
        <row r="189">
          <cell r="FZ189"/>
          <cell r="GD189"/>
          <cell r="GH189" t="str">
            <v>0451cw03 Schüco - Schüco FW 50+.SI green - with Swisspacer Ultimate</v>
          </cell>
          <cell r="GL189"/>
          <cell r="GP189"/>
        </row>
        <row r="190">
          <cell r="FZ190"/>
          <cell r="GD190"/>
          <cell r="GH190" t="str">
            <v>0173cw03 Schüco - Schüco FW 50+.SI Passive House certified (Aluminium pressure plate) - with Swisspacer V</v>
          </cell>
          <cell r="GL190"/>
          <cell r="GP190"/>
        </row>
        <row r="191">
          <cell r="FZ191"/>
          <cell r="GD191"/>
          <cell r="GH191" t="str">
            <v>0175cw03 Schüco - Schüco FW 60+.SI Passive House certified (Aluminium pressure plate) - with Swisspacer V</v>
          </cell>
          <cell r="GL191"/>
          <cell r="GP191"/>
        </row>
        <row r="192">
          <cell r="FZ192"/>
          <cell r="GD192"/>
          <cell r="GH192" t="str">
            <v>0538ic03 JET - BA5/6 PH, Glasdach - with Swisspacer V</v>
          </cell>
          <cell r="GL192"/>
          <cell r="GP192"/>
        </row>
        <row r="193">
          <cell r="FZ193"/>
          <cell r="GD193"/>
          <cell r="GH193" t="str">
            <v>0159ic03 LAMILUX - LAMILUX CI-System Glasarchitektur Prenergysave (inclined) - with Super Spacer TriSeal PU</v>
          </cell>
          <cell r="GL193"/>
          <cell r="GP193"/>
        </row>
        <row r="194">
          <cell r="FZ194"/>
          <cell r="GD194"/>
          <cell r="GH194" t="str">
            <v>0208ic03 RAICO - THERM+ 50 A-I (inclined) - with Swisspacer V</v>
          </cell>
          <cell r="GL194"/>
          <cell r="GP194"/>
        </row>
        <row r="195">
          <cell r="FZ195"/>
          <cell r="GD195"/>
          <cell r="GH195" t="str">
            <v>0210ic03 RAICO - THERM+ 50 H-I (inclined) - with Swisspacer V</v>
          </cell>
          <cell r="GL195"/>
          <cell r="GP195"/>
        </row>
        <row r="196">
          <cell r="FZ196"/>
          <cell r="GD196"/>
          <cell r="GH196" t="str">
            <v>0209ic03 RAICO - THERM+ 50 S-I (inclined) - with Swisspacer V</v>
          </cell>
          <cell r="GL196"/>
          <cell r="GP196"/>
        </row>
        <row r="197">
          <cell r="FZ197"/>
          <cell r="GD197"/>
          <cell r="GH197" t="str">
            <v>0219ic03 Schüco - Schüco AOC 50 ST.SI (inclined) - with Swisspacer V</v>
          </cell>
          <cell r="GL197"/>
          <cell r="GP197"/>
        </row>
        <row r="198">
          <cell r="FZ198"/>
          <cell r="GD198"/>
          <cell r="GH198" t="str">
            <v>0218ic03 Schüco - Schüco AOC 50 TI.SI (inclined) - with Swisspacer V</v>
          </cell>
          <cell r="GL198"/>
          <cell r="GP198"/>
        </row>
        <row r="199">
          <cell r="FZ199"/>
          <cell r="GD199"/>
          <cell r="GH199" t="str">
            <v>0473rw03 Fakro - FTT U8 Thermo 2012 - withTGI</v>
          </cell>
          <cell r="GL199"/>
          <cell r="GP199"/>
        </row>
        <row r="200">
          <cell r="FZ200"/>
          <cell r="GD200"/>
          <cell r="GH200" t="str">
            <v>0396rw03 illumino - Solid - with SwisspacerV</v>
          </cell>
          <cell r="GL200"/>
          <cell r="GP200"/>
        </row>
        <row r="201">
          <cell r="FZ201"/>
          <cell r="GD201"/>
          <cell r="GH201" t="str">
            <v>0395rw03 VELUX - GGL --6265 - with Thermix.N</v>
          </cell>
          <cell r="GL201"/>
          <cell r="GP201"/>
        </row>
        <row r="202">
          <cell r="FZ202"/>
          <cell r="GD202"/>
          <cell r="GH202" t="str">
            <v>0394sl03 Börner - Nauheimer skylight dome - no spacer</v>
          </cell>
          <cell r="GL202"/>
          <cell r="GP202"/>
        </row>
        <row r="203">
          <cell r="FZ203"/>
          <cell r="GD203"/>
          <cell r="GH203" t="str">
            <v>0203sl03 Glas Trösch - Composite Glazing - fixed glazing - withACS plus</v>
          </cell>
          <cell r="GL203"/>
          <cell r="GP203"/>
        </row>
        <row r="204">
          <cell r="FZ204"/>
          <cell r="GD204"/>
          <cell r="GH204" t="str">
            <v>0202sl03 LAMILUX - LAMILUX CI-System Glaselement Feenergysave - with ACS plus</v>
          </cell>
          <cell r="GL204"/>
          <cell r="GP204"/>
        </row>
        <row r="205">
          <cell r="FZ205"/>
          <cell r="GD205"/>
          <cell r="GH205" t="str">
            <v>0453sl02 LAMILUX - LAMILUX CI-System Glaselement Feenergysave+ - with ACS plus</v>
          </cell>
          <cell r="GL205"/>
          <cell r="GP205"/>
        </row>
        <row r="206">
          <cell r="FZ206"/>
          <cell r="GD206"/>
          <cell r="GH206" t="str">
            <v>0454sl03 LAMILUX - LAMILUX CI-System Glaselement Feenergysave+ - with ACS plus</v>
          </cell>
          <cell r="GL206"/>
          <cell r="GP206"/>
        </row>
        <row r="207">
          <cell r="FZ207"/>
          <cell r="GD207"/>
          <cell r="GH207" t="str">
            <v>0016wc03 ARGE Holzfenster - The Salzburg Passive House window - with Thermix</v>
          </cell>
          <cell r="GL207"/>
          <cell r="GP207"/>
        </row>
        <row r="208">
          <cell r="FZ208"/>
          <cell r="GD208"/>
          <cell r="GH208" t="str">
            <v>0020wc03 Hain - Parco Thermo door casing - with Thermix</v>
          </cell>
          <cell r="GL208"/>
          <cell r="GP208"/>
        </row>
        <row r="209">
          <cell r="FZ209"/>
          <cell r="GD209"/>
          <cell r="GH209" t="str">
            <v>0018wc03 OPTIWIN  - Zwoa2Holz - with Swisspacer V</v>
          </cell>
          <cell r="GL209"/>
          <cell r="GP209"/>
        </row>
        <row r="210">
          <cell r="FZ210"/>
          <cell r="GD210"/>
          <cell r="GH210" t="str">
            <v>0022wc03 OPTIWIN - Alu2Holz - with Swisspacer V</v>
          </cell>
          <cell r="GL210"/>
          <cell r="GP210"/>
        </row>
        <row r="211">
          <cell r="FZ211"/>
          <cell r="GD211"/>
          <cell r="GH211" t="str">
            <v>0019wc03 Sigg - Passivhaus Venster - with Thermix</v>
          </cell>
          <cell r="GL211"/>
          <cell r="GP211"/>
        </row>
        <row r="212">
          <cell r="FZ212"/>
          <cell r="GD212"/>
          <cell r="GH212" t="str">
            <v>0021wc03 Weiskircher - WGO-Passiv - with Swisspacer V</v>
          </cell>
          <cell r="GL212"/>
          <cell r="GP212"/>
        </row>
        <row r="213">
          <cell r="FZ213"/>
          <cell r="GD213"/>
          <cell r="GH213" t="str">
            <v>0400sd03 dPHt - Delta plus sliding doors (sliding element) with Swisspacer V</v>
          </cell>
          <cell r="GL213"/>
          <cell r="GP213"/>
        </row>
        <row r="214">
          <cell r="FZ214"/>
          <cell r="GD214"/>
          <cell r="GH214" t="str">
            <v>0515sd03 OPTIWIN - MOTURA (Schiebeelement) with acs+</v>
          </cell>
          <cell r="GL214"/>
          <cell r="GP214"/>
        </row>
        <row r="215">
          <cell r="FZ215"/>
          <cell r="GD215"/>
          <cell r="GH215" t="str">
            <v>0399sd03 pro Passivhausfenster - smartwin sliding element with Swisspacer V</v>
          </cell>
          <cell r="GL215"/>
          <cell r="GP215"/>
        </row>
        <row r="216">
          <cell r="FZ216"/>
          <cell r="GD216"/>
          <cell r="GH216"/>
          <cell r="GL216"/>
          <cell r="GP216"/>
        </row>
        <row r="217">
          <cell r="FZ217"/>
          <cell r="GD217"/>
          <cell r="GH217"/>
          <cell r="GL217"/>
          <cell r="GP217"/>
        </row>
        <row r="218">
          <cell r="FZ218"/>
          <cell r="GD218"/>
          <cell r="GH218"/>
          <cell r="GL218"/>
          <cell r="GP218"/>
        </row>
        <row r="219">
          <cell r="FZ219"/>
          <cell r="GD219"/>
          <cell r="GH219"/>
          <cell r="GL219"/>
          <cell r="GP219"/>
        </row>
        <row r="220">
          <cell r="FZ220"/>
          <cell r="GD220"/>
          <cell r="GH220"/>
          <cell r="GL220"/>
          <cell r="GP220"/>
        </row>
        <row r="221">
          <cell r="FZ221"/>
          <cell r="GD221"/>
          <cell r="GH221"/>
          <cell r="GL221"/>
          <cell r="GP221"/>
        </row>
        <row r="222">
          <cell r="FZ222"/>
          <cell r="GD222"/>
          <cell r="GH222"/>
          <cell r="GL222"/>
          <cell r="GP222"/>
        </row>
        <row r="223">
          <cell r="FZ223"/>
          <cell r="GD223"/>
          <cell r="GH223"/>
          <cell r="GL223"/>
          <cell r="GP223"/>
        </row>
        <row r="224">
          <cell r="FZ224"/>
          <cell r="GD224"/>
          <cell r="GH224"/>
          <cell r="GL224"/>
          <cell r="GP224"/>
        </row>
        <row r="225">
          <cell r="FZ225"/>
          <cell r="GD225"/>
          <cell r="GH225"/>
          <cell r="GL225"/>
          <cell r="GP225"/>
        </row>
        <row r="226">
          <cell r="FZ226"/>
          <cell r="GD226"/>
          <cell r="GH226"/>
          <cell r="GL226"/>
          <cell r="GP226"/>
        </row>
        <row r="227">
          <cell r="FZ227"/>
          <cell r="GD227"/>
          <cell r="GH227"/>
          <cell r="GL227"/>
          <cell r="GP227"/>
        </row>
        <row r="228">
          <cell r="FZ228"/>
          <cell r="GD228"/>
          <cell r="GH228"/>
          <cell r="GL228"/>
          <cell r="GP228"/>
        </row>
        <row r="229">
          <cell r="FZ229"/>
          <cell r="GD229"/>
          <cell r="GH229"/>
          <cell r="GL229"/>
          <cell r="GP229"/>
        </row>
        <row r="230">
          <cell r="FZ230"/>
          <cell r="GD230"/>
          <cell r="GH230"/>
          <cell r="GL230"/>
          <cell r="GP230"/>
        </row>
        <row r="231">
          <cell r="FZ231"/>
          <cell r="GD231"/>
          <cell r="GH231"/>
          <cell r="GL231"/>
          <cell r="GP231"/>
        </row>
        <row r="232">
          <cell r="FZ232"/>
          <cell r="GD232"/>
          <cell r="GH232"/>
          <cell r="GL232"/>
          <cell r="GP232"/>
        </row>
        <row r="233">
          <cell r="FZ233"/>
          <cell r="GD233"/>
          <cell r="GH233"/>
          <cell r="GL233"/>
          <cell r="GP233"/>
        </row>
        <row r="234">
          <cell r="FZ234"/>
          <cell r="GD234"/>
          <cell r="GH234"/>
          <cell r="GL234"/>
          <cell r="GP234"/>
        </row>
        <row r="235">
          <cell r="FZ235"/>
          <cell r="GD235"/>
          <cell r="GH235"/>
          <cell r="GL235"/>
          <cell r="GP235"/>
        </row>
        <row r="236">
          <cell r="FZ236"/>
          <cell r="GD236"/>
          <cell r="GH236"/>
          <cell r="GL236"/>
          <cell r="GP236"/>
        </row>
        <row r="237">
          <cell r="FZ237"/>
          <cell r="GD237"/>
          <cell r="GH237"/>
          <cell r="GL237"/>
          <cell r="GP237"/>
        </row>
        <row r="238">
          <cell r="FZ238"/>
          <cell r="GD238"/>
          <cell r="GH238"/>
          <cell r="GL238"/>
          <cell r="GP238"/>
        </row>
        <row r="239">
          <cell r="FZ239"/>
          <cell r="GD239"/>
          <cell r="GH239"/>
          <cell r="GL239"/>
          <cell r="GP239"/>
        </row>
        <row r="240">
          <cell r="FZ240"/>
          <cell r="GD240"/>
          <cell r="GH240"/>
          <cell r="GL240"/>
          <cell r="GP240"/>
        </row>
        <row r="241">
          <cell r="FZ241"/>
          <cell r="GD241"/>
          <cell r="GH241"/>
          <cell r="GL241"/>
          <cell r="GP241"/>
        </row>
        <row r="242">
          <cell r="FZ242"/>
          <cell r="GD242"/>
          <cell r="GH242"/>
          <cell r="GL242"/>
          <cell r="GP242"/>
        </row>
        <row r="243">
          <cell r="FZ243"/>
          <cell r="GD243"/>
          <cell r="GH243"/>
          <cell r="GL243"/>
          <cell r="GP243"/>
        </row>
        <row r="244">
          <cell r="FZ244"/>
          <cell r="GD244"/>
          <cell r="GH244"/>
          <cell r="GL244"/>
          <cell r="GP244"/>
        </row>
        <row r="245">
          <cell r="FZ245"/>
          <cell r="GD245"/>
          <cell r="GH245"/>
          <cell r="GL245"/>
          <cell r="GP245"/>
        </row>
        <row r="246">
          <cell r="FZ246"/>
          <cell r="GD246"/>
          <cell r="GH246"/>
          <cell r="GL246"/>
          <cell r="GP246"/>
        </row>
        <row r="247">
          <cell r="FZ247"/>
          <cell r="GD247"/>
          <cell r="GH247"/>
          <cell r="GL247"/>
          <cell r="GP247"/>
        </row>
        <row r="248">
          <cell r="FZ248"/>
          <cell r="GD248"/>
          <cell r="GH248"/>
          <cell r="GL248"/>
          <cell r="GP248"/>
        </row>
        <row r="249">
          <cell r="FZ249"/>
          <cell r="GD249"/>
          <cell r="GH249"/>
          <cell r="GL249"/>
          <cell r="GP249"/>
        </row>
        <row r="250">
          <cell r="FZ250"/>
          <cell r="GD250"/>
          <cell r="GH250"/>
          <cell r="GL250"/>
          <cell r="GP250"/>
        </row>
        <row r="251">
          <cell r="FZ251"/>
          <cell r="GD251"/>
          <cell r="GH251"/>
          <cell r="GL251"/>
          <cell r="GP251"/>
        </row>
        <row r="252">
          <cell r="FZ252"/>
          <cell r="GD252"/>
          <cell r="GH252"/>
          <cell r="GL252"/>
          <cell r="GP252"/>
        </row>
        <row r="253">
          <cell r="FZ253"/>
          <cell r="GD253"/>
          <cell r="GH253"/>
          <cell r="GL253"/>
          <cell r="GP253"/>
        </row>
        <row r="254">
          <cell r="FZ254"/>
          <cell r="GD254"/>
          <cell r="GH254"/>
          <cell r="GL254"/>
          <cell r="GP254"/>
        </row>
        <row r="255">
          <cell r="FZ255"/>
          <cell r="GD255"/>
          <cell r="GH255"/>
          <cell r="GL255"/>
          <cell r="GP255"/>
        </row>
        <row r="256">
          <cell r="FZ256"/>
          <cell r="GD256"/>
          <cell r="GH256"/>
          <cell r="GL256"/>
          <cell r="GP256"/>
        </row>
        <row r="257">
          <cell r="FZ257"/>
          <cell r="GD257"/>
          <cell r="GH257"/>
          <cell r="GL257"/>
          <cell r="GP257"/>
        </row>
        <row r="258">
          <cell r="FZ258"/>
          <cell r="GD258"/>
          <cell r="GH258"/>
          <cell r="GL258"/>
          <cell r="GP258"/>
        </row>
        <row r="259">
          <cell r="FZ259"/>
          <cell r="GD259"/>
          <cell r="GH259"/>
          <cell r="GL259"/>
          <cell r="GP259"/>
        </row>
        <row r="260">
          <cell r="FZ260"/>
          <cell r="GD260"/>
          <cell r="GH260"/>
          <cell r="GL260"/>
          <cell r="GP260"/>
        </row>
        <row r="261">
          <cell r="FZ261"/>
          <cell r="GD261"/>
          <cell r="GH261"/>
          <cell r="GL261"/>
          <cell r="GP261"/>
        </row>
        <row r="262">
          <cell r="FZ262"/>
          <cell r="GD262"/>
          <cell r="GH262"/>
          <cell r="GL262"/>
          <cell r="GP262"/>
        </row>
        <row r="263">
          <cell r="FZ263"/>
          <cell r="GD263"/>
          <cell r="GH263"/>
          <cell r="GL263"/>
          <cell r="GP263"/>
        </row>
        <row r="264">
          <cell r="FZ264"/>
          <cell r="GD264"/>
          <cell r="GH264"/>
          <cell r="GL264"/>
          <cell r="GP264"/>
        </row>
        <row r="265">
          <cell r="FZ265"/>
          <cell r="GD265"/>
          <cell r="GH265"/>
          <cell r="GL265"/>
          <cell r="GP265"/>
        </row>
        <row r="266">
          <cell r="FZ266"/>
          <cell r="GD266"/>
          <cell r="GH266"/>
          <cell r="GL266"/>
          <cell r="GP266"/>
        </row>
        <row r="267">
          <cell r="FZ267"/>
          <cell r="GD267"/>
          <cell r="GH267"/>
          <cell r="GL267"/>
          <cell r="GP267"/>
        </row>
        <row r="268">
          <cell r="FZ268"/>
          <cell r="GD268"/>
          <cell r="GH268"/>
          <cell r="GL268"/>
          <cell r="GP268"/>
        </row>
        <row r="269">
          <cell r="FZ269"/>
          <cell r="GD269"/>
          <cell r="GH269"/>
          <cell r="GL269"/>
          <cell r="GP269"/>
        </row>
        <row r="270">
          <cell r="FZ270"/>
          <cell r="GD270"/>
          <cell r="GH270"/>
          <cell r="GL270"/>
          <cell r="GP270"/>
        </row>
        <row r="271">
          <cell r="FZ271"/>
          <cell r="GD271"/>
          <cell r="GH271"/>
          <cell r="GL271"/>
          <cell r="GP271"/>
        </row>
        <row r="272">
          <cell r="FZ272"/>
          <cell r="GD272"/>
          <cell r="GH272"/>
          <cell r="GL272"/>
          <cell r="GP272"/>
        </row>
        <row r="273">
          <cell r="FZ273"/>
          <cell r="GD273"/>
          <cell r="GH273"/>
          <cell r="GL273"/>
          <cell r="GP273"/>
        </row>
        <row r="274">
          <cell r="FZ274"/>
          <cell r="GD274"/>
          <cell r="GH274"/>
          <cell r="GL274"/>
          <cell r="GP274"/>
        </row>
        <row r="275">
          <cell r="FZ275"/>
          <cell r="GD275"/>
          <cell r="GH275"/>
          <cell r="GL275"/>
          <cell r="GP275"/>
        </row>
        <row r="276">
          <cell r="FZ276"/>
          <cell r="GD276"/>
          <cell r="GH276"/>
          <cell r="GL276"/>
          <cell r="GP276"/>
        </row>
        <row r="277">
          <cell r="FZ277"/>
          <cell r="GD277"/>
          <cell r="GH277"/>
          <cell r="GL277"/>
          <cell r="GP277"/>
        </row>
        <row r="278">
          <cell r="FZ278"/>
          <cell r="GD278"/>
          <cell r="GH278"/>
          <cell r="GL278"/>
          <cell r="GP278"/>
        </row>
        <row r="279">
          <cell r="FZ279"/>
          <cell r="GD279"/>
          <cell r="GH279"/>
          <cell r="GL279"/>
          <cell r="GP279"/>
        </row>
        <row r="280">
          <cell r="FZ280"/>
          <cell r="GD280"/>
          <cell r="GH280"/>
          <cell r="GL280"/>
          <cell r="GP280"/>
        </row>
        <row r="281">
          <cell r="FZ281"/>
          <cell r="GD281"/>
          <cell r="GH281"/>
          <cell r="GL281"/>
          <cell r="GP281"/>
        </row>
        <row r="282">
          <cell r="FZ282"/>
          <cell r="GD282"/>
          <cell r="GH282"/>
          <cell r="GL282"/>
          <cell r="GP282"/>
        </row>
        <row r="283">
          <cell r="FZ283"/>
          <cell r="GD283"/>
          <cell r="GH283"/>
          <cell r="GL283"/>
          <cell r="GP283"/>
        </row>
        <row r="284">
          <cell r="FZ284"/>
          <cell r="GD284"/>
          <cell r="GH284"/>
          <cell r="GL284"/>
          <cell r="GP284"/>
        </row>
        <row r="285">
          <cell r="FZ285"/>
          <cell r="GD285"/>
          <cell r="GH285"/>
          <cell r="GL285"/>
          <cell r="GP285"/>
        </row>
        <row r="286">
          <cell r="FZ286"/>
          <cell r="GD286"/>
          <cell r="GH286"/>
          <cell r="GL286"/>
          <cell r="GP286"/>
        </row>
        <row r="287">
          <cell r="FZ287"/>
          <cell r="GD287"/>
          <cell r="GH287"/>
          <cell r="GL287"/>
          <cell r="GP287"/>
        </row>
        <row r="288">
          <cell r="FZ288"/>
          <cell r="GD288"/>
          <cell r="GH288"/>
          <cell r="GL288"/>
          <cell r="GP288"/>
        </row>
        <row r="289">
          <cell r="FZ289"/>
          <cell r="GD289"/>
          <cell r="GH289"/>
          <cell r="GL289"/>
          <cell r="GP289"/>
        </row>
        <row r="290">
          <cell r="FZ290"/>
          <cell r="GD290"/>
          <cell r="GH290"/>
          <cell r="GL290"/>
          <cell r="GP290"/>
        </row>
        <row r="291">
          <cell r="FZ291"/>
          <cell r="GD291"/>
          <cell r="GH291"/>
          <cell r="GL291"/>
          <cell r="GP291"/>
        </row>
        <row r="292">
          <cell r="FZ292"/>
          <cell r="GD292"/>
          <cell r="GH292"/>
          <cell r="GL292"/>
          <cell r="GP292"/>
        </row>
        <row r="293">
          <cell r="FZ293"/>
          <cell r="GD293"/>
          <cell r="GH293"/>
          <cell r="GL293"/>
          <cell r="GP293"/>
        </row>
        <row r="294">
          <cell r="FZ294"/>
          <cell r="GD294"/>
          <cell r="GH294"/>
          <cell r="GL294"/>
          <cell r="GP294"/>
        </row>
        <row r="295">
          <cell r="FZ295"/>
          <cell r="GD295"/>
          <cell r="GH295"/>
          <cell r="GL295"/>
          <cell r="GP295"/>
        </row>
        <row r="296">
          <cell r="FZ296"/>
          <cell r="GD296"/>
          <cell r="GH296"/>
          <cell r="GL296"/>
          <cell r="GP296"/>
        </row>
        <row r="297">
          <cell r="FZ297"/>
          <cell r="GD297"/>
          <cell r="GH297"/>
          <cell r="GL297"/>
          <cell r="GP297"/>
        </row>
        <row r="298">
          <cell r="FZ298"/>
          <cell r="GD298"/>
          <cell r="GH298"/>
          <cell r="GL298"/>
          <cell r="GP298"/>
        </row>
        <row r="299">
          <cell r="FZ299"/>
          <cell r="GD299"/>
          <cell r="GH299"/>
          <cell r="GL299"/>
          <cell r="GP299"/>
        </row>
        <row r="300">
          <cell r="FZ300"/>
          <cell r="GD300"/>
          <cell r="GH300"/>
          <cell r="GL300"/>
          <cell r="GP300"/>
        </row>
        <row r="301">
          <cell r="FZ301"/>
          <cell r="GD301"/>
          <cell r="GH301"/>
          <cell r="GL301"/>
          <cell r="GP301"/>
        </row>
        <row r="302">
          <cell r="FZ302"/>
          <cell r="GD302"/>
          <cell r="GH302"/>
          <cell r="GL302"/>
          <cell r="GP302"/>
        </row>
        <row r="303">
          <cell r="FZ303"/>
          <cell r="GD303"/>
          <cell r="GH303"/>
          <cell r="GL303"/>
          <cell r="GP303"/>
        </row>
        <row r="304">
          <cell r="FZ304"/>
          <cell r="GD304"/>
          <cell r="GH304"/>
          <cell r="GL304"/>
          <cell r="GP304"/>
        </row>
        <row r="305">
          <cell r="FZ305"/>
          <cell r="GD305"/>
          <cell r="GH305"/>
          <cell r="GL305"/>
          <cell r="GP305"/>
        </row>
        <row r="306">
          <cell r="FZ306"/>
          <cell r="GD306"/>
          <cell r="GH306"/>
          <cell r="GL306"/>
          <cell r="GP306"/>
        </row>
        <row r="307">
          <cell r="FZ307"/>
          <cell r="GD307"/>
          <cell r="GH307"/>
          <cell r="GL307"/>
          <cell r="GP307"/>
        </row>
        <row r="308">
          <cell r="FZ308"/>
          <cell r="GD308"/>
          <cell r="GH308"/>
          <cell r="GL308"/>
          <cell r="GP308"/>
        </row>
        <row r="309">
          <cell r="FZ309"/>
          <cell r="GD309"/>
          <cell r="GH309"/>
          <cell r="GL309"/>
          <cell r="GP309"/>
        </row>
        <row r="310">
          <cell r="FZ310"/>
          <cell r="GD310"/>
          <cell r="GH310"/>
          <cell r="GL310"/>
          <cell r="GP310"/>
        </row>
        <row r="311">
          <cell r="FZ311"/>
          <cell r="GD311"/>
          <cell r="GH311"/>
          <cell r="GL311"/>
          <cell r="GP311"/>
        </row>
        <row r="312">
          <cell r="FZ312"/>
          <cell r="GD312"/>
          <cell r="GH312"/>
          <cell r="GL312"/>
          <cell r="GP312"/>
        </row>
        <row r="313">
          <cell r="FZ313"/>
          <cell r="GD313"/>
          <cell r="GH313"/>
          <cell r="GL313"/>
          <cell r="GP313"/>
        </row>
        <row r="314">
          <cell r="FZ314"/>
          <cell r="GD314"/>
          <cell r="GH314"/>
          <cell r="GL314"/>
          <cell r="GP314"/>
        </row>
        <row r="315">
          <cell r="FZ315"/>
          <cell r="GD315"/>
          <cell r="GH315"/>
          <cell r="GL315"/>
          <cell r="GP315"/>
        </row>
        <row r="316">
          <cell r="FZ316"/>
          <cell r="GD316"/>
          <cell r="GH316"/>
          <cell r="GL316"/>
          <cell r="GP316"/>
        </row>
        <row r="317">
          <cell r="FZ317"/>
          <cell r="GD317"/>
          <cell r="GH317"/>
          <cell r="GL317"/>
          <cell r="GP317"/>
        </row>
        <row r="318">
          <cell r="FZ318"/>
          <cell r="GD318"/>
          <cell r="GH318"/>
          <cell r="GL318"/>
          <cell r="GP318"/>
        </row>
        <row r="319">
          <cell r="FZ319"/>
          <cell r="GD319"/>
          <cell r="GH319"/>
          <cell r="GL319"/>
          <cell r="GP319"/>
        </row>
        <row r="320">
          <cell r="FZ320"/>
          <cell r="GD320"/>
          <cell r="GH320"/>
          <cell r="GL320"/>
          <cell r="GP320"/>
        </row>
        <row r="321">
          <cell r="FZ321"/>
          <cell r="GD321"/>
          <cell r="GH321"/>
          <cell r="GL321"/>
          <cell r="GP321"/>
        </row>
        <row r="322">
          <cell r="FZ322"/>
          <cell r="GD322"/>
          <cell r="GH322"/>
          <cell r="GL322"/>
          <cell r="GP322"/>
        </row>
        <row r="323">
          <cell r="FZ323"/>
          <cell r="GD323"/>
          <cell r="GH323"/>
          <cell r="GL323"/>
          <cell r="GP323"/>
        </row>
        <row r="324">
          <cell r="FZ324"/>
          <cell r="GD324"/>
          <cell r="GH324"/>
          <cell r="GL324"/>
          <cell r="GP324"/>
        </row>
        <row r="325">
          <cell r="FZ325"/>
          <cell r="GD325"/>
          <cell r="GH325"/>
          <cell r="GL325"/>
          <cell r="GP325"/>
        </row>
        <row r="326">
          <cell r="FZ326"/>
          <cell r="GD326"/>
          <cell r="GH326"/>
          <cell r="GL326"/>
          <cell r="GP326"/>
        </row>
        <row r="327">
          <cell r="FZ327"/>
          <cell r="GD327"/>
          <cell r="GH327"/>
          <cell r="GL327"/>
          <cell r="GP327"/>
        </row>
        <row r="328">
          <cell r="FZ328"/>
          <cell r="GD328"/>
          <cell r="GH328"/>
          <cell r="GL328"/>
          <cell r="GP328"/>
        </row>
        <row r="329">
          <cell r="FZ329"/>
          <cell r="GD329"/>
          <cell r="GH329"/>
          <cell r="GL329"/>
          <cell r="GP329"/>
        </row>
        <row r="330">
          <cell r="FZ330"/>
          <cell r="GD330"/>
          <cell r="GH330"/>
          <cell r="GL330"/>
          <cell r="GP330"/>
        </row>
        <row r="331">
          <cell r="FZ331"/>
          <cell r="GD331"/>
          <cell r="GH331"/>
          <cell r="GL331"/>
          <cell r="GP331"/>
        </row>
        <row r="332">
          <cell r="FZ332"/>
          <cell r="GD332"/>
          <cell r="GH332"/>
          <cell r="GL332"/>
          <cell r="GP332"/>
        </row>
        <row r="333">
          <cell r="FZ333"/>
          <cell r="GD333"/>
          <cell r="GH333"/>
          <cell r="GL333"/>
          <cell r="GP333"/>
        </row>
        <row r="334">
          <cell r="FZ334"/>
          <cell r="GD334"/>
          <cell r="GH334"/>
          <cell r="GL334"/>
          <cell r="GP334"/>
        </row>
        <row r="335">
          <cell r="FZ335"/>
          <cell r="GD335"/>
          <cell r="GH335"/>
          <cell r="GL335"/>
          <cell r="GP335"/>
        </row>
        <row r="336">
          <cell r="FZ336"/>
          <cell r="GD336"/>
          <cell r="GH336"/>
          <cell r="GL336"/>
          <cell r="GP336"/>
        </row>
        <row r="337">
          <cell r="FZ337"/>
          <cell r="GD337"/>
          <cell r="GH337"/>
          <cell r="GL337"/>
          <cell r="GP337"/>
        </row>
        <row r="338">
          <cell r="FZ338"/>
          <cell r="GD338"/>
          <cell r="GH338"/>
          <cell r="GL338"/>
          <cell r="GP338"/>
        </row>
        <row r="339">
          <cell r="FZ339"/>
          <cell r="GD339"/>
          <cell r="GH339"/>
          <cell r="GL339"/>
          <cell r="GP339"/>
        </row>
        <row r="340">
          <cell r="FZ340"/>
          <cell r="GD340"/>
          <cell r="GH340"/>
          <cell r="GL340"/>
          <cell r="GP340"/>
        </row>
        <row r="341">
          <cell r="FZ341"/>
          <cell r="GD341"/>
          <cell r="GH341"/>
          <cell r="GL341"/>
          <cell r="GP341"/>
        </row>
        <row r="342">
          <cell r="FZ342"/>
          <cell r="GD342"/>
          <cell r="GH342"/>
          <cell r="GL342"/>
          <cell r="GP342"/>
        </row>
        <row r="343">
          <cell r="FZ343"/>
          <cell r="GD343"/>
          <cell r="GH343"/>
          <cell r="GL343"/>
          <cell r="GP343"/>
        </row>
        <row r="344">
          <cell r="FZ344"/>
          <cell r="GD344"/>
          <cell r="GH344"/>
          <cell r="GL344"/>
          <cell r="GP344"/>
        </row>
        <row r="345">
          <cell r="FZ345"/>
          <cell r="GD345"/>
          <cell r="GH345"/>
          <cell r="GL345"/>
          <cell r="GP345"/>
        </row>
        <row r="346">
          <cell r="FZ346"/>
          <cell r="GD346"/>
          <cell r="GH346"/>
          <cell r="GL346"/>
          <cell r="GP346"/>
        </row>
        <row r="347">
          <cell r="FZ347"/>
          <cell r="GD347"/>
          <cell r="GH347"/>
          <cell r="GL347"/>
          <cell r="GP347"/>
        </row>
        <row r="348">
          <cell r="FZ348"/>
          <cell r="GD348"/>
          <cell r="GH348"/>
          <cell r="GL348"/>
          <cell r="GP348"/>
        </row>
        <row r="349">
          <cell r="FZ349"/>
          <cell r="GD349"/>
          <cell r="GH349"/>
          <cell r="GL349"/>
          <cell r="GP349"/>
        </row>
        <row r="350">
          <cell r="FZ350"/>
          <cell r="GD350"/>
          <cell r="GH350"/>
          <cell r="GL350"/>
          <cell r="GP350"/>
        </row>
        <row r="351">
          <cell r="FZ351"/>
          <cell r="GD351"/>
          <cell r="GH351"/>
          <cell r="GL351"/>
          <cell r="GP351"/>
        </row>
        <row r="352">
          <cell r="FZ352"/>
          <cell r="GD352"/>
          <cell r="GH352"/>
          <cell r="GL352"/>
          <cell r="GP352"/>
        </row>
        <row r="353">
          <cell r="FZ353"/>
          <cell r="GD353"/>
          <cell r="GH353"/>
          <cell r="GL353"/>
          <cell r="GP353"/>
        </row>
        <row r="354">
          <cell r="FZ354"/>
          <cell r="GD354"/>
          <cell r="GH354"/>
          <cell r="GL354"/>
          <cell r="GP354"/>
        </row>
        <row r="355">
          <cell r="FZ355"/>
          <cell r="GD355"/>
          <cell r="GH355"/>
          <cell r="GL355"/>
          <cell r="GP355"/>
        </row>
        <row r="356">
          <cell r="FZ356"/>
          <cell r="GD356"/>
          <cell r="GH356"/>
          <cell r="GL356"/>
          <cell r="GP356"/>
        </row>
        <row r="357">
          <cell r="FZ357"/>
          <cell r="GD357"/>
          <cell r="GH357"/>
          <cell r="GL357"/>
          <cell r="GP357"/>
        </row>
        <row r="358">
          <cell r="FZ358"/>
          <cell r="GD358"/>
          <cell r="GH358"/>
          <cell r="GL358"/>
          <cell r="GP358"/>
        </row>
        <row r="359">
          <cell r="FZ359"/>
          <cell r="GD359"/>
          <cell r="GH359"/>
          <cell r="GL359"/>
          <cell r="GP359"/>
        </row>
        <row r="360">
          <cell r="FZ360"/>
          <cell r="GD360"/>
          <cell r="GH360"/>
          <cell r="GL360"/>
          <cell r="GP360"/>
        </row>
        <row r="361">
          <cell r="FZ361"/>
          <cell r="GD361"/>
          <cell r="GH361"/>
          <cell r="GL361"/>
          <cell r="GP361"/>
        </row>
        <row r="362">
          <cell r="FZ362"/>
          <cell r="GD362"/>
          <cell r="GH362"/>
          <cell r="GL362"/>
          <cell r="GP362"/>
        </row>
        <row r="363">
          <cell r="FZ363"/>
          <cell r="GD363"/>
          <cell r="GH363"/>
          <cell r="GL363"/>
          <cell r="GP363"/>
        </row>
        <row r="364">
          <cell r="FZ364"/>
          <cell r="GD364"/>
          <cell r="GH364"/>
          <cell r="GL364"/>
          <cell r="GP364"/>
        </row>
        <row r="365">
          <cell r="FZ365"/>
          <cell r="GD365"/>
          <cell r="GH365"/>
          <cell r="GL365"/>
          <cell r="GP365"/>
        </row>
        <row r="366">
          <cell r="FZ366"/>
          <cell r="GD366"/>
          <cell r="GH366"/>
          <cell r="GL366"/>
          <cell r="GP366"/>
        </row>
        <row r="367">
          <cell r="FZ367"/>
          <cell r="GD367"/>
          <cell r="GH367"/>
          <cell r="GL367"/>
          <cell r="GP367"/>
        </row>
        <row r="368">
          <cell r="FZ368"/>
          <cell r="GD368"/>
          <cell r="GH368"/>
          <cell r="GL368"/>
          <cell r="GP368"/>
        </row>
        <row r="369">
          <cell r="FZ369"/>
          <cell r="GD369"/>
          <cell r="GH369"/>
          <cell r="GL369"/>
          <cell r="GP369"/>
        </row>
        <row r="370">
          <cell r="FZ370"/>
          <cell r="GD370"/>
          <cell r="GH370"/>
          <cell r="GL370"/>
          <cell r="GP370"/>
        </row>
        <row r="371">
          <cell r="FZ371"/>
          <cell r="GD371"/>
          <cell r="GH371"/>
          <cell r="GL371"/>
          <cell r="GP371"/>
        </row>
        <row r="372">
          <cell r="FZ372"/>
          <cell r="GD372"/>
          <cell r="GH372"/>
          <cell r="GL372"/>
          <cell r="GP372"/>
        </row>
        <row r="373">
          <cell r="FZ373"/>
          <cell r="GD373"/>
          <cell r="GH373"/>
          <cell r="GL373"/>
          <cell r="GP373"/>
        </row>
        <row r="374">
          <cell r="FZ374"/>
          <cell r="GD374"/>
          <cell r="GH374"/>
          <cell r="GL374"/>
          <cell r="GP374"/>
        </row>
        <row r="375">
          <cell r="FZ375"/>
          <cell r="GD375"/>
          <cell r="GH375"/>
          <cell r="GL375"/>
          <cell r="GP375"/>
        </row>
        <row r="376">
          <cell r="FZ376"/>
          <cell r="GD376"/>
          <cell r="GH376"/>
          <cell r="GL376"/>
          <cell r="GP376"/>
        </row>
        <row r="377">
          <cell r="FZ377"/>
          <cell r="GD377"/>
          <cell r="GH377"/>
          <cell r="GL377"/>
          <cell r="GP377"/>
        </row>
        <row r="378">
          <cell r="FZ378"/>
          <cell r="GD378"/>
          <cell r="GH378"/>
          <cell r="GL378"/>
          <cell r="GP378"/>
        </row>
        <row r="379">
          <cell r="FZ379"/>
          <cell r="GD379"/>
          <cell r="GH379"/>
          <cell r="GL379"/>
          <cell r="GP379"/>
        </row>
        <row r="380">
          <cell r="FZ380"/>
          <cell r="GD380"/>
          <cell r="GH380"/>
          <cell r="GL380"/>
          <cell r="GP380"/>
        </row>
        <row r="381">
          <cell r="FZ381"/>
          <cell r="GD381"/>
          <cell r="GH381"/>
          <cell r="GL381"/>
          <cell r="GP381"/>
        </row>
        <row r="382">
          <cell r="FZ382"/>
          <cell r="GD382"/>
          <cell r="GH382"/>
          <cell r="GL382"/>
          <cell r="GP382"/>
        </row>
        <row r="383">
          <cell r="FZ383"/>
          <cell r="GD383"/>
          <cell r="GH383"/>
          <cell r="GL383"/>
          <cell r="GP383"/>
        </row>
        <row r="384">
          <cell r="FZ384"/>
          <cell r="GD384"/>
          <cell r="GH384"/>
          <cell r="GL384"/>
          <cell r="GP384"/>
        </row>
        <row r="385">
          <cell r="FZ385"/>
          <cell r="GD385"/>
          <cell r="GH385"/>
          <cell r="GL385"/>
          <cell r="GP385"/>
        </row>
        <row r="386">
          <cell r="FZ386"/>
          <cell r="GD386"/>
          <cell r="GH386"/>
          <cell r="GL386"/>
          <cell r="GP386"/>
        </row>
        <row r="387">
          <cell r="FZ387"/>
          <cell r="GD387"/>
          <cell r="GH387"/>
          <cell r="GL387"/>
          <cell r="GP387"/>
        </row>
        <row r="388">
          <cell r="FZ388"/>
          <cell r="GD388"/>
          <cell r="GH388"/>
          <cell r="GL388"/>
          <cell r="GP388"/>
        </row>
        <row r="389">
          <cell r="FZ389"/>
          <cell r="GD389"/>
          <cell r="GH389"/>
          <cell r="GL389"/>
          <cell r="GP389"/>
        </row>
        <row r="390">
          <cell r="FZ390"/>
          <cell r="GD390"/>
          <cell r="GH390"/>
          <cell r="GL390"/>
          <cell r="GP390"/>
        </row>
        <row r="391">
          <cell r="FZ391"/>
          <cell r="GD391"/>
          <cell r="GH391"/>
          <cell r="GL391"/>
          <cell r="GP391"/>
        </row>
        <row r="392">
          <cell r="FZ392"/>
          <cell r="GD392"/>
          <cell r="GH392"/>
          <cell r="GL392"/>
          <cell r="GP392"/>
        </row>
        <row r="393">
          <cell r="FZ393"/>
          <cell r="GD393"/>
          <cell r="GH393"/>
          <cell r="GL393"/>
          <cell r="GP393"/>
        </row>
        <row r="394">
          <cell r="FZ394"/>
          <cell r="GD394"/>
          <cell r="GH394"/>
          <cell r="GL394"/>
          <cell r="GP394"/>
        </row>
        <row r="395">
          <cell r="FZ395"/>
          <cell r="GD395"/>
          <cell r="GH395"/>
          <cell r="GL395"/>
          <cell r="GP395"/>
        </row>
        <row r="396">
          <cell r="FZ396"/>
          <cell r="GD396"/>
          <cell r="GH396"/>
          <cell r="GL396"/>
          <cell r="GP396"/>
        </row>
        <row r="397">
          <cell r="FZ397"/>
          <cell r="GD397"/>
          <cell r="GH397"/>
          <cell r="GL397"/>
          <cell r="GP397"/>
        </row>
        <row r="398">
          <cell r="FZ398"/>
          <cell r="GD398"/>
          <cell r="GH398"/>
          <cell r="GL398"/>
          <cell r="GP398"/>
        </row>
        <row r="399">
          <cell r="FZ399"/>
          <cell r="GD399"/>
          <cell r="GH399"/>
          <cell r="GL399"/>
          <cell r="GP399"/>
        </row>
        <row r="400">
          <cell r="FZ400"/>
          <cell r="GD400"/>
          <cell r="GH400"/>
          <cell r="GL400"/>
          <cell r="GP400"/>
        </row>
        <row r="401">
          <cell r="FZ401"/>
          <cell r="GD401"/>
          <cell r="GH401"/>
          <cell r="GL401"/>
          <cell r="GP401"/>
        </row>
        <row r="402">
          <cell r="FZ402"/>
          <cell r="GD402"/>
          <cell r="GH402"/>
          <cell r="GL402"/>
          <cell r="GP402"/>
        </row>
        <row r="403">
          <cell r="FZ403"/>
          <cell r="GD403"/>
          <cell r="GH403"/>
          <cell r="GL403"/>
          <cell r="GP403"/>
        </row>
        <row r="404">
          <cell r="FZ404"/>
          <cell r="GD404"/>
          <cell r="GH404"/>
          <cell r="GL404"/>
          <cell r="GP404"/>
        </row>
        <row r="405">
          <cell r="FZ405"/>
          <cell r="GD405"/>
          <cell r="GH405"/>
          <cell r="GL405"/>
          <cell r="GP405"/>
        </row>
        <row r="406">
          <cell r="FZ406"/>
          <cell r="GD406"/>
          <cell r="GH406"/>
          <cell r="GL406"/>
          <cell r="GP406"/>
        </row>
        <row r="407">
          <cell r="FZ407"/>
          <cell r="GD407"/>
          <cell r="GH407"/>
          <cell r="GL407"/>
          <cell r="GP407"/>
        </row>
        <row r="408">
          <cell r="FZ408"/>
          <cell r="GD408"/>
          <cell r="GH408"/>
          <cell r="GL408"/>
          <cell r="GP408"/>
        </row>
        <row r="409">
          <cell r="FZ409"/>
          <cell r="GD409"/>
          <cell r="GH409"/>
          <cell r="GL409"/>
          <cell r="GP409"/>
        </row>
        <row r="410">
          <cell r="FZ410"/>
          <cell r="GD410"/>
          <cell r="GH410"/>
          <cell r="GL410"/>
          <cell r="GP410"/>
        </row>
        <row r="411">
          <cell r="FZ411"/>
          <cell r="GD411"/>
          <cell r="GH411"/>
          <cell r="GL411"/>
          <cell r="GP411"/>
        </row>
        <row r="412">
          <cell r="FZ412"/>
          <cell r="GD412"/>
          <cell r="GH412"/>
          <cell r="GL412"/>
          <cell r="GP412"/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72">
          <cell r="AP72" t="str">
            <v>Elektřina</v>
          </cell>
          <cell r="AU72" t="str">
            <v>Přípojka na studenou vodu</v>
          </cell>
        </row>
        <row r="73">
          <cell r="AP73" t="str">
            <v>Zemní plyn</v>
          </cell>
          <cell r="AU73" t="str">
            <v>Přípojka na teplou vodu</v>
          </cell>
        </row>
      </sheetData>
      <sheetData sheetId="31"/>
      <sheetData sheetId="32"/>
      <sheetData sheetId="33"/>
      <sheetData sheetId="34"/>
      <sheetData sheetId="35"/>
      <sheetData sheetId="36">
        <row r="519">
          <cell r="B519" t="str">
            <v>žádné</v>
          </cell>
        </row>
        <row r="520">
          <cell r="B520" t="str">
            <v>standardní TČ vzduch/voda</v>
          </cell>
          <cell r="I520">
            <v>1</v>
          </cell>
        </row>
        <row r="521">
          <cell r="B521" t="str">
            <v>standardní TČ země/voda</v>
          </cell>
          <cell r="I521">
            <v>2</v>
          </cell>
          <cell r="N521" t="str">
            <v>Ano</v>
          </cell>
          <cell r="P521" t="str">
            <v>on/off</v>
          </cell>
          <cell r="Q521" t="str">
            <v>podlahové vytápění</v>
          </cell>
          <cell r="R521" t="str">
            <v>el. topná tyč</v>
          </cell>
          <cell r="S521" t="str">
            <v>priorita TV</v>
          </cell>
        </row>
        <row r="522">
          <cell r="B522" t="str">
            <v>standardní TČ voda/voda</v>
          </cell>
          <cell r="N522" t="str">
            <v>Ne</v>
          </cell>
          <cell r="P522" t="str">
            <v>plynulá</v>
          </cell>
          <cell r="Q522" t="str">
            <v>otopná tělesa</v>
          </cell>
          <cell r="R522" t="str">
            <v>el. průtokový ohřívač</v>
          </cell>
          <cell r="S522" t="str">
            <v>priorita vytápění</v>
          </cell>
        </row>
        <row r="523">
          <cell r="B523" t="str">
            <v>tepelné čerpadlo, typ 4</v>
          </cell>
          <cell r="Q523" t="str">
            <v>teplovzdušné vytápění</v>
          </cell>
        </row>
        <row r="524">
          <cell r="B524" t="str">
            <v>tepelné čerpadlo, typ 5</v>
          </cell>
          <cell r="N524" t="str">
            <v>Ne</v>
          </cell>
        </row>
        <row r="525">
          <cell r="B525" t="str">
            <v>tepelné čerpadlo, typ 6</v>
          </cell>
          <cell r="N525" t="str">
            <v>Ano</v>
          </cell>
        </row>
        <row r="526">
          <cell r="B526" t="str">
            <v>tepelné čerpadlo, typ 7</v>
          </cell>
        </row>
        <row r="527">
          <cell r="B527" t="str">
            <v>tepelné čerpadlo, typ 8</v>
          </cell>
        </row>
        <row r="528">
          <cell r="B528" t="str">
            <v>tepelné čerpadlo, typ 9</v>
          </cell>
        </row>
        <row r="529">
          <cell r="B529" t="str">
            <v>tepelné čerpadlo, typ 10</v>
          </cell>
        </row>
        <row r="530">
          <cell r="B530" t="str">
            <v>tepelné čerpadlo, typ 11</v>
          </cell>
        </row>
        <row r="531">
          <cell r="B531" t="str">
            <v>tepelné čerpadlo, typ 12</v>
          </cell>
        </row>
        <row r="532">
          <cell r="B532" t="str">
            <v>tepelné čerpadlo, typ 13</v>
          </cell>
        </row>
        <row r="533">
          <cell r="B533" t="str">
            <v>tepelné čerpadlo, typ 14</v>
          </cell>
        </row>
        <row r="534">
          <cell r="B534" t="str">
            <v>tepelné čerpadlo, typ 15</v>
          </cell>
        </row>
      </sheetData>
      <sheetData sheetId="37"/>
      <sheetData sheetId="38"/>
      <sheetData sheetId="39"/>
      <sheetData sheetId="40">
        <row r="16">
          <cell r="C16" t="str">
            <v>žádný</v>
          </cell>
        </row>
        <row r="17">
          <cell r="C17" t="str">
            <v>tepelná elektrárna na č. uhlí 70% KVET</v>
          </cell>
        </row>
        <row r="18">
          <cell r="C18" t="str">
            <v>tepelná elektrárna na č. uhlí 35% KVET</v>
          </cell>
        </row>
        <row r="19">
          <cell r="C19" t="str">
            <v>výtopna na č. uhlí 0% KVET</v>
          </cell>
        </row>
        <row r="20">
          <cell r="C20" t="str">
            <v>bloková teplárna na plyn 70% KVET</v>
          </cell>
        </row>
        <row r="21">
          <cell r="C21" t="str">
            <v>bloková teplárna na plyn 35% KVET</v>
          </cell>
        </row>
        <row r="22">
          <cell r="C22" t="str">
            <v>bloková výtopna na plyn 0% KVET</v>
          </cell>
        </row>
        <row r="23">
          <cell r="C23" t="str">
            <v>bloková teplárna na topný olej 70% KVET</v>
          </cell>
        </row>
        <row r="24">
          <cell r="C24" t="str">
            <v>bloková teplárna na topný olej 35% KVET</v>
          </cell>
        </row>
        <row r="25">
          <cell r="C25" t="str">
            <v>bloková výtopna na topný olej 0% KVET</v>
          </cell>
        </row>
        <row r="31">
          <cell r="B31" t="str">
            <v>žádný</v>
          </cell>
          <cell r="D31" t="str">
            <v>zemní plyn</v>
          </cell>
        </row>
        <row r="32">
          <cell r="B32" t="str">
            <v>vylepšený kond. plynový kotel</v>
          </cell>
          <cell r="D32" t="str">
            <v>LPG</v>
          </cell>
        </row>
        <row r="33">
          <cell r="B33" t="str">
            <v>vylepšený kond. olejový kotel</v>
          </cell>
        </row>
        <row r="34">
          <cell r="B34" t="str">
            <v>kond. plynový kotel</v>
          </cell>
        </row>
        <row r="35">
          <cell r="B35" t="str">
            <v>kond. olejový kotel</v>
          </cell>
        </row>
        <row r="36">
          <cell r="B36" t="str">
            <v>nízkotepl. plynový kotel</v>
          </cell>
        </row>
        <row r="37">
          <cell r="B37" t="str">
            <v>nízkotepl. olejový kotel</v>
          </cell>
        </row>
        <row r="38">
          <cell r="B38" t="str">
            <v>spalování kusového dřeva (přímý a nepřímý výdej tepla)</v>
          </cell>
        </row>
        <row r="39">
          <cell r="B39" t="str">
            <v>spalování pelet (přímý a nepřímý výdej tepla)</v>
          </cell>
        </row>
        <row r="40">
          <cell r="B40" t="str">
            <v>spalování pelet (pouze nepřímý výdej tepla)</v>
          </cell>
        </row>
        <row r="41">
          <cell r="B41" t="str">
            <v>záložní</v>
          </cell>
        </row>
        <row r="45">
          <cell r="B45" t="str">
            <v>přípojka teplé vody</v>
          </cell>
        </row>
        <row r="46">
          <cell r="B46" t="str">
            <v>přípojka studené vody</v>
          </cell>
        </row>
        <row r="50">
          <cell r="B50" t="str">
            <v>sušení na šňůře</v>
          </cell>
        </row>
        <row r="51">
          <cell r="B51" t="str">
            <v>sušicí skříň (studená!)</v>
          </cell>
        </row>
        <row r="52">
          <cell r="B52" t="str">
            <v>sušicí skříň (studená!) do vnitřního odvodu vzduchu</v>
          </cell>
        </row>
        <row r="53">
          <cell r="B53" t="str">
            <v>kondenzační sušička</v>
          </cell>
        </row>
        <row r="54">
          <cell r="B54" t="str">
            <v>ventilační sušička - elektřina</v>
          </cell>
        </row>
        <row r="55">
          <cell r="B55" t="str">
            <v>ventilační sušička - plyn</v>
          </cell>
        </row>
        <row r="59">
          <cell r="B59" t="str">
            <v>elektřina</v>
          </cell>
        </row>
        <row r="60">
          <cell r="B60" t="str">
            <v>zemní plyn</v>
          </cell>
        </row>
        <row r="61">
          <cell r="B61" t="str">
            <v>LPG</v>
          </cell>
        </row>
        <row r="64">
          <cell r="B64" t="str">
            <v>objekt pro bydlení</v>
          </cell>
        </row>
        <row r="65">
          <cell r="B65" t="str">
            <v>nebytový objekt</v>
          </cell>
        </row>
        <row r="68">
          <cell r="B68" t="str">
            <v>standard</v>
          </cell>
        </row>
        <row r="69">
          <cell r="B69" t="str">
            <v>vlastní zadání</v>
          </cell>
        </row>
        <row r="76">
          <cell r="B76" t="str">
            <v>pasivní dům</v>
          </cell>
        </row>
        <row r="77">
          <cell r="B77" t="str">
            <v>EnerPHit-rekonstrukce (dle kvality stavebních prvků)</v>
          </cell>
        </row>
        <row r="78">
          <cell r="B78" t="str">
            <v>EnerPHit-rekonstrukce (dle potřeby tepla na vytápění)</v>
          </cell>
        </row>
        <row r="87">
          <cell r="B87" t="str">
            <v>bydlení</v>
          </cell>
        </row>
        <row r="88">
          <cell r="B88" t="str">
            <v>domov pro seniory/studenty</v>
          </cell>
        </row>
        <row r="89">
          <cell r="B89" t="str">
            <v>ostatní</v>
          </cell>
        </row>
        <row r="92">
          <cell r="B92" t="str">
            <v>standardní</v>
          </cell>
        </row>
        <row r="93">
          <cell r="B93" t="str">
            <v>výpočet PHPP (list 'Zisky')</v>
          </cell>
        </row>
        <row r="194">
          <cell r="A194" t="str">
            <v>Třídění: dtto seznam</v>
          </cell>
        </row>
        <row r="195">
          <cell r="A195" t="str">
            <v>Třídění: dle ID</v>
          </cell>
        </row>
        <row r="198">
          <cell r="A198">
            <v>1</v>
          </cell>
        </row>
        <row r="199">
          <cell r="A199">
            <v>2</v>
          </cell>
        </row>
        <row r="200">
          <cell r="A200">
            <v>3</v>
          </cell>
        </row>
        <row r="201">
          <cell r="A201">
            <v>4</v>
          </cell>
        </row>
        <row r="202">
          <cell r="A202">
            <v>5</v>
          </cell>
        </row>
        <row r="203">
          <cell r="A203">
            <v>6</v>
          </cell>
        </row>
        <row r="204">
          <cell r="A204">
            <v>7</v>
          </cell>
        </row>
        <row r="205">
          <cell r="A205">
            <v>8</v>
          </cell>
        </row>
        <row r="206">
          <cell r="A206">
            <v>9</v>
          </cell>
        </row>
        <row r="207">
          <cell r="A207">
            <v>10</v>
          </cell>
        </row>
        <row r="208">
          <cell r="A208">
            <v>11</v>
          </cell>
        </row>
        <row r="209">
          <cell r="A209">
            <v>12</v>
          </cell>
        </row>
        <row r="210">
          <cell r="A210">
            <v>13</v>
          </cell>
        </row>
        <row r="211">
          <cell r="A211">
            <v>14</v>
          </cell>
        </row>
        <row r="212">
          <cell r="A212">
            <v>15</v>
          </cell>
        </row>
        <row r="213">
          <cell r="A213">
            <v>16</v>
          </cell>
        </row>
        <row r="214">
          <cell r="A214">
            <v>17</v>
          </cell>
        </row>
        <row r="215">
          <cell r="A215">
            <v>18</v>
          </cell>
        </row>
        <row r="216">
          <cell r="A216">
            <v>19</v>
          </cell>
        </row>
        <row r="217">
          <cell r="A217">
            <v>20</v>
          </cell>
        </row>
        <row r="221">
          <cell r="A221" t="str">
            <v>ano</v>
          </cell>
        </row>
        <row r="222">
          <cell r="A222" t="str">
            <v>ne</v>
          </cell>
        </row>
        <row r="621">
          <cell r="A621" t="str">
            <v>samostatný rodinný dům</v>
          </cell>
          <cell r="B621" t="str">
            <v>pasivní dům - novostavba</v>
          </cell>
          <cell r="C621" t="str">
            <v>masivní konstrukce</v>
          </cell>
          <cell r="D621" t="str">
            <v>pasivní dům</v>
          </cell>
          <cell r="E621" t="str">
            <v>v přípravě</v>
          </cell>
          <cell r="F621" t="str">
            <v>městské centrum (od 5 podlaží)</v>
          </cell>
          <cell r="G621" t="str">
            <v>certifikovaný prvek pro pasivní domy</v>
          </cell>
        </row>
        <row r="622">
          <cell r="A622" t="str">
            <v>dvougenerační dům</v>
          </cell>
          <cell r="B622" t="str">
            <v>pasivní dům - přístavba</v>
          </cell>
          <cell r="C622" t="str">
            <v>dřevostavba</v>
          </cell>
          <cell r="D622" t="str">
            <v>nízkoenergetický dům blízký pasivnímu standardu s prvky pasivního domu</v>
          </cell>
          <cell r="E622" t="str">
            <v>ve výstavbě</v>
          </cell>
          <cell r="F622" t="str">
            <v>hustá městská zástavba</v>
          </cell>
          <cell r="G622" t="str">
            <v>ne</v>
          </cell>
        </row>
        <row r="623">
          <cell r="A623" t="str">
            <v>dvojdům</v>
          </cell>
          <cell r="B623" t="str">
            <v>pasivní dům - rekonstrukce</v>
          </cell>
          <cell r="C623" t="str">
            <v>bednicí tvarovky</v>
          </cell>
          <cell r="D623" t="str">
            <v>EnerPHit</v>
          </cell>
          <cell r="E623" t="str">
            <v>dokončeno</v>
          </cell>
          <cell r="F623" t="str">
            <v>městská zástavba</v>
          </cell>
        </row>
        <row r="624">
          <cell r="A624" t="str">
            <v>řadový dům</v>
          </cell>
          <cell r="B624" t="str">
            <v>nízkoenergetický dům - novostavba s prvky pasivního domu</v>
          </cell>
          <cell r="C624" t="str">
            <v>smíšená konstrukce</v>
          </cell>
          <cell r="D624" t="str">
            <v>EnerPHit-i</v>
          </cell>
          <cell r="F624" t="str">
            <v>předměstská zástavba</v>
          </cell>
        </row>
        <row r="625">
          <cell r="A625" t="str">
            <v>vícepodlažní bytový dům</v>
          </cell>
          <cell r="B625" t="str">
            <v>nízkoenergetický dům - přístavba s prvky pasivního domu</v>
          </cell>
          <cell r="D625" t="str">
            <v>nepřiřazeno (zadání před 2010)</v>
          </cell>
          <cell r="F625" t="str">
            <v>venkovská zástavba</v>
          </cell>
        </row>
        <row r="626">
          <cell r="A626" t="str">
            <v>dům seniorů | dům s pečovatelskou službou</v>
          </cell>
          <cell r="B626" t="str">
            <v>nízkoenergetický dům - rekonstrukce s prvky pasivního domu</v>
          </cell>
          <cell r="F626" t="str">
            <v>střed vesnice</v>
          </cell>
        </row>
        <row r="627">
          <cell r="A627" t="str">
            <v>hotel | ubytovna | rekreační ubytování</v>
          </cell>
          <cell r="B627" t="str">
            <v>EnerPHit-rekonstrukce (dle potřeby tepla na vytápění)</v>
          </cell>
          <cell r="F627" t="str">
            <v>smíšená zástavba</v>
          </cell>
        </row>
        <row r="628">
          <cell r="A628" t="str">
            <v>kancelář | administrativní budova</v>
          </cell>
          <cell r="B628" t="str">
            <v>EnerPHit-rekonstrukce (dle kvality stavebních prvků)</v>
          </cell>
          <cell r="F628" t="str">
            <v>výrobní zóna</v>
          </cell>
        </row>
        <row r="629">
          <cell r="A629" t="str">
            <v>tovární budova</v>
          </cell>
          <cell r="F629" t="str">
            <v>průmyslová zóna</v>
          </cell>
        </row>
        <row r="630">
          <cell r="A630" t="str">
            <v>mateřská škola | jesle</v>
          </cell>
          <cell r="F630" t="str">
            <v>zvláštní oblasti (např. chráněná krajinná oblast)</v>
          </cell>
        </row>
        <row r="631">
          <cell r="A631" t="str">
            <v>škola | vysoká škola</v>
          </cell>
          <cell r="F631" t="str">
            <v>jiné</v>
          </cell>
        </row>
        <row r="632">
          <cell r="A632" t="str">
            <v>sportoviště | volnočasová zařízení</v>
          </cell>
        </row>
        <row r="633">
          <cell r="A633" t="str">
            <v>bytový dům</v>
          </cell>
        </row>
        <row r="634">
          <cell r="A634" t="str">
            <v>vzorový dům</v>
          </cell>
        </row>
        <row r="635">
          <cell r="A635" t="str">
            <v>veřejná | náboženská zařízení</v>
          </cell>
        </row>
        <row r="636">
          <cell r="A636" t="str">
            <v>kolonie domů</v>
          </cell>
        </row>
        <row r="637">
          <cell r="A637" t="str">
            <v>obytný nebo obchodní dům</v>
          </cell>
        </row>
        <row r="638">
          <cell r="A638" t="str">
            <v>rodinný dům s bytem k pronájmu</v>
          </cell>
        </row>
        <row r="639">
          <cell r="A639" t="str">
            <v>internát | vysokoškolská kolej</v>
          </cell>
        </row>
        <row r="640">
          <cell r="A640" t="str">
            <v>obchodní a výrobní stavby</v>
          </cell>
        </row>
        <row r="641">
          <cell r="A641" t="str">
            <v>hasičská zbrojnice</v>
          </cell>
        </row>
        <row r="642">
          <cell r="A642" t="str">
            <v>zdravotnické budovy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el Šablona Free"/>
      <sheetName val="Exel Šablona Tuning"/>
      <sheetName val="Jüthvykazy TNI-PENB cop to PHPP"/>
      <sheetName val="Matoušek vykazy TNI-PENB-PHPP"/>
      <sheetName val="Matoušek Tuning"/>
      <sheetName val="Výkazy LUX PHPP"/>
      <sheetName val="Suchánek"/>
      <sheetName val="Suchánek (2)"/>
      <sheetName val="Suchanek Tuning"/>
      <sheetName val="Suchanek Tuning (2)"/>
      <sheetName val="Suchanek Tuning (3)"/>
      <sheetName val="LUX Tuning"/>
      <sheetName val="Ru"/>
      <sheetName val="Passive okna porovnání"/>
      <sheetName val="Passive stěny porovnání"/>
      <sheetName val="Plocha Fve Ovesný"/>
      <sheetName val="Cena Fve"/>
      <sheetName val="Účinnost Fve dle TNI"/>
      <sheetName val="epRD Blansko Hučík"/>
      <sheetName val="Vajdikova"/>
      <sheetName val="Podíl kr. kamen na vytápění"/>
      <sheetName val="Vzduchotěsnot - Blowerdoor test"/>
      <sheetName val="Gallašova optimalizace"/>
      <sheetName val="Gallašova optimalizace (2)"/>
      <sheetName val="Galloašova výkazy"/>
      <sheetName val="epRD Přerov"/>
      <sheetName val="RD Předměstí - Vila v sadu"/>
      <sheetName val="Hučík Zvole"/>
      <sheetName val="Uem"/>
      <sheetName val="b nevytápěný prostor"/>
      <sheetName val="Forejtnikova"/>
      <sheetName val="BD Přibyslavice 162"/>
      <sheetName val="DOMESTAV"/>
      <sheetName val="DOMESTAV (2)"/>
      <sheetName val="COP TČ a stf 2013"/>
      <sheetName val="phpp cop+fVE"/>
      <sheetName val="Litovany"/>
      <sheetName val="Loder Hutisko"/>
      <sheetName val="Loder Hutisko (2)"/>
      <sheetName val="Loder Hutisko (3)"/>
      <sheetName val="Loder Hutisko (4)final"/>
      <sheetName val="Loder Hutisko (5)EP final"/>
      <sheetName val="Loder optimalizace"/>
      <sheetName val="List2"/>
      <sheetName val="List1"/>
      <sheetName val="Ševčík"/>
      <sheetName val="Sevcik optimalizace"/>
      <sheetName val="UH - Krabčice"/>
      <sheetName val="UH- Krabčice optimalizace"/>
      <sheetName val="UH-Kolda Machov"/>
      <sheetName val="UH-Kolda Machov (2)"/>
      <sheetName val="UH-Kolda Machov (3)"/>
      <sheetName val="UH-Kolda Machov (4)"/>
      <sheetName val="UH-Kolda machov optimalizace"/>
      <sheetName val="UH-PoliceNadMetuji"/>
      <sheetName val="UH-PoliceNadMetuji (2)"/>
      <sheetName val="UH-PoliceNMetOptimalizace(1)"/>
      <sheetName val="Kobr -RD Vit"/>
      <sheetName val="Vit NZU (1)"/>
      <sheetName val="Herbrychová NS"/>
      <sheetName val="Herbrychová NS (2)"/>
      <sheetName val="Herbrychová NS (3)-PENB"/>
      <sheetName val="Herbrychová SS"/>
      <sheetName val="Herbrychová"/>
      <sheetName val="Nevrkla"/>
      <sheetName val="Nevrkla (2)"/>
      <sheetName val="Nevrkla (3)"/>
      <sheetName val="Nevrkla (4)"/>
      <sheetName val="Nevrkla (5)"/>
      <sheetName val="NEVRKLA optimalizace"/>
      <sheetName val="Soběšovice Aevp"/>
      <sheetName val="Soběšovice Výkazy  "/>
      <sheetName val="Bayer Obřany"/>
      <sheetName val="BAyer optimalizace"/>
      <sheetName val="Smejkal"/>
      <sheetName val="Smejkal (2)"/>
      <sheetName val="Smejkal (3)"/>
      <sheetName val="Smejkal (4)"/>
      <sheetName val="Smejkal (5)"/>
      <sheetName val="List3"/>
      <sheetName val="Ochoz"/>
      <sheetName val="Šalamoun skleník"/>
      <sheetName val="Šeflova+nejedlik+MaŠek"/>
      <sheetName val="Hučík Heršpice"/>
      <sheetName val="CELET-Dočkal"/>
      <sheetName val="CELET-Dočkal (2)"/>
      <sheetName val="CELET-Dočkal (3)"/>
      <sheetName val="CELET-Dočkal (4)"/>
      <sheetName val="Celet-Dočkal Optimalizace"/>
      <sheetName val="Šcerba"/>
      <sheetName val="Šěrba Optimalizace"/>
      <sheetName val="Ohřev bazénu"/>
      <sheetName val="Denner bazén"/>
      <sheetName val="prum šírka rámu"/>
      <sheetName val="Zubík"/>
      <sheetName val="Zubík Optimalizace (1)"/>
      <sheetName val="HEMZA UH"/>
      <sheetName val="HEMZA UH (2)"/>
      <sheetName val="HEMZA UH (3)"/>
      <sheetName val="HEMZA UH (4)"/>
      <sheetName val="HEMZA optimalizace"/>
      <sheetName val="Šťava"/>
      <sheetName val="Šťáva-optimalizace"/>
      <sheetName val="Hlavinova-poskozeno"/>
      <sheetName val="Hlavinova-opr.1"/>
      <sheetName val="Alexa MB"/>
      <sheetName val="Alexa optimalizace"/>
      <sheetName val="Vybíral - Libice"/>
      <sheetName val="Vybíral - Libice (2)"/>
      <sheetName val="Vybíral optimalizace"/>
      <sheetName val="Blažovice Janošik"/>
      <sheetName val="Chytrý"/>
      <sheetName val="Stěny Sd"/>
      <sheetName val="Pořizovací náklady"/>
      <sheetName val="Optimalizace plochy"/>
      <sheetName val="TZ Sima - ENB - PHPP"/>
      <sheetName val="Saitl Nehradov"/>
      <sheetName val="Saitl Optimalizace"/>
      <sheetName val="Pleskot vykazy"/>
      <sheetName val="Pleskot optimalizace-15"/>
      <sheetName val="PHPP x TNI"/>
    </sheetNames>
    <sheetDataSet>
      <sheetData sheetId="0"/>
      <sheetData sheetId="1"/>
      <sheetData sheetId="2"/>
      <sheetData sheetId="3"/>
      <sheetData sheetId="4">
        <row r="8">
          <cell r="C8">
            <v>266.08</v>
          </cell>
        </row>
      </sheetData>
      <sheetData sheetId="5"/>
      <sheetData sheetId="6"/>
      <sheetData sheetId="7"/>
      <sheetData sheetId="8">
        <row r="9">
          <cell r="C9">
            <v>2.5</v>
          </cell>
        </row>
      </sheetData>
      <sheetData sheetId="9"/>
      <sheetData sheetId="10"/>
      <sheetData sheetId="11">
        <row r="9">
          <cell r="C9">
            <v>2.5</v>
          </cell>
        </row>
      </sheetData>
      <sheetData sheetId="12"/>
      <sheetData sheetId="13"/>
      <sheetData sheetId="14"/>
      <sheetData sheetId="15">
        <row r="6">
          <cell r="C6">
            <v>1.6335</v>
          </cell>
        </row>
      </sheetData>
      <sheetData sheetId="16">
        <row r="6">
          <cell r="E6">
            <v>250</v>
          </cell>
        </row>
      </sheetData>
      <sheetData sheetId="17"/>
      <sheetData sheetId="18"/>
      <sheetData sheetId="19"/>
      <sheetData sheetId="20"/>
      <sheetData sheetId="21"/>
      <sheetData sheetId="22"/>
      <sheetData sheetId="23">
        <row r="35">
          <cell r="B35">
            <v>2.8659219858156026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>
        <row r="19">
          <cell r="B19" t="str">
            <v>0</v>
          </cell>
        </row>
      </sheetData>
      <sheetData sheetId="38"/>
      <sheetData sheetId="39"/>
      <sheetData sheetId="40">
        <row r="15">
          <cell r="B15">
            <v>149.7294</v>
          </cell>
        </row>
      </sheetData>
      <sheetData sheetId="41"/>
      <sheetData sheetId="42">
        <row r="9">
          <cell r="C9">
            <v>2.5</v>
          </cell>
        </row>
      </sheetData>
      <sheetData sheetId="43"/>
      <sheetData sheetId="44"/>
      <sheetData sheetId="45">
        <row r="20">
          <cell r="B20">
            <v>-7.0000000000000007E-2</v>
          </cell>
        </row>
      </sheetData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>
        <row r="22">
          <cell r="B22">
            <v>3.04</v>
          </cell>
        </row>
      </sheetData>
      <sheetData sheetId="85"/>
      <sheetData sheetId="86">
        <row r="84">
          <cell r="B84" t="str">
            <v>0,5</v>
          </cell>
        </row>
      </sheetData>
      <sheetData sheetId="87"/>
      <sheetData sheetId="88"/>
      <sheetData sheetId="89"/>
      <sheetData sheetId="90">
        <row r="9">
          <cell r="I9">
            <v>0.75</v>
          </cell>
        </row>
      </sheetData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>
        <row r="29">
          <cell r="B29">
            <v>0.05</v>
          </cell>
        </row>
      </sheetData>
      <sheetData sheetId="109"/>
      <sheetData sheetId="110">
        <row r="2">
          <cell r="A2">
            <v>181.06</v>
          </cell>
        </row>
      </sheetData>
      <sheetData sheetId="111">
        <row r="3">
          <cell r="C3">
            <v>200.185</v>
          </cell>
        </row>
      </sheetData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becně"/>
      <sheetName val="Přepočty na TNI"/>
      <sheetName val="Teploty exteriér pruměry"/>
      <sheetName val="NZU zadání NILAN"/>
      <sheetName val="Kompakty srovnani"/>
      <sheetName val="zadání VP18"/>
      <sheetName val="VP18"/>
      <sheetName val="Compact"/>
      <sheetName val="Zadání Copmact"/>
      <sheetName val="Genvex"/>
      <sheetName val="VPL15"/>
      <sheetName val="Srovnání Epa domů"/>
      <sheetName val="Epa"/>
      <sheetName val="Osvětlení"/>
      <sheetName val="PE dle SOK "/>
      <sheetName val="Zima MB"/>
      <sheetName val="Ovesný"/>
      <sheetName val="Skorotice"/>
      <sheetName val="Klecandova"/>
      <sheetName val="Šťáva"/>
      <sheetName val="Ryba"/>
      <sheetName val="RYBA Tuning (2)"/>
      <sheetName val="PENB Jaroměřice Ružička"/>
      <sheetName val="Martínkov"/>
      <sheetName val="Lukov 73"/>
      <sheetName val="Heraltice 52"/>
      <sheetName val="Kouřil Řečkovice"/>
      <sheetName val="Kouřil Řečkovice (2)"/>
      <sheetName val="Kouřil Optimalizace "/>
      <sheetName val="Kouřil Optimalizace  (2)"/>
      <sheetName val="Chotovická"/>
      <sheetName val="Mooza Voděrady"/>
      <sheetName val="Kučera Velatice"/>
      <sheetName val="Brück"/>
      <sheetName val="Škvorec mPTV"/>
      <sheetName val="Škvorec D+C"/>
      <sheetName val="Škvorec G"/>
      <sheetName val="Škvorec B-E-F"/>
      <sheetName val="Škvorec A"/>
      <sheetName val="Škvorec H"/>
      <sheetName val="Hanka Novotná"/>
      <sheetName val="Lux Jiří SG"/>
      <sheetName val="Mooza Choduň"/>
      <sheetName val="PENB Lesonice Plachá"/>
      <sheetName val="PENB SOK VB - C"/>
      <sheetName val="PENB SOK VB - D"/>
      <sheetName val="PENB BD Přibyslavice "/>
      <sheetName val="Denner VM"/>
      <sheetName val="Denner VM optimalizace"/>
      <sheetName val="Útulek"/>
      <sheetName val="Petrůvky"/>
      <sheetName val="LUKOVANY RD01"/>
      <sheetName val="LUKOVANY RD02"/>
      <sheetName val="LUKOVANY optimalizace"/>
      <sheetName val="LUKOVANY optimalizace 2"/>
      <sheetName val="r2"/>
      <sheetName val="Štěpánovice"/>
      <sheetName val="Krucenburg"/>
      <sheetName val="šťastný "/>
      <sheetName val="šŤastný"/>
      <sheetName val="Trnava"/>
      <sheetName val="L Pokorného"/>
      <sheetName val="Vicenice"/>
      <sheetName val="Zemanova"/>
      <sheetName val="Kabelik"/>
      <sheetName val="Válek"/>
      <sheetName val="Okřina"/>
      <sheetName val="Okřina optimalizace"/>
      <sheetName val="Dešov"/>
      <sheetName val="Nové Syrovice"/>
      <sheetName val="Řipov"/>
      <sheetName val="Doležal Nárameč"/>
      <sheetName val="blahoslavova 99"/>
      <sheetName val="Pulkov"/>
      <sheetName val="Staněk Štítary"/>
      <sheetName val="PENB Rozkoš Pelánová"/>
      <sheetName val="PENB Šandera"/>
      <sheetName val="PENB Radonín"/>
      <sheetName val="PENB Soběšice Ing. Vrba-Z1 20°C"/>
      <sheetName val="PENB Soběšice Ing. Vrba-Z2-27°C"/>
      <sheetName val="PENB SOK Cimice"/>
      <sheetName val="PENB Kotyza HB"/>
      <sheetName val="PENB Nicmanice Mahr"/>
      <sheetName val="PENB Dr. Holubce 993-3 Tř"/>
      <sheetName val="PENB Kotyzy H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>
        <row r="10">
          <cell r="C10">
            <v>0.78426065162907266</v>
          </cell>
        </row>
      </sheetData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>
        <row r="12">
          <cell r="C12">
            <v>3.2450000000000001</v>
          </cell>
        </row>
      </sheetData>
      <sheetData sheetId="64" refreshError="1"/>
      <sheetData sheetId="65" refreshError="1"/>
      <sheetData sheetId="66" refreshError="1"/>
      <sheetData sheetId="67">
        <row r="8">
          <cell r="F8">
            <v>0.6</v>
          </cell>
        </row>
        <row r="9">
          <cell r="C9">
            <v>1.5</v>
          </cell>
        </row>
        <row r="14">
          <cell r="J14">
            <v>56</v>
          </cell>
          <cell r="M14">
            <v>50400</v>
          </cell>
        </row>
      </sheetData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Úvod"/>
      <sheetName val="Optimalizace"/>
      <sheetName val="A Vykazy"/>
      <sheetName val="Hodnocení"/>
      <sheetName val="PrimárníE"/>
      <sheetName val="Plochy"/>
      <sheetName val="U-seznam"/>
      <sheetName val="U-hodnoty"/>
      <sheetName val="Materialy"/>
      <sheetName val="Zemina"/>
      <sheetName val="Okna"/>
      <sheetName val="OknaTyp"/>
      <sheetName val="Zastínění"/>
      <sheetName val="Větrání"/>
      <sheetName val="Teplo pro vytápění"/>
      <sheetName val="MěsíčníM"/>
      <sheetName val="Topná zátěž"/>
      <sheetName val="Léto"/>
      <sheetName val="Zastínění-L"/>
      <sheetName val="Větrání-L"/>
      <sheetName val="Chlazení"/>
      <sheetName val="Chladící jednotky"/>
      <sheetName val="Chladící zátěž"/>
      <sheetName val="TV+rozvody"/>
      <sheetName val="TV-solár"/>
      <sheetName val="Elektřina"/>
      <sheetName val="Elektřina Nebyt"/>
      <sheetName val="Elektřina pom"/>
      <sheetName val="Kompakt"/>
      <sheetName val="Kotel"/>
      <sheetName val="CZT"/>
      <sheetName val="Klimadata"/>
      <sheetName val="Zisky"/>
      <sheetName val="Zisky Nebyt"/>
      <sheetName val="Uživatel Nebyt"/>
      <sheetName val="Data"/>
    </sheetNames>
    <sheetDataSet>
      <sheetData sheetId="0"/>
      <sheetData sheetId="1">
        <row r="8">
          <cell r="C8">
            <v>112.43775000000001</v>
          </cell>
        </row>
        <row r="9">
          <cell r="C9">
            <v>4</v>
          </cell>
        </row>
      </sheetData>
      <sheetData sheetId="2">
        <row r="23">
          <cell r="J23">
            <v>0</v>
          </cell>
        </row>
      </sheetData>
      <sheetData sheetId="3">
        <row r="23">
          <cell r="H23" t="str">
            <v>Vnitřní teplota:</v>
          </cell>
        </row>
      </sheetData>
      <sheetData sheetId="4">
        <row r="23">
          <cell r="H23" t="str">
            <v>g/kWh</v>
          </cell>
        </row>
      </sheetData>
      <sheetData sheetId="5">
        <row r="23">
          <cell r="T23" t="str">
            <v>Tepelné mosty perimert</v>
          </cell>
        </row>
      </sheetData>
      <sheetData sheetId="6"/>
      <sheetData sheetId="7">
        <row r="24">
          <cell r="K24" t="str">
            <v xml:space="preserve">Součinitel U: </v>
          </cell>
        </row>
      </sheetData>
      <sheetData sheetId="8">
        <row r="23">
          <cell r="H23">
            <v>0.23</v>
          </cell>
        </row>
      </sheetData>
      <sheetData sheetId="9">
        <row r="23">
          <cell r="H23" t="str">
            <v>m</v>
          </cell>
        </row>
      </sheetData>
      <sheetData sheetId="10">
        <row r="23">
          <cell r="I23">
            <v>1</v>
          </cell>
        </row>
        <row r="52">
          <cell r="C52">
            <v>-10</v>
          </cell>
        </row>
      </sheetData>
      <sheetData sheetId="11"/>
      <sheetData sheetId="12">
        <row r="23">
          <cell r="H23">
            <v>0</v>
          </cell>
        </row>
      </sheetData>
      <sheetData sheetId="13">
        <row r="24">
          <cell r="I24" t="str">
            <v xml:space="preserve"> Proudění vzduchu</v>
          </cell>
        </row>
      </sheetData>
      <sheetData sheetId="14">
        <row r="23">
          <cell r="N23" t="str">
            <v>Celkem</v>
          </cell>
        </row>
      </sheetData>
      <sheetData sheetId="15">
        <row r="23">
          <cell r="L23" t="str">
            <v xml:space="preserve"> </v>
          </cell>
        </row>
      </sheetData>
      <sheetData sheetId="16">
        <row r="23">
          <cell r="H23" t="str">
            <v>W/(m²K)</v>
          </cell>
        </row>
      </sheetData>
      <sheetData sheetId="17">
        <row r="23">
          <cell r="O23">
            <v>10.026797954524628</v>
          </cell>
        </row>
      </sheetData>
      <sheetData sheetId="18">
        <row r="23">
          <cell r="H23">
            <v>0</v>
          </cell>
        </row>
      </sheetData>
      <sheetData sheetId="19">
        <row r="24">
          <cell r="K24" t="str">
            <v>m</v>
          </cell>
        </row>
      </sheetData>
      <sheetData sheetId="20">
        <row r="23">
          <cell r="L23" t="str">
            <v xml:space="preserve"> </v>
          </cell>
        </row>
      </sheetData>
      <sheetData sheetId="21">
        <row r="23">
          <cell r="S23" t="str">
            <v>°C</v>
          </cell>
        </row>
      </sheetData>
      <sheetData sheetId="22">
        <row r="23">
          <cell r="H23" t="str">
            <v>Tepl. rozdíl K</v>
          </cell>
        </row>
      </sheetData>
      <sheetData sheetId="23">
        <row r="23">
          <cell r="H23"/>
        </row>
      </sheetData>
      <sheetData sheetId="24">
        <row r="23">
          <cell r="V23">
            <v>0</v>
          </cell>
        </row>
      </sheetData>
      <sheetData sheetId="25">
        <row r="23">
          <cell r="H23">
            <v>11</v>
          </cell>
        </row>
      </sheetData>
      <sheetData sheetId="26">
        <row r="23">
          <cell r="H23" t="str">
            <v>Východ</v>
          </cell>
        </row>
      </sheetData>
      <sheetData sheetId="27">
        <row r="23">
          <cell r="I23" t="str">
            <v>W</v>
          </cell>
        </row>
      </sheetData>
      <sheetData sheetId="28">
        <row r="25">
          <cell r="H25" t="str">
            <v>zkušební bod 4</v>
          </cell>
        </row>
      </sheetData>
      <sheetData sheetId="29">
        <row r="23">
          <cell r="N23" t="str">
            <v>Průměrná teplota kotle (Léto) TV</v>
          </cell>
        </row>
      </sheetData>
      <sheetData sheetId="30">
        <row r="24">
          <cell r="H24" t="str">
            <v>kWh/(m²a)</v>
          </cell>
        </row>
      </sheetData>
      <sheetData sheetId="31">
        <row r="25">
          <cell r="H25" t="str">
            <v>Roční data:</v>
          </cell>
        </row>
      </sheetData>
      <sheetData sheetId="32">
        <row r="23">
          <cell r="H23" t="str">
            <v>kWh/d</v>
          </cell>
        </row>
      </sheetData>
      <sheetData sheetId="33">
        <row r="23">
          <cell r="N23">
            <v>0</v>
          </cell>
        </row>
      </sheetData>
      <sheetData sheetId="34">
        <row r="23">
          <cell r="I23">
            <v>0</v>
          </cell>
        </row>
      </sheetData>
      <sheetData sheetId="35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Úvod"/>
      <sheetName val="Naklady stavby NERD"/>
      <sheetName val="Naklady stavby PARD - Skramlik"/>
      <sheetName val="Optimalizace"/>
      <sheetName val="A Vykazy"/>
      <sheetName val="Hodnocení"/>
      <sheetName val="Přehled"/>
      <sheetName val="Klima"/>
      <sheetName val="U-hodnoty"/>
      <sheetName val="Plochy"/>
      <sheetName val="Zemina"/>
      <sheetName val="Prvky"/>
      <sheetName val="Okna"/>
      <sheetName val="Zastínění"/>
      <sheetName val="Větrání"/>
      <sheetName val="Větrání Další"/>
      <sheetName val="VytSezonní"/>
      <sheetName val="Vytápění"/>
      <sheetName val="Tepelný výkon"/>
      <sheetName val="Větrání-L"/>
      <sheetName val="Léto"/>
      <sheetName val="Chlazení"/>
      <sheetName val="Chladicí jednotky"/>
      <sheetName val="Chladicí výkon"/>
      <sheetName val="TV+rozvody"/>
      <sheetName val="TV-solár"/>
      <sheetName val="Fotovoltaika"/>
      <sheetName val="Elektřina"/>
      <sheetName val="Užití Nebyt"/>
      <sheetName val="Elektřina Nebyt"/>
      <sheetName val="Elektřina pom"/>
      <sheetName val="Zisky"/>
      <sheetName val="Zisky Nebyt"/>
      <sheetName val="PrimárníE"/>
      <sheetName val="Kompakt"/>
      <sheetName val="TČ"/>
      <sheetName val="TČ země"/>
      <sheetName val="Kotel"/>
      <sheetName val="CZT"/>
      <sheetName val="Data"/>
      <sheetName val="CPD_databáze"/>
      <sheetName val="CPD_číselníky"/>
      <sheetName val="CPD_konstruk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23">
          <cell r="K23">
            <v>910.94866666666667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NB poznámky"/>
      <sheetName val="Přepočty na TNI"/>
      <sheetName val="Kompakty srovnani"/>
      <sheetName val="Norm. rozměry oken"/>
      <sheetName val="porovnani provoz nakladu zdroje"/>
      <sheetName val="Porovnání provoz nákladu obálky"/>
      <sheetName val="Energetika 2016_ ..."/>
      <sheetName val="ventilátory"/>
      <sheetName val="Ekonomika optimalizace"/>
      <sheetName val="Porovnni provoz nakladu 2018"/>
      <sheetName val="Lentí stabilita"/>
      <sheetName val="dotaceNZU"/>
      <sheetName val="Plochy-Dotace NZÚ"/>
      <sheetName val="En 2019_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3">
          <cell r="H3">
            <v>0.65</v>
          </cell>
        </row>
      </sheetData>
      <sheetData sheetId="10"/>
      <sheetData sheetId="11"/>
      <sheetData sheetId="12"/>
      <sheetData sheetId="13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NI 73 0329"/>
      <sheetName val="Protokol"/>
    </sheetNames>
    <sheetDataSet>
      <sheetData sheetId="0" refreshError="1">
        <row r="144">
          <cell r="B144" t="str">
            <v>Typ zdroje</v>
          </cell>
        </row>
        <row r="145">
          <cell r="B145">
            <v>1</v>
          </cell>
        </row>
        <row r="146">
          <cell r="B146" t="str">
            <v>Kotel plynový běžný</v>
          </cell>
        </row>
        <row r="147">
          <cell r="B147" t="str">
            <v>Kotel plynový nízkoteplotní</v>
          </cell>
        </row>
        <row r="148">
          <cell r="B148" t="str">
            <v>Kotel plynový kondenzační</v>
          </cell>
        </row>
        <row r="149">
          <cell r="B149" t="str">
            <v>Kotel na kusové dřevo v zapojení s akumulační nádrží</v>
          </cell>
        </row>
        <row r="150">
          <cell r="B150" t="str">
            <v>Kotel na dřevěné peletky v zapojení s akumulační nádrží</v>
          </cell>
        </row>
        <row r="151">
          <cell r="B151" t="str">
            <v>Kamna na kusové dřevo</v>
          </cell>
        </row>
        <row r="152">
          <cell r="B152" t="str">
            <v>Kamna na kusové dřevo s částečným uvolňováním tepla do akumulační nádrže nebo otopného systému</v>
          </cell>
        </row>
        <row r="153">
          <cell r="B153" t="str">
            <v>Kamna na dřevěné peletky</v>
          </cell>
        </row>
        <row r="154">
          <cell r="B154" t="str">
            <v>Elektrické přímotopné nebo akumulační vytápění</v>
          </cell>
        </row>
        <row r="155">
          <cell r="B155" t="str">
            <v>Tepelné čerpadlo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el Šablona Free"/>
      <sheetName val="Exel Šablona Tuning"/>
      <sheetName val="Jüthvykazy TNI-PENB cop to PHPP"/>
      <sheetName val="Matoušek vykazy TNI-PENB-PHPP"/>
      <sheetName val="Matoušek Tuning"/>
      <sheetName val="Výkazy LUX PHPP"/>
      <sheetName val="Suchánek"/>
      <sheetName val="Suchánek (2)"/>
      <sheetName val="Suchanek Tuning"/>
      <sheetName val="Suchanek Tuning (2)"/>
      <sheetName val="Suchanek Tuning (3)"/>
      <sheetName val="LUX Tuning"/>
      <sheetName val="Ru"/>
      <sheetName val="Passive okna porovnání"/>
      <sheetName val="Passive stěny porovnání"/>
      <sheetName val="Plocha Fve Ovesný"/>
      <sheetName val="Cena Fve"/>
      <sheetName val="Účinnost Fve dle TNI"/>
      <sheetName val="epRD Blansko Hučík"/>
      <sheetName val="Vajdikova"/>
      <sheetName val="Podíl kr. kamen na vytápění"/>
      <sheetName val="Vzduchotěsnot - Blowerdoor test"/>
      <sheetName val="Gallašova optimalizace"/>
      <sheetName val="Gallašova optimalizace (2)"/>
      <sheetName val="Galloašova výkazy"/>
      <sheetName val="epRD Přerov"/>
      <sheetName val="RD Předměstí - Vila v sadu"/>
      <sheetName val="Hučík Zvole"/>
      <sheetName val="Uem"/>
      <sheetName val="Forejtnikova"/>
    </sheetNames>
    <sheetDataSet>
      <sheetData sheetId="0"/>
      <sheetData sheetId="1"/>
      <sheetData sheetId="2"/>
      <sheetData sheetId="3"/>
      <sheetData sheetId="4">
        <row r="8">
          <cell r="C8">
            <v>266.08</v>
          </cell>
        </row>
      </sheetData>
      <sheetData sheetId="5"/>
      <sheetData sheetId="6"/>
      <sheetData sheetId="7"/>
      <sheetData sheetId="8">
        <row r="9">
          <cell r="C9">
            <v>2.5</v>
          </cell>
        </row>
      </sheetData>
      <sheetData sheetId="9"/>
      <sheetData sheetId="10"/>
      <sheetData sheetId="11">
        <row r="9">
          <cell r="C9">
            <v>2.5</v>
          </cell>
        </row>
      </sheetData>
      <sheetData sheetId="12"/>
      <sheetData sheetId="13"/>
      <sheetData sheetId="14"/>
      <sheetData sheetId="15">
        <row r="6">
          <cell r="C6">
            <v>1.6335</v>
          </cell>
        </row>
      </sheetData>
      <sheetData sheetId="16">
        <row r="6">
          <cell r="E6">
            <v>250</v>
          </cell>
        </row>
      </sheetData>
      <sheetData sheetId="17"/>
      <sheetData sheetId="18"/>
      <sheetData sheetId="19"/>
      <sheetData sheetId="20"/>
      <sheetData sheetId="21"/>
      <sheetData sheetId="22"/>
      <sheetData sheetId="23">
        <row r="35">
          <cell r="B35">
            <v>2.8659219858156026</v>
          </cell>
        </row>
      </sheetData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el Šablona Free"/>
      <sheetName val="Exel Šablona Tuning"/>
      <sheetName val="Jüthvykazy TNI-PENB cop to PHPP"/>
      <sheetName val="Matoušek vykazy TNI-PENB-PHPP"/>
      <sheetName val="Matoušek Tuning"/>
      <sheetName val="Výkazy LUX PHPP"/>
      <sheetName val="Suchánek"/>
      <sheetName val="Suchánek (2)"/>
      <sheetName val="Suchanek Tuning"/>
      <sheetName val="Suchanek Tuning (2)"/>
      <sheetName val="Suchanek Tuning (3)"/>
      <sheetName val="Scuhánek TZ"/>
      <sheetName val="LUX Tuning"/>
      <sheetName val="Ru"/>
      <sheetName val="Passive okna porovnání"/>
      <sheetName val="Passive stěny porovnání"/>
      <sheetName val="Plocha Fve Ovesný"/>
      <sheetName val="Cena Fve"/>
      <sheetName val="Účinnost Fve dle TNI"/>
      <sheetName val="epRD Blansko Hučík"/>
      <sheetName val="Vajdikova"/>
      <sheetName val="Podíl kr. kamen na vytápění"/>
      <sheetName val="Vzduchotěsnot - Blowerdoor test"/>
      <sheetName val="Gallašova optimalizace"/>
      <sheetName val="Gallašova optimalizace (2)"/>
      <sheetName val="Galloašova výkazy"/>
      <sheetName val="epRD Přerov"/>
      <sheetName val="RD Předměstí - Vila v sadu"/>
      <sheetName val="Hučík Zvole"/>
      <sheetName val="Uem"/>
      <sheetName val="b nevytápěný prostor"/>
      <sheetName val="Forejtnikova"/>
      <sheetName val="BD Přibyslavice 162"/>
      <sheetName val="DOMESTAV"/>
      <sheetName val="DOMESTAV (2)"/>
      <sheetName val="COP TČ a stf 2013"/>
      <sheetName val="phpp cop+fVE"/>
      <sheetName val="Litovany"/>
      <sheetName val="Loder Hutisko"/>
      <sheetName val="Loder Hutisko (2)"/>
      <sheetName val="Loder Hutisko (3)"/>
      <sheetName val="Loder Hutisko (4)final"/>
      <sheetName val="Loder Hutisko (5)EP final"/>
      <sheetName val="Loder optimalizace"/>
      <sheetName val="List2"/>
      <sheetName val="List1"/>
      <sheetName val="Ševčík"/>
      <sheetName val="Sevcik optimalizace"/>
      <sheetName val="UH - Krabčice"/>
      <sheetName val="UH- Krabčice optimalizace"/>
      <sheetName val="UH-Kolda Machov"/>
      <sheetName val="UH-Kolda Machov (2)"/>
      <sheetName val="UH-Kolda Machov (3)"/>
      <sheetName val="UH-Kolda Machov (4)"/>
      <sheetName val="UH-Kolda machov optimalizace"/>
      <sheetName val="UH-PoliceNadMetuji"/>
      <sheetName val="UH-PoliceNadMetuji (2)"/>
      <sheetName val="UH-PoliceNadMetuji (3)"/>
      <sheetName val="UH-PoliceNMetOptimalizace(1)"/>
      <sheetName val="Kobr -RD Vit"/>
      <sheetName val="Vit NZU (1)"/>
      <sheetName val="Herbrychová NS"/>
      <sheetName val="Herbrychová NS (2)"/>
      <sheetName val="Herbrychová NS (3)-PENB"/>
      <sheetName val="Herbrychová SS"/>
      <sheetName val="Herbrychová"/>
      <sheetName val="Nevrkla"/>
      <sheetName val="Nevrkla (2)"/>
      <sheetName val="Nevrkla (3)"/>
      <sheetName val="Nevrkla (4)"/>
      <sheetName val="Nevrkla (5)"/>
      <sheetName val="NEVRKLA optimalizace"/>
      <sheetName val="Přepočty na TNI"/>
      <sheetName val="Soběšovice Aevp"/>
      <sheetName val="Soběšovice Výkazy  "/>
      <sheetName val="Bayer Obřany"/>
      <sheetName val="BAyer optimalizace"/>
      <sheetName val="Smejkal"/>
      <sheetName val="Smejkal (2)"/>
      <sheetName val="Smejkal (3)"/>
      <sheetName val="Smejkal (4)"/>
      <sheetName val="Smejkal (5)"/>
      <sheetName val="List3"/>
      <sheetName val="Ochoz"/>
      <sheetName val="Šalamoun skleník"/>
      <sheetName val="Šeflova+nejedlik+MaŠek"/>
      <sheetName val="Hučík Heršpice"/>
      <sheetName val="Hučík Heršpice (2)"/>
      <sheetName val="Hučík Heršpice (3)"/>
      <sheetName val="CELET-Dočkal"/>
      <sheetName val="CELET-Dočkal (2)"/>
      <sheetName val="CELET-Dočkal (3)"/>
      <sheetName val="CELET-Dočkal (4)"/>
      <sheetName val="Celet-Dočkal Optimalizace"/>
      <sheetName val="Šcerba"/>
      <sheetName val="Šěrba Optimalizace"/>
      <sheetName val="Ohřev bazénu"/>
      <sheetName val="Denner bazén"/>
      <sheetName val="prum šírka rámu"/>
      <sheetName val="Zubík"/>
      <sheetName val="Zubík Optimalizace (1)"/>
      <sheetName val="HEMZA UH"/>
      <sheetName val="HEMZA UH (2)"/>
      <sheetName val="HEMZA UH (3)"/>
      <sheetName val="HEMZA UH (4)"/>
      <sheetName val="HEMZA UH (5)"/>
      <sheetName val="HEMZA optimalizace"/>
      <sheetName val="Šťava"/>
      <sheetName val="Šťáva-optimalizace"/>
      <sheetName val="Hlavinova-poskozeno"/>
      <sheetName val="Hlavinova-opr.1"/>
      <sheetName val="Alexa MB"/>
      <sheetName val="Alexa optimalizace"/>
      <sheetName val="Vybíral - Libice"/>
      <sheetName val="Vybíral - Libice (2)"/>
      <sheetName val="Vybíral optimalizace"/>
      <sheetName val="Blažovice Janošik"/>
      <sheetName val="Chytry vykazy"/>
      <sheetName val="Chytrý"/>
      <sheetName val="Stěny Sd"/>
      <sheetName val="Pořizovací náklady Zdroj a prov"/>
      <sheetName val="Optimalizace plochy"/>
      <sheetName val="Qc=TZ Sima - ENB - PHPP"/>
      <sheetName val="PHPP x TNI"/>
      <sheetName val="Výžený průměr zdrojů "/>
      <sheetName val="Saitl Nehradov"/>
      <sheetName val="Saitl Optimalizace"/>
      <sheetName val="Pleskot vykazy"/>
      <sheetName val="Pleskot vykazy (3)"/>
      <sheetName val="Pleskot vykazy (4)"/>
      <sheetName val="Pleskot vykazy (2)"/>
      <sheetName val="Pleskot optimalizace-15"/>
      <sheetName val="Puldová Oskořínek"/>
      <sheetName val="DUFEK NS-2014"/>
      <sheetName val="HlavicaCheb"/>
      <sheetName val="Hlavica optimalizace-15 (2)"/>
      <sheetName val="Hlavica optimalizace-15 (3)"/>
      <sheetName val="Hlavica optimalizace-15 (4)"/>
      <sheetName val="Schartl NnO"/>
      <sheetName val="penb bystrc Šarka"/>
      <sheetName val="TZ epRD Řihošek"/>
      <sheetName val="Šlapák Petrůvky III. 20141207"/>
      <sheetName val="PENB Ptáčov"/>
      <sheetName val="enb Čikom Sochor"/>
      <sheetName val="Sochor Čikom Optimalizace"/>
      <sheetName val="Bayer MB"/>
      <sheetName val="Csaba Botoš"/>
      <sheetName val="Csaba Botoš (2)"/>
      <sheetName val="Stínění dle EN"/>
      <sheetName val="Výška podkroví"/>
      <sheetName val="New2015"/>
      <sheetName val="Vrba arch design"/>
      <sheetName val="epRD Sedlecký"/>
      <sheetName val="epRD Sedlecký (2)"/>
      <sheetName val="Vozehová sedlecky Qc"/>
      <sheetName val="Qc po mistnsotech výkaz "/>
      <sheetName val="epRD CELET Netřebský "/>
      <sheetName val="epRD CELET Netřebský  (2)"/>
      <sheetName val="List4"/>
      <sheetName val="CELET RD Cach"/>
      <sheetName val="Třebovice epJüthnerová"/>
      <sheetName val="Třebovice epJüthnerová(2)-15_60"/>
      <sheetName val="NERD Kocáb"/>
      <sheetName val="Kocáb porovnání "/>
      <sheetName val="Mikulčice - Arch. Veselý II. "/>
      <sheetName val="Rambousek Hartvíkovice"/>
      <sheetName val="Ruská PENB "/>
      <sheetName val="pENB Hahnova"/>
      <sheetName val="pENB Bednářová"/>
      <sheetName val="epRD Kircher IVT"/>
      <sheetName val="epRD Kircher IVT (2)"/>
      <sheetName val="epRD Kircher IVT (3)"/>
      <sheetName val="epRD Šlapák II"/>
      <sheetName val="PENB Chlumský"/>
      <sheetName val="PENB H. Újezd 1"/>
      <sheetName val="PENB H. Újezd 2 new (2)"/>
      <sheetName val="PENB H. Újezd 2 new"/>
      <sheetName val="PENB SOK BD VN z"/>
      <sheetName val="PENB SOK BD VN 1"/>
      <sheetName val="SOK výroba 1-  I. etapa"/>
      <sheetName val="SOK výroba 1-  I.+II etapa "/>
      <sheetName val="SOK výroba St"/>
      <sheetName val="SOK výroba optimalizace"/>
      <sheetName val="Řadovka Rosice R02-vnitrni (2)"/>
      <sheetName val="Řadovka Rosice R01-krajni V"/>
      <sheetName val="Řadovka Rosice R01-krajni V (2"/>
      <sheetName val="Rosice RD-D1 jih solo"/>
      <sheetName val="Rosice RD-D3-9 JZ solo (2)"/>
      <sheetName val="rosice Qc"/>
      <sheetName val="epRD Hniličkovi "/>
      <sheetName val="epRD Hniličkovi  (2)"/>
      <sheetName val="epRD Hniličkovi  (3)"/>
      <sheetName val="epRD LUNGA"/>
      <sheetName val="epRD LUNGA (2)"/>
      <sheetName val="epRD Rajtora "/>
      <sheetName val="RD Vranovice-A"/>
      <sheetName val="RD Vranovice-B"/>
      <sheetName val="BRINKMANN"/>
      <sheetName val="BRINKMANN (2)"/>
      <sheetName val="PENB Ketkovice "/>
      <sheetName val="PENB Svoboda Kozinova 1"/>
      <sheetName val="PENB Svoboda Kozinova 1 (2)"/>
      <sheetName val="Urbánek Dobrá Voda"/>
      <sheetName val="Kobr Zajíc"/>
      <sheetName val="Kobr Zajíc (2)"/>
      <sheetName val="PENB Domestav LIFE 2015"/>
      <sheetName val="Sušák"/>
      <sheetName val="OHNIŠTĚ - ENB"/>
      <sheetName val="Ohniště porovnání "/>
      <sheetName val="Stárek Ivanovice"/>
      <sheetName val="Kazimír Horák"/>
      <sheetName val="Kazimír Horák porovnání"/>
      <sheetName val="HS 2500 2400 2d"/>
      <sheetName val="PEnb Čeloud Jihlava"/>
      <sheetName val="List6"/>
      <sheetName val="epRD Podzimek Unanov"/>
      <sheetName val="epRD Podzimek Unanov (2)"/>
      <sheetName val="epRD Podzimek Unanov (3)"/>
      <sheetName val="epRD Hála Zákřany"/>
      <sheetName val="epRD Hála Zákřany (2)"/>
      <sheetName val="epRD Srazilova Počaply"/>
      <sheetName val="epRD Srazilova Počaply (2)"/>
      <sheetName val="NZÚ 2015 dotace"/>
      <sheetName val="NZÚ Marek"/>
      <sheetName val="NZÚ Vodička"/>
      <sheetName val="epRD Orlický"/>
      <sheetName val="epRD Orlický (2)"/>
      <sheetName val="epRD Orlický (3)"/>
    </sheetNames>
    <sheetDataSet>
      <sheetData sheetId="0"/>
      <sheetData sheetId="1"/>
      <sheetData sheetId="2"/>
      <sheetData sheetId="3"/>
      <sheetData sheetId="4">
        <row r="8">
          <cell r="C8">
            <v>266.08</v>
          </cell>
        </row>
        <row r="9">
          <cell r="C9">
            <v>1.5</v>
          </cell>
        </row>
      </sheetData>
      <sheetData sheetId="5"/>
      <sheetData sheetId="6"/>
      <sheetData sheetId="7"/>
      <sheetData sheetId="8">
        <row r="9">
          <cell r="C9">
            <v>2.5</v>
          </cell>
        </row>
      </sheetData>
      <sheetData sheetId="9"/>
      <sheetData sheetId="10"/>
      <sheetData sheetId="11"/>
      <sheetData sheetId="12">
        <row r="9">
          <cell r="C9">
            <v>2.5</v>
          </cell>
        </row>
      </sheetData>
      <sheetData sheetId="13"/>
      <sheetData sheetId="14"/>
      <sheetData sheetId="15"/>
      <sheetData sheetId="16">
        <row r="6">
          <cell r="C6">
            <v>1.6335</v>
          </cell>
          <cell r="E6">
            <v>250</v>
          </cell>
        </row>
      </sheetData>
      <sheetData sheetId="17">
        <row r="6">
          <cell r="E6">
            <v>250</v>
          </cell>
        </row>
        <row r="32">
          <cell r="B32">
            <v>1.6335</v>
          </cell>
        </row>
      </sheetData>
      <sheetData sheetId="18"/>
      <sheetData sheetId="19"/>
      <sheetData sheetId="20"/>
      <sheetData sheetId="21"/>
      <sheetData sheetId="22"/>
      <sheetData sheetId="23"/>
      <sheetData sheetId="24">
        <row r="35">
          <cell r="B35">
            <v>2.8659219858156026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>
        <row r="19">
          <cell r="B19" t="str">
            <v>0</v>
          </cell>
        </row>
      </sheetData>
      <sheetData sheetId="39"/>
      <sheetData sheetId="40"/>
      <sheetData sheetId="41">
        <row r="15">
          <cell r="B15">
            <v>149.7294</v>
          </cell>
        </row>
        <row r="19">
          <cell r="E19">
            <v>0</v>
          </cell>
        </row>
        <row r="20">
          <cell r="B20">
            <v>-3.0000000000000002E-2</v>
          </cell>
        </row>
      </sheetData>
      <sheetData sheetId="42"/>
      <sheetData sheetId="43">
        <row r="9">
          <cell r="C9">
            <v>2.5</v>
          </cell>
        </row>
      </sheetData>
      <sheetData sheetId="44"/>
      <sheetData sheetId="45"/>
      <sheetData sheetId="46">
        <row r="20">
          <cell r="B20">
            <v>-7.0000000000000007E-2</v>
          </cell>
        </row>
      </sheetData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>
        <row r="22">
          <cell r="B22">
            <v>3.04</v>
          </cell>
        </row>
        <row r="26">
          <cell r="B26">
            <v>0.59</v>
          </cell>
        </row>
        <row r="27">
          <cell r="B27">
            <v>1</v>
          </cell>
        </row>
        <row r="28">
          <cell r="B28">
            <v>0.4</v>
          </cell>
        </row>
        <row r="29">
          <cell r="B29">
            <v>2.5</v>
          </cell>
        </row>
        <row r="30">
          <cell r="B30">
            <v>3.5750000000000002</v>
          </cell>
        </row>
        <row r="33">
          <cell r="B33">
            <v>13.93</v>
          </cell>
          <cell r="D33">
            <v>15.11</v>
          </cell>
        </row>
        <row r="34">
          <cell r="B34">
            <v>8.68</v>
          </cell>
          <cell r="D34">
            <v>9.86</v>
          </cell>
        </row>
      </sheetData>
      <sheetData sheetId="90"/>
      <sheetData sheetId="91">
        <row r="84">
          <cell r="B84" t="str">
            <v>0,5</v>
          </cell>
        </row>
      </sheetData>
      <sheetData sheetId="92"/>
      <sheetData sheetId="93"/>
      <sheetData sheetId="94"/>
      <sheetData sheetId="95">
        <row r="9">
          <cell r="I9">
            <v>0.75</v>
          </cell>
        </row>
      </sheetData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>
        <row r="29">
          <cell r="B29">
            <v>0.05</v>
          </cell>
        </row>
      </sheetData>
      <sheetData sheetId="115"/>
      <sheetData sheetId="116">
        <row r="2">
          <cell r="A2">
            <v>181.06</v>
          </cell>
        </row>
      </sheetData>
      <sheetData sheetId="117"/>
      <sheetData sheetId="118">
        <row r="3">
          <cell r="C3">
            <v>200.185</v>
          </cell>
        </row>
        <row r="17">
          <cell r="C17">
            <v>163.80000000000001</v>
          </cell>
        </row>
      </sheetData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>
        <row r="25">
          <cell r="B25">
            <v>0</v>
          </cell>
          <cell r="F25">
            <v>10.635</v>
          </cell>
        </row>
        <row r="26">
          <cell r="B26">
            <v>0</v>
          </cell>
          <cell r="F26">
            <v>7.81</v>
          </cell>
        </row>
        <row r="27">
          <cell r="B27">
            <v>0</v>
          </cell>
        </row>
        <row r="28">
          <cell r="B28">
            <v>0</v>
          </cell>
        </row>
      </sheetData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>
        <row r="58">
          <cell r="L58">
            <v>0.7</v>
          </cell>
          <cell r="M58">
            <v>3.8</v>
          </cell>
        </row>
      </sheetData>
      <sheetData sheetId="163">
        <row r="11">
          <cell r="G11">
            <v>0.7</v>
          </cell>
        </row>
      </sheetData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Úvod"/>
      <sheetName val="Optimalizace"/>
      <sheetName val="A Vykazy"/>
      <sheetName val="Hodnocení"/>
      <sheetName val="Plochy"/>
      <sheetName val="U-seznam"/>
      <sheetName val="U-hodnoty"/>
      <sheetName val="Materialy"/>
      <sheetName val="Zemina"/>
      <sheetName val="Okna"/>
      <sheetName val="OknaTyp"/>
      <sheetName val="Zastínění"/>
      <sheetName val="Větrání"/>
      <sheetName val="Teplo pro vytápění"/>
      <sheetName val="MěsíčníM"/>
      <sheetName val="Topná zátěž"/>
      <sheetName val="Léto"/>
      <sheetName val="Zastínění-L"/>
      <sheetName val="Větrání-L"/>
      <sheetName val="Chlazení"/>
      <sheetName val="Chladící jednotky"/>
      <sheetName val="Chladící zátěž"/>
      <sheetName val="TV+rozvody"/>
      <sheetName val="TV-solár"/>
      <sheetName val="Elektřina"/>
      <sheetName val="Elektřina Nebyt"/>
      <sheetName val="Elektřina pom"/>
      <sheetName val="PrimárníE"/>
      <sheetName val="Kompakt"/>
      <sheetName val="Kotel"/>
      <sheetName val="CZT"/>
      <sheetName val="Klimadata"/>
      <sheetName val="Zisky"/>
      <sheetName val="Zisky Nebyt"/>
      <sheetName val="Uživatel Nebyt"/>
      <sheetName val="Data"/>
    </sheetNames>
    <sheetDataSet>
      <sheetData sheetId="0"/>
      <sheetData sheetId="1">
        <row r="8">
          <cell r="C8">
            <v>144.81470000000002</v>
          </cell>
        </row>
        <row r="9">
          <cell r="C9">
            <v>0.19230769230769232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Úvod"/>
      <sheetName val="Naklady stavby 2patra"/>
      <sheetName val="vykazy TNI-PENB cop to PHPP"/>
      <sheetName val="2013 vykazy ENB"/>
      <sheetName val="Hodnocení"/>
      <sheetName val="Plochy"/>
      <sheetName val="U-seznam"/>
      <sheetName val="U-hodnoty"/>
      <sheetName val="Materialy"/>
      <sheetName val="Zemina"/>
      <sheetName val="Okna"/>
      <sheetName val="OknaTyp"/>
      <sheetName val="Zastínění"/>
      <sheetName val="Větrání"/>
      <sheetName val="Teplo pro vytápění"/>
      <sheetName val="MěsíčníM"/>
      <sheetName val="Topná zátěž"/>
      <sheetName val="Léto"/>
      <sheetName val="Zastínění-L"/>
      <sheetName val="Větrání-L"/>
      <sheetName val="Chlazení"/>
      <sheetName val="Chladící jednotky"/>
      <sheetName val="Chladící zátěž"/>
      <sheetName val="TV+rozvody"/>
      <sheetName val="TV-solár"/>
      <sheetName val="Elektřina"/>
      <sheetName val="Elektřina Nebyt"/>
      <sheetName val="Elektřina pom"/>
      <sheetName val="PrimárníE"/>
      <sheetName val="Kompakt"/>
      <sheetName val="Kotel"/>
      <sheetName val="CZT"/>
      <sheetName val="Klimadata"/>
      <sheetName val="Zisky"/>
      <sheetName val="Zisky Nebyt"/>
      <sheetName val="Uživatel Nebyt"/>
      <sheetName val="Data"/>
    </sheetNames>
    <sheetDataSet>
      <sheetData sheetId="0"/>
      <sheetData sheetId="1"/>
      <sheetData sheetId="2"/>
      <sheetData sheetId="3">
        <row r="78">
          <cell r="F78">
            <v>0.35</v>
          </cell>
        </row>
        <row r="79">
          <cell r="F79">
            <v>1.3</v>
          </cell>
        </row>
        <row r="80">
          <cell r="F80">
            <v>4.5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Úvod"/>
      <sheetName val="GZ"/>
      <sheetName val="Vykazy IPV"/>
      <sheetName val="Nákladovost"/>
      <sheetName val="Naklady - pajc"/>
      <sheetName val="Optimalizace"/>
      <sheetName val="Hodnocení"/>
      <sheetName val="PrimárníE"/>
      <sheetName val="Plochy"/>
      <sheetName val="U-seznam"/>
      <sheetName val="U-hodnoty"/>
      <sheetName val="Materialy"/>
      <sheetName val="Zemina"/>
      <sheetName val="Zemina (2)"/>
      <sheetName val="Okna"/>
      <sheetName val="Okna 2"/>
      <sheetName val="OknaTyp"/>
      <sheetName val="Zastínění"/>
      <sheetName val="Větrání"/>
      <sheetName val="Teplo pro vytápění"/>
      <sheetName val="MěsíčníM"/>
      <sheetName val="Topná zátěž"/>
      <sheetName val="Léto"/>
      <sheetName val="Zastínění-L"/>
      <sheetName val="Větrání-L"/>
      <sheetName val="Chlazení"/>
      <sheetName val="Chladící jednotky"/>
      <sheetName val="Chladící zátěž"/>
      <sheetName val="TV+rozvody"/>
      <sheetName val="TV-solár"/>
      <sheetName val="Elektřina"/>
      <sheetName val="Elektřina Nebyt"/>
      <sheetName val="Elektřina pom"/>
      <sheetName val="Kompakt"/>
      <sheetName val="Kotel"/>
      <sheetName val="CZT"/>
      <sheetName val="Klimadata"/>
      <sheetName val="Zisky"/>
      <sheetName val="Zisky Nebyt"/>
      <sheetName val="Uživatel Nebyt"/>
      <sheetName val="Data"/>
    </sheetNames>
    <sheetDataSet>
      <sheetData sheetId="0"/>
      <sheetData sheetId="1"/>
      <sheetData sheetId="2"/>
      <sheetData sheetId="3">
        <row r="32">
          <cell r="D32">
            <v>4743.2</v>
          </cell>
        </row>
        <row r="34">
          <cell r="D34">
            <v>1.2</v>
          </cell>
        </row>
        <row r="35">
          <cell r="D35">
            <v>0.8</v>
          </cell>
        </row>
        <row r="36">
          <cell r="D36">
            <v>0.6</v>
          </cell>
        </row>
      </sheetData>
      <sheetData sheetId="4"/>
      <sheetData sheetId="5"/>
      <sheetData sheetId="6">
        <row r="16">
          <cell r="T16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53">
          <cell r="C53">
            <v>-55</v>
          </cell>
          <cell r="D53">
            <v>0</v>
          </cell>
        </row>
        <row r="56">
          <cell r="C56">
            <v>-55</v>
          </cell>
        </row>
      </sheetData>
      <sheetData sheetId="15"/>
      <sheetData sheetId="16"/>
      <sheetData sheetId="17"/>
      <sheetData sheetId="18"/>
      <sheetData sheetId="19">
        <row r="5">
          <cell r="D5" t="str">
            <v>epRD Šalamoun Hroznatín</v>
          </cell>
        </row>
      </sheetData>
      <sheetData sheetId="20"/>
      <sheetData sheetId="21"/>
      <sheetData sheetId="22"/>
      <sheetData sheetId="23"/>
      <sheetData sheetId="24"/>
      <sheetData sheetId="25"/>
      <sheetData sheetId="26">
        <row r="54">
          <cell r="I54">
            <v>0</v>
          </cell>
        </row>
      </sheetData>
      <sheetData sheetId="27"/>
      <sheetData sheetId="28">
        <row r="29">
          <cell r="M29">
            <v>7.4763535423499977E-2</v>
          </cell>
        </row>
      </sheetData>
      <sheetData sheetId="29">
        <row r="13">
          <cell r="V13">
            <v>0.12123452547376166</v>
          </cell>
        </row>
      </sheetData>
      <sheetData sheetId="30">
        <row r="14">
          <cell r="AC14">
            <v>0.38</v>
          </cell>
        </row>
      </sheetData>
      <sheetData sheetId="31">
        <row r="71">
          <cell r="AA71">
            <v>0</v>
          </cell>
        </row>
      </sheetData>
      <sheetData sheetId="32">
        <row r="9">
          <cell r="D9">
            <v>1126.6976</v>
          </cell>
        </row>
      </sheetData>
      <sheetData sheetId="33">
        <row r="87">
          <cell r="F87" t="e">
            <v>#VALUE!</v>
          </cell>
        </row>
      </sheetData>
      <sheetData sheetId="34">
        <row r="19">
          <cell r="F19" t="str">
            <v>kond. kotel na plyn</v>
          </cell>
        </row>
      </sheetData>
      <sheetData sheetId="35">
        <row r="18">
          <cell r="F18">
            <v>0</v>
          </cell>
        </row>
      </sheetData>
      <sheetData sheetId="36"/>
      <sheetData sheetId="37"/>
      <sheetData sheetId="38"/>
      <sheetData sheetId="39"/>
      <sheetData sheetId="40">
        <row r="10">
          <cell r="D10">
            <v>2.7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ávratnost tepelných mostů"/>
      <sheetName val="Návratnost tepelných mostů-sokl"/>
      <sheetName val="Návratnost tepelných mostů- (2"/>
      <sheetName val="Navratnost pardnos DNS"/>
      <sheetName val="Navratnost DNS (2)"/>
      <sheetName val="Navratnost DNS-sucinnosti"/>
      <sheetName val="Navratnost DNS-pricky"/>
      <sheetName val="Navratnost zatepleni poskocil"/>
      <sheetName val="Navratnost zatepleni Zahradníčk"/>
      <sheetName val="Navratnost celeho domu - kontro"/>
      <sheetName val="EKONOMIKA dle TNI"/>
      <sheetName val="EKONOMIKA dle penb"/>
      <sheetName val="Ekonomika Varianty Hodonin"/>
      <sheetName val="ES Dudek Vladimir"/>
      <sheetName val="ES Vranov"/>
      <sheetName val="Vranov - grafy"/>
      <sheetName val="Celkove naklady"/>
      <sheetName val="Naklady - PV"/>
      <sheetName val="Celkove naklady (2)"/>
      <sheetName val="Vstupy+přehled"/>
      <sheetName val="Přima navratnost"/>
      <sheetName val="CPD 1"/>
      <sheetName val="CPD 2"/>
      <sheetName val="EA"/>
      <sheetName val="EA Grafy, koeficienty dle vyhl"/>
    </sheetNames>
    <sheetDataSet>
      <sheetData sheetId="0">
        <row r="2">
          <cell r="D2">
            <v>83</v>
          </cell>
        </row>
        <row r="3">
          <cell r="D3">
            <v>4.8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rovnani provoznich nakladu "/>
      <sheetName val="Úvod"/>
      <sheetName val="Naklady stavby NERD"/>
      <sheetName val="Naklady stavby PARD"/>
      <sheetName val="DNK"/>
      <sheetName val="Optimalizace"/>
      <sheetName val="A Vykazy"/>
      <sheetName val="Hodnocení"/>
      <sheetName val="Přehled"/>
      <sheetName val="Klima"/>
      <sheetName val="U-hodnoty"/>
      <sheetName val="Plochy"/>
      <sheetName val="Zemina"/>
      <sheetName val="Prvky"/>
      <sheetName val="Okna"/>
      <sheetName val="Zastínění"/>
      <sheetName val="Větrání"/>
      <sheetName val="Větrání Další"/>
      <sheetName val="VytSezonní"/>
      <sheetName val="Vytápění"/>
      <sheetName val="Tepelný výkon"/>
      <sheetName val="Větrání-L"/>
      <sheetName val="Léto"/>
      <sheetName val="Chlazení"/>
      <sheetName val="Chladicí jednotky"/>
      <sheetName val="Chladicí výkon"/>
      <sheetName val="TV+rozvody"/>
      <sheetName val="TV-solár"/>
      <sheetName val="Fotovoltaika"/>
      <sheetName val="Elektřina"/>
      <sheetName val="Užití Nebyt"/>
      <sheetName val="Elektřina Nebyt"/>
      <sheetName val="Elektřina pom"/>
      <sheetName val="Zisky"/>
      <sheetName val="Zisky Nebyt"/>
      <sheetName val="PrimárníE"/>
      <sheetName val="Kompakt"/>
      <sheetName val="TČ"/>
      <sheetName val="TČ země"/>
      <sheetName val="Kotel"/>
      <sheetName val="CZT"/>
      <sheetName val="Data"/>
      <sheetName val="CPD_databáze"/>
      <sheetName val="CPD_číselníky"/>
      <sheetName val="CPD_konstruk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32">
          <cell r="F32"/>
        </row>
        <row r="39">
          <cell r="F39"/>
        </row>
      </sheetData>
      <sheetData sheetId="8" refreshError="1"/>
      <sheetData sheetId="9" refreshError="1"/>
      <sheetData sheetId="10" refreshError="1"/>
      <sheetData sheetId="11">
        <row r="40">
          <cell r="AN40" t="str">
            <v>1-1.NP SZ obklad</v>
          </cell>
        </row>
      </sheetData>
      <sheetData sheetId="12" refreshError="1"/>
      <sheetData sheetId="13">
        <row r="13">
          <cell r="FZ13" t="str">
            <v>93ud Brickwork 24 years old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>
        <row r="72">
          <cell r="AP72" t="str">
            <v>Elektřina</v>
          </cell>
        </row>
      </sheetData>
      <sheetData sheetId="32" refreshError="1"/>
      <sheetData sheetId="33" refreshError="1"/>
      <sheetData sheetId="34" refreshError="1"/>
      <sheetData sheetId="35" refreshError="1"/>
      <sheetData sheetId="36" refreshError="1"/>
      <sheetData sheetId="37">
        <row r="519">
          <cell r="B519" t="str">
            <v>žádné</v>
          </cell>
        </row>
      </sheetData>
      <sheetData sheetId="38" refreshError="1"/>
      <sheetData sheetId="39" refreshError="1"/>
      <sheetData sheetId="40" refreshError="1"/>
      <sheetData sheetId="41">
        <row r="16">
          <cell r="C16" t="str">
            <v>žádný</v>
          </cell>
        </row>
      </sheetData>
      <sheetData sheetId="42" refreshError="1"/>
      <sheetData sheetId="43">
        <row r="2">
          <cell r="A2" t="str">
            <v>Česká republika</v>
          </cell>
          <cell r="B2" t="str">
            <v>Středočeský kraj</v>
          </cell>
          <cell r="C2" t="str">
            <v>Rodinný dům</v>
          </cell>
          <cell r="F2" t="str">
            <v>Nová zelená úsporám (od 2014)</v>
          </cell>
          <cell r="G2" t="str">
            <v>PENB od 2013, Nová zelená úsporám (vnější rozměry)</v>
          </cell>
          <cell r="H2" t="str">
            <v>PENB od 2013, Nová zelená úsporám (Vyhl. 78/2013 Sb. a TNI 73 0331)</v>
          </cell>
          <cell r="I2" t="str">
            <v>PENB od 2013, Nová zelená úsporám (Vyhl. 78/2013 Sb. a TNI 73 0331)</v>
          </cell>
          <cell r="J2" t="str">
            <v>A - mimořádně úsporná</v>
          </cell>
        </row>
        <row r="3">
          <cell r="A3" t="str">
            <v>Slovensko</v>
          </cell>
          <cell r="B3" t="str">
            <v>Zlínský kraj</v>
          </cell>
          <cell r="C3" t="str">
            <v>Řadový rodinný dům</v>
          </cell>
          <cell r="F3" t="str">
            <v>Nová zelená úsporám (2013)</v>
          </cell>
          <cell r="G3" t="str">
            <v>PENB do 2012, Zelená úsporám (celkové vnitřní rozměry)</v>
          </cell>
          <cell r="H3" t="str">
            <v>Zelená úsporám (TNI 73 0329)</v>
          </cell>
          <cell r="I3" t="str">
            <v>Zelená úsporám (TNI 73 0329)</v>
          </cell>
          <cell r="J3" t="str">
            <v>B - velmi úsporná</v>
          </cell>
        </row>
        <row r="4">
          <cell r="A4" t="str">
            <v>Albánie</v>
          </cell>
          <cell r="B4" t="str">
            <v>Vysočina</v>
          </cell>
          <cell r="C4" t="str">
            <v>Bytový dům</v>
          </cell>
          <cell r="F4" t="str">
            <v>Zelená úsporám (2009-2012)</v>
          </cell>
          <cell r="H4" t="str">
            <v>PENB do 2012 (ČSN 13 790)</v>
          </cell>
          <cell r="J4" t="str">
            <v>C - úsporná</v>
          </cell>
        </row>
        <row r="5">
          <cell r="A5" t="str">
            <v>Ručně přímo online na webu je nutno zadat, které firmy se na stavbě podílely, nahrát fotografie a nahrát PENB (nepovinné).</v>
          </cell>
          <cell r="B5" t="str">
            <v>Ústecký kraj</v>
          </cell>
          <cell r="C5" t="str">
            <v>Vzdělávací zařízení (škola, školka)</v>
          </cell>
          <cell r="F5" t="str">
            <v>OPŽP</v>
          </cell>
          <cell r="J5" t="str">
            <v>D - méně úsporná</v>
          </cell>
        </row>
        <row r="6">
          <cell r="A6" t="str">
            <v>Belgie</v>
          </cell>
          <cell r="B6" t="str">
            <v>Jihočeský kraj</v>
          </cell>
          <cell r="C6" t="str">
            <v>Ubytovací zařízení (hotel, penzion)</v>
          </cell>
          <cell r="F6" t="str">
            <v>jiná</v>
          </cell>
          <cell r="J6" t="str">
            <v>E - nehospodárná</v>
          </cell>
        </row>
        <row r="7">
          <cell r="A7" t="str">
            <v>Bělorusko</v>
          </cell>
          <cell r="B7" t="str">
            <v>Jihomoravský kraj</v>
          </cell>
          <cell r="C7" t="str">
            <v>Administrativní / kancelářská budova</v>
          </cell>
          <cell r="J7" t="str">
            <v>F - velmi nehospodárná</v>
          </cell>
        </row>
        <row r="8">
          <cell r="A8" t="str">
            <v>Bosna a Hercegovina</v>
          </cell>
          <cell r="B8" t="str">
            <v>Karlovarský kraj</v>
          </cell>
          <cell r="C8" t="str">
            <v>Správní / veřejná budova</v>
          </cell>
          <cell r="J8" t="str">
            <v>G - mimořádně nehospodárná</v>
          </cell>
        </row>
        <row r="9">
          <cell r="A9" t="str">
            <v>Bulharsko</v>
          </cell>
          <cell r="B9" t="str">
            <v>Královéhradecký kraj</v>
          </cell>
          <cell r="C9" t="str">
            <v>Dům s pečovatelskou službou / domov</v>
          </cell>
        </row>
        <row r="10">
          <cell r="A10" t="str">
            <v>Černá hora</v>
          </cell>
          <cell r="B10" t="str">
            <v>Liberecký kraj</v>
          </cell>
          <cell r="C10" t="str">
            <v>jiný</v>
          </cell>
        </row>
        <row r="11">
          <cell r="A11" t="str">
            <v>Dánsko</v>
          </cell>
          <cell r="B11" t="str">
            <v>Moravskoslezký kraj</v>
          </cell>
        </row>
        <row r="12">
          <cell r="A12" t="str">
            <v>Estonsko</v>
          </cell>
          <cell r="B12" t="str">
            <v>Olomoucký kraj</v>
          </cell>
        </row>
        <row r="13">
          <cell r="A13" t="str">
            <v>Finsko</v>
          </cell>
          <cell r="B13" t="str">
            <v>Pardubický kraj</v>
          </cell>
        </row>
        <row r="14">
          <cell r="A14" t="str">
            <v>Francie</v>
          </cell>
          <cell r="B14" t="str">
            <v>Plzeňský kraj</v>
          </cell>
        </row>
        <row r="15">
          <cell r="A15" t="str">
            <v>Chorvatsko</v>
          </cell>
          <cell r="B15" t="str">
            <v>jiný (zahraničí)</v>
          </cell>
        </row>
        <row r="16">
          <cell r="A16" t="str">
            <v>Irsko</v>
          </cell>
        </row>
        <row r="17">
          <cell r="A17" t="str">
            <v>Island</v>
          </cell>
        </row>
        <row r="18">
          <cell r="A18" t="str">
            <v>Itálie</v>
          </cell>
        </row>
        <row r="19">
          <cell r="A19" t="str">
            <v>Kypr</v>
          </cell>
        </row>
        <row r="20">
          <cell r="A20" t="str">
            <v>Lichtenštejnsko</v>
          </cell>
        </row>
        <row r="21">
          <cell r="A21" t="str">
            <v>Litva</v>
          </cell>
        </row>
        <row r="22">
          <cell r="A22" t="str">
            <v>Lotyšsko</v>
          </cell>
        </row>
        <row r="23">
          <cell r="A23" t="str">
            <v>Lucembursko</v>
          </cell>
        </row>
        <row r="24">
          <cell r="A24" t="str">
            <v>Maďarsko</v>
          </cell>
        </row>
        <row r="25">
          <cell r="A25" t="str">
            <v>Malta</v>
          </cell>
        </row>
        <row r="26">
          <cell r="A26" t="str">
            <v>Moldavsko</v>
          </cell>
        </row>
        <row r="27">
          <cell r="A27" t="str">
            <v>Monako</v>
          </cell>
        </row>
        <row r="28">
          <cell r="A28" t="str">
            <v>Německo</v>
          </cell>
        </row>
        <row r="29">
          <cell r="A29" t="str">
            <v>Nizozemsko</v>
          </cell>
        </row>
        <row r="30">
          <cell r="A30" t="str">
            <v>Norsko</v>
          </cell>
        </row>
        <row r="31">
          <cell r="A31" t="str">
            <v>Polsko</v>
          </cell>
        </row>
        <row r="32">
          <cell r="A32" t="str">
            <v>Portugalsko</v>
          </cell>
        </row>
        <row r="33">
          <cell r="A33" t="str">
            <v>Rakousko</v>
          </cell>
        </row>
        <row r="34">
          <cell r="A34" t="str">
            <v>Rumunsko</v>
          </cell>
        </row>
        <row r="35">
          <cell r="A35" t="str">
            <v>Rusko</v>
          </cell>
        </row>
        <row r="36">
          <cell r="A36" t="str">
            <v>Řecko</v>
          </cell>
        </row>
        <row r="37">
          <cell r="A37" t="str">
            <v>Slovinsko</v>
          </cell>
        </row>
        <row r="38">
          <cell r="A38" t="str">
            <v>Srbsko</v>
          </cell>
        </row>
        <row r="39">
          <cell r="A39" t="str">
            <v>Špaňelsko</v>
          </cell>
        </row>
        <row r="40">
          <cell r="A40" t="str">
            <v>Švédsko</v>
          </cell>
        </row>
        <row r="41">
          <cell r="A41" t="str">
            <v>Švýcarsko</v>
          </cell>
        </row>
        <row r="42">
          <cell r="A42" t="str">
            <v>Ukrajina</v>
          </cell>
        </row>
        <row r="43">
          <cell r="A43" t="str">
            <v>Velká Británie</v>
          </cell>
        </row>
      </sheetData>
      <sheetData sheetId="44">
        <row r="2">
          <cell r="C2" t="str">
            <v xml:space="preserve">01ud </v>
          </cell>
        </row>
        <row r="3">
          <cell r="C3" t="str">
            <v xml:space="preserve">02ud </v>
          </cell>
        </row>
        <row r="4">
          <cell r="C4" t="str">
            <v xml:space="preserve">03ud </v>
          </cell>
        </row>
        <row r="5">
          <cell r="C5" t="str">
            <v xml:space="preserve">04ud </v>
          </cell>
        </row>
        <row r="6">
          <cell r="C6" t="str">
            <v xml:space="preserve">05ud </v>
          </cell>
        </row>
        <row r="7">
          <cell r="C7" t="str">
            <v xml:space="preserve">06ud </v>
          </cell>
        </row>
        <row r="8">
          <cell r="C8" t="str">
            <v xml:space="preserve">07ud </v>
          </cell>
        </row>
        <row r="9">
          <cell r="C9" t="str">
            <v xml:space="preserve">08ud </v>
          </cell>
        </row>
        <row r="10">
          <cell r="C10" t="str">
            <v xml:space="preserve">09ud </v>
          </cell>
        </row>
        <row r="11">
          <cell r="C11" t="str">
            <v xml:space="preserve">10ud </v>
          </cell>
        </row>
        <row r="12">
          <cell r="C12" t="str">
            <v xml:space="preserve">11ud </v>
          </cell>
        </row>
        <row r="13">
          <cell r="C13" t="str">
            <v xml:space="preserve">12ud </v>
          </cell>
        </row>
        <row r="14">
          <cell r="C14" t="str">
            <v xml:space="preserve">13ud </v>
          </cell>
        </row>
        <row r="15">
          <cell r="C15" t="str">
            <v xml:space="preserve">14ud </v>
          </cell>
        </row>
        <row r="16">
          <cell r="C16" t="str">
            <v xml:space="preserve">15ud </v>
          </cell>
        </row>
        <row r="17">
          <cell r="C17" t="str">
            <v xml:space="preserve">16ud </v>
          </cell>
        </row>
        <row r="18">
          <cell r="C18" t="str">
            <v xml:space="preserve">17ud </v>
          </cell>
        </row>
        <row r="19">
          <cell r="C19" t="str">
            <v xml:space="preserve">18ud </v>
          </cell>
        </row>
        <row r="20">
          <cell r="C20" t="str">
            <v xml:space="preserve">19ud </v>
          </cell>
        </row>
        <row r="21">
          <cell r="C21" t="str">
            <v xml:space="preserve">20ud 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el Šablona Tuning (2)"/>
      <sheetName val="Adam"/>
      <sheetName val="adam vykazy"/>
      <sheetName val="Adam-A2-A1"/>
      <sheetName val="Adam-A2"/>
      <sheetName val="Vladimir-A2"/>
      <sheetName val="Denner NZU 20°C"/>
      <sheetName val="Denner NZU 23°C"/>
      <sheetName val="Denenr Výkazy SS"/>
      <sheetName val="Denenr Výkazy NS"/>
      <sheetName val="Denner bazén"/>
      <sheetName val="Výkazy Vaněk"/>
      <sheetName val="Výkazy Vaněk (2)"/>
      <sheetName val="NZÚ Vaněk"/>
      <sheetName val="NZU Peřina"/>
      <sheetName val="NZU Peřina (2)"/>
      <sheetName val="Dudek SOL "/>
      <sheetName val="Dudek st. stav"/>
      <sheetName val="Dudek Aevp SS"/>
      <sheetName val="Dudek NS"/>
      <sheetName val="ES Dudek Vladimir"/>
      <sheetName val="Sečanský"/>
      <sheetName val="Sečanský Optimalizace NZU"/>
      <sheetName val="Sedlčany-Krotvička"/>
      <sheetName val="Sedlčany NZU"/>
      <sheetName val="Sedlčany NZU (2)"/>
      <sheetName val="Okříšky-Procházka"/>
      <sheetName val="Procházka NZU"/>
      <sheetName val="Výkaz Vávra VM"/>
      <sheetName val="Vávra okna "/>
      <sheetName val="Výkaz Vávra VM (2)"/>
      <sheetName val="Hucik Zvole"/>
      <sheetName val="Účinnost Fve dle TNI"/>
      <sheetName val="Procházka Hrušky"/>
      <sheetName val="Prochazka Optimalizace NZU (1)"/>
      <sheetName val="Prochazka Optimalizace NZU (2)"/>
      <sheetName val="VELEŠICE"/>
      <sheetName val="Velešovice Vykazy"/>
      <sheetName val="Velešovice Vykazy (2)"/>
      <sheetName val="Velešovice Optimalizace"/>
      <sheetName val="Dvořák Kuřim"/>
      <sheetName val="Dvořák Kuřim (2)"/>
      <sheetName val="Dvořák Kuřim (3)"/>
      <sheetName val="Dvořák Kuřim (4)"/>
      <sheetName val="Dvořák Kuřim (5)-final"/>
      <sheetName val="List1"/>
      <sheetName val="Vávra kna "/>
      <sheetName val="Dude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27">
          <cell r="D27">
            <v>560.49</v>
          </cell>
        </row>
      </sheetData>
      <sheetData sheetId="9">
        <row r="17">
          <cell r="C17">
            <v>49.9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6">
          <cell r="B6">
            <v>143.63999999999999</v>
          </cell>
        </row>
        <row r="22">
          <cell r="D22">
            <v>0.99</v>
          </cell>
        </row>
        <row r="23">
          <cell r="D23">
            <v>2.6274999999999999</v>
          </cell>
        </row>
        <row r="24">
          <cell r="D24">
            <v>1.3180000000000001</v>
          </cell>
        </row>
      </sheetData>
      <sheetData sheetId="21"/>
      <sheetData sheetId="22">
        <row r="8">
          <cell r="C8">
            <v>198.95000000000002</v>
          </cell>
        </row>
        <row r="9">
          <cell r="C9">
            <v>1.7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>
        <row r="18">
          <cell r="D18">
            <v>3.1</v>
          </cell>
        </row>
        <row r="19">
          <cell r="D19">
            <v>10.5</v>
          </cell>
        </row>
      </sheetData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  <sheetData sheetId="47" refreshError="1"/>
    </sheetDataSet>
  </externalBook>
</externalLink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9C586F-5757-4BDD-BE6D-ACD71C4F6498}">
  <sheetPr>
    <tabColor theme="1" tint="4.9989318521683403E-2"/>
    <pageSetUpPr fitToPage="1"/>
  </sheetPr>
  <dimension ref="B1:J103"/>
  <sheetViews>
    <sheetView tabSelected="1" view="pageBreakPreview" zoomScaleNormal="100" zoomScaleSheetLayoutView="100" workbookViewId="0">
      <selection activeCell="C2" sqref="C2"/>
    </sheetView>
  </sheetViews>
  <sheetFormatPr defaultRowHeight="15" x14ac:dyDescent="0.25"/>
  <cols>
    <col min="1" max="1" width="4.28515625" customWidth="1"/>
    <col min="2" max="2" width="12.85546875" customWidth="1"/>
    <col min="3" max="3" width="46.140625" style="12" customWidth="1"/>
    <col min="6" max="6" width="17" style="4" customWidth="1"/>
    <col min="7" max="7" width="15.42578125" style="4" customWidth="1"/>
    <col min="8" max="8" width="26.42578125" style="4" customWidth="1"/>
    <col min="9" max="9" width="45.42578125" style="12" customWidth="1"/>
    <col min="10" max="10" width="57.140625" customWidth="1"/>
  </cols>
  <sheetData>
    <row r="1" spans="2:10" ht="75.75" customHeight="1" x14ac:dyDescent="0.35">
      <c r="C1" s="42" t="s">
        <v>142</v>
      </c>
      <c r="D1" s="42"/>
      <c r="E1" s="42"/>
      <c r="F1" s="4" t="s">
        <v>165</v>
      </c>
      <c r="G1" s="9">
        <v>45725</v>
      </c>
      <c r="H1" s="9"/>
    </row>
    <row r="2" spans="2:10" s="1" customFormat="1" x14ac:dyDescent="0.25">
      <c r="C2" s="11" t="s">
        <v>9</v>
      </c>
      <c r="F2" s="3"/>
      <c r="G2" s="5"/>
      <c r="H2" s="5" t="s">
        <v>26</v>
      </c>
      <c r="I2" s="11" t="s">
        <v>8</v>
      </c>
    </row>
    <row r="3" spans="2:10" s="1" customFormat="1" ht="15.75" x14ac:dyDescent="0.25">
      <c r="C3" s="21" t="str">
        <f>'1pp M+Ž A-vlevo'!C3</f>
        <v>WC 1pp+údržbáři</v>
      </c>
      <c r="F3" s="3"/>
      <c r="G3" s="5"/>
      <c r="H3" s="31">
        <f>'1pp M+Ž A-vlevo'!H3</f>
        <v>0</v>
      </c>
      <c r="I3" s="11"/>
    </row>
    <row r="4" spans="2:10" ht="15.75" x14ac:dyDescent="0.25">
      <c r="C4" s="21" t="s">
        <v>143</v>
      </c>
      <c r="D4" s="29"/>
      <c r="E4" s="29"/>
      <c r="F4" s="30"/>
      <c r="G4" s="30"/>
      <c r="H4" s="31">
        <f>'1+2np M+Ž A-vlevo'!H3</f>
        <v>0</v>
      </c>
    </row>
    <row r="5" spans="2:10" ht="15.75" x14ac:dyDescent="0.25">
      <c r="C5" s="21" t="s">
        <v>144</v>
      </c>
      <c r="D5" s="29"/>
      <c r="E5" s="29"/>
      <c r="F5" s="30"/>
      <c r="G5" s="30"/>
      <c r="H5" s="31">
        <f>'1+2np M+Ž A-vlevo'!H3</f>
        <v>0</v>
      </c>
    </row>
    <row r="6" spans="2:10" ht="15.75" x14ac:dyDescent="0.25">
      <c r="C6" s="21" t="s">
        <v>145</v>
      </c>
      <c r="D6" s="22"/>
      <c r="E6" s="22"/>
      <c r="F6" s="17"/>
      <c r="G6" s="17"/>
      <c r="H6" s="31">
        <f>'3np M+Ž A-vlevo'!H3</f>
        <v>0</v>
      </c>
    </row>
    <row r="7" spans="2:10" ht="15.75" x14ac:dyDescent="0.25">
      <c r="B7" s="2"/>
      <c r="C7" s="21" t="str">
        <f>'Odpočty-niance'!C3</f>
        <v>Niance - odpočty</v>
      </c>
      <c r="D7" s="22"/>
      <c r="E7" s="22"/>
      <c r="F7" s="17"/>
      <c r="G7" s="17"/>
      <c r="H7" s="31">
        <f>'Odpočty-niance'!H3</f>
        <v>0</v>
      </c>
    </row>
    <row r="8" spans="2:10" ht="15.75" x14ac:dyDescent="0.25">
      <c r="B8" s="2"/>
      <c r="C8" s="21" t="str">
        <f>'Souhrnné položky+VRN'!C3</f>
        <v>Sournné položky + VRN</v>
      </c>
      <c r="D8" s="22"/>
      <c r="E8" s="22"/>
      <c r="F8" s="17"/>
      <c r="G8" s="17"/>
      <c r="H8" s="31">
        <f>'Souhrnné položky+VRN'!H3</f>
        <v>0</v>
      </c>
    </row>
    <row r="9" spans="2:10" x14ac:dyDescent="0.25">
      <c r="B9" s="2"/>
      <c r="H9" s="32"/>
      <c r="J9" s="35"/>
    </row>
    <row r="10" spans="2:10" ht="18.75" x14ac:dyDescent="0.3">
      <c r="B10" s="2"/>
      <c r="C10" s="23" t="s">
        <v>164</v>
      </c>
      <c r="D10" s="24"/>
      <c r="E10" s="24"/>
      <c r="F10" s="18"/>
      <c r="G10" s="18"/>
      <c r="H10" s="33">
        <f>SUM(H3:H9)</f>
        <v>0</v>
      </c>
      <c r="J10" s="34"/>
    </row>
    <row r="11" spans="2:10" ht="18.75" x14ac:dyDescent="0.3">
      <c r="B11" s="2"/>
      <c r="C11" s="16" t="s">
        <v>31</v>
      </c>
      <c r="D11" s="25"/>
      <c r="E11" s="25"/>
      <c r="F11" s="19"/>
      <c r="G11" s="19"/>
      <c r="H11" s="19">
        <f>H10*1.21</f>
        <v>0</v>
      </c>
    </row>
    <row r="12" spans="2:10" x14ac:dyDescent="0.25">
      <c r="B12" s="2"/>
    </row>
    <row r="13" spans="2:10" x14ac:dyDescent="0.25">
      <c r="B13" s="2"/>
    </row>
    <row r="14" spans="2:10" x14ac:dyDescent="0.25">
      <c r="B14" s="2"/>
    </row>
    <row r="15" spans="2:10" x14ac:dyDescent="0.25">
      <c r="B15" s="2"/>
    </row>
    <row r="16" spans="2:10" x14ac:dyDescent="0.25">
      <c r="B16" s="2"/>
      <c r="H16" s="15"/>
    </row>
    <row r="17" spans="2:8" x14ac:dyDescent="0.25">
      <c r="B17" s="2"/>
    </row>
    <row r="18" spans="2:8" x14ac:dyDescent="0.25">
      <c r="B18" s="2"/>
    </row>
    <row r="19" spans="2:8" x14ac:dyDescent="0.25">
      <c r="B19" s="2"/>
    </row>
    <row r="20" spans="2:8" x14ac:dyDescent="0.25">
      <c r="B20" s="2"/>
    </row>
    <row r="21" spans="2:8" x14ac:dyDescent="0.25">
      <c r="B21" s="2"/>
    </row>
    <row r="22" spans="2:8" x14ac:dyDescent="0.25">
      <c r="B22" s="2"/>
      <c r="H22" s="15"/>
    </row>
    <row r="23" spans="2:8" x14ac:dyDescent="0.25">
      <c r="B23" s="2"/>
    </row>
    <row r="24" spans="2:8" x14ac:dyDescent="0.25">
      <c r="B24" s="2"/>
    </row>
    <row r="28" spans="2:8" x14ac:dyDescent="0.25">
      <c r="H28" s="15"/>
    </row>
    <row r="30" spans="2:8" x14ac:dyDescent="0.25">
      <c r="B30" s="2"/>
    </row>
    <row r="34" spans="3:8" x14ac:dyDescent="0.25">
      <c r="H34" s="15"/>
    </row>
    <row r="41" spans="3:8" ht="18.75" x14ac:dyDescent="0.3">
      <c r="C41" s="16"/>
    </row>
    <row r="75" spans="3:3" x14ac:dyDescent="0.25">
      <c r="C75" s="10"/>
    </row>
    <row r="89" spans="3:9" x14ac:dyDescent="0.25">
      <c r="C89" s="10"/>
    </row>
    <row r="93" spans="3:9" x14ac:dyDescent="0.25">
      <c r="I93" s="14"/>
    </row>
    <row r="100" spans="3:8" x14ac:dyDescent="0.25">
      <c r="C100" s="13"/>
      <c r="D100" s="6"/>
      <c r="E100" s="6"/>
      <c r="F100" s="7"/>
      <c r="G100" s="8"/>
      <c r="H100" s="8"/>
    </row>
    <row r="103" spans="3:8" x14ac:dyDescent="0.25">
      <c r="C103" s="10"/>
    </row>
  </sheetData>
  <mergeCells count="1">
    <mergeCell ref="C1:E1"/>
  </mergeCells>
  <pageMargins left="0.7" right="0.7" top="0.78740157499999996" bottom="0.78740157499999996" header="0.3" footer="0.3"/>
  <pageSetup paperSize="9" scale="47" fitToHeight="0" orientation="portrait" r:id="rId1"/>
  <rowBreaks count="1" manualBreakCount="1">
    <brk id="88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948DFB-2906-4D1E-9ED9-0AEA4941A518}">
  <sheetPr>
    <tabColor rgb="FF00B0F0"/>
    <pageSetUpPr fitToPage="1"/>
  </sheetPr>
  <dimension ref="A1:N139"/>
  <sheetViews>
    <sheetView view="pageBreakPreview" zoomScaleNormal="100" zoomScaleSheetLayoutView="100" workbookViewId="0">
      <selection activeCell="K32" sqref="K32"/>
    </sheetView>
  </sheetViews>
  <sheetFormatPr defaultRowHeight="15" x14ac:dyDescent="0.25"/>
  <cols>
    <col min="1" max="1" width="4.28515625" customWidth="1"/>
    <col min="2" max="2" width="16.140625" customWidth="1"/>
    <col min="3" max="3" width="46.140625" style="12" customWidth="1"/>
    <col min="6" max="6" width="17.140625" style="4" customWidth="1"/>
    <col min="7" max="7" width="15.42578125" style="4" customWidth="1"/>
    <col min="8" max="8" width="20.28515625" style="4" customWidth="1"/>
    <col min="9" max="9" width="45.42578125" style="12" customWidth="1"/>
    <col min="10" max="10" width="57.140625" customWidth="1"/>
  </cols>
  <sheetData>
    <row r="1" spans="1:10" ht="30" x14ac:dyDescent="0.25">
      <c r="C1" s="10" t="str">
        <f>'Rozpočet Celkový'!C1</f>
        <v>ST. ÚPRAVY WC BUDOVA A - Služby 
V OBJEKTU ŠKOLY CHARBULOVA 106 618 00 BRNO</v>
      </c>
      <c r="G1" s="9"/>
      <c r="H1" s="9"/>
    </row>
    <row r="2" spans="1:10" s="1" customFormat="1" ht="30" x14ac:dyDescent="0.25">
      <c r="A2" s="1" t="s">
        <v>7</v>
      </c>
      <c r="B2" s="1" t="s">
        <v>16</v>
      </c>
      <c r="C2" s="11" t="s">
        <v>9</v>
      </c>
      <c r="D2" s="1" t="s">
        <v>1</v>
      </c>
      <c r="E2" s="1" t="s">
        <v>0</v>
      </c>
      <c r="F2" s="3" t="s">
        <v>2</v>
      </c>
      <c r="G2" s="5" t="s">
        <v>3</v>
      </c>
      <c r="H2" s="5" t="s">
        <v>24</v>
      </c>
      <c r="I2" s="11" t="s">
        <v>8</v>
      </c>
    </row>
    <row r="3" spans="1:10" ht="18.75" x14ac:dyDescent="0.3">
      <c r="C3" s="41" t="s">
        <v>154</v>
      </c>
      <c r="H3" s="19">
        <f>SUM(H4:H75)</f>
        <v>0</v>
      </c>
    </row>
    <row r="4" spans="1:10" ht="45" x14ac:dyDescent="0.25">
      <c r="B4" s="2" t="s">
        <v>13</v>
      </c>
      <c r="C4" s="12" t="s">
        <v>133</v>
      </c>
      <c r="D4">
        <v>1</v>
      </c>
      <c r="E4" t="s">
        <v>14</v>
      </c>
      <c r="G4" s="4">
        <f>D4*F4</f>
        <v>0</v>
      </c>
      <c r="I4" s="27" t="s">
        <v>45</v>
      </c>
    </row>
    <row r="5" spans="1:10" x14ac:dyDescent="0.25">
      <c r="B5" s="2"/>
      <c r="C5" s="12" t="s">
        <v>40</v>
      </c>
      <c r="D5">
        <v>1</v>
      </c>
      <c r="E5" t="s">
        <v>14</v>
      </c>
      <c r="G5" s="4">
        <f>D5*F5</f>
        <v>0</v>
      </c>
      <c r="I5" s="12" t="s">
        <v>116</v>
      </c>
    </row>
    <row r="6" spans="1:10" x14ac:dyDescent="0.25">
      <c r="B6" s="2"/>
      <c r="C6" s="12" t="s">
        <v>46</v>
      </c>
      <c r="D6">
        <v>2</v>
      </c>
      <c r="E6" t="s">
        <v>14</v>
      </c>
      <c r="G6" s="4">
        <f>D6*F6</f>
        <v>0</v>
      </c>
    </row>
    <row r="7" spans="1:10" x14ac:dyDescent="0.25">
      <c r="B7" s="2"/>
      <c r="G7" s="4">
        <f>D7*F7</f>
        <v>0</v>
      </c>
      <c r="H7" s="15">
        <f>SUM(G4:G7)</f>
        <v>0</v>
      </c>
      <c r="J7" s="12"/>
    </row>
    <row r="8" spans="1:10" x14ac:dyDescent="0.25">
      <c r="B8" s="2"/>
    </row>
    <row r="9" spans="1:10" ht="45" x14ac:dyDescent="0.25">
      <c r="B9" s="2" t="s">
        <v>15</v>
      </c>
      <c r="C9" s="12" t="s">
        <v>35</v>
      </c>
      <c r="D9">
        <v>12.08</v>
      </c>
      <c r="E9" t="s">
        <v>10</v>
      </c>
      <c r="G9" s="4">
        <f>D9*F9</f>
        <v>0</v>
      </c>
      <c r="I9" s="27" t="s">
        <v>125</v>
      </c>
      <c r="J9" s="12"/>
    </row>
    <row r="10" spans="1:10" ht="30" x14ac:dyDescent="0.25">
      <c r="B10" s="2"/>
      <c r="C10" s="40" t="s">
        <v>153</v>
      </c>
      <c r="D10">
        <v>9</v>
      </c>
      <c r="E10" t="s">
        <v>14</v>
      </c>
      <c r="G10" s="4">
        <f>D10*F10</f>
        <v>0</v>
      </c>
      <c r="J10" s="12"/>
    </row>
    <row r="11" spans="1:10" x14ac:dyDescent="0.25">
      <c r="B11" s="2"/>
      <c r="C11" s="12" t="s">
        <v>25</v>
      </c>
      <c r="D11">
        <v>1</v>
      </c>
      <c r="E11" t="s">
        <v>14</v>
      </c>
      <c r="G11" s="4">
        <f>D11*F11</f>
        <v>0</v>
      </c>
      <c r="I11" s="12" t="s">
        <v>92</v>
      </c>
      <c r="J11" s="12"/>
    </row>
    <row r="12" spans="1:10" x14ac:dyDescent="0.25">
      <c r="B12" s="2"/>
      <c r="J12" s="12"/>
    </row>
    <row r="13" spans="1:10" ht="45" x14ac:dyDescent="0.25">
      <c r="B13" s="2"/>
      <c r="C13" s="12" t="s">
        <v>155</v>
      </c>
      <c r="D13" s="37">
        <v>18</v>
      </c>
      <c r="E13" t="s">
        <v>14</v>
      </c>
      <c r="G13" s="4">
        <f t="shared" ref="G13" si="0">D13*F13</f>
        <v>0</v>
      </c>
      <c r="I13" s="12" t="s">
        <v>105</v>
      </c>
      <c r="J13" s="12"/>
    </row>
    <row r="14" spans="1:10" ht="45" x14ac:dyDescent="0.25">
      <c r="B14" s="2"/>
      <c r="C14" s="12" t="s">
        <v>48</v>
      </c>
      <c r="D14">
        <v>3</v>
      </c>
      <c r="E14" t="s">
        <v>14</v>
      </c>
      <c r="G14" s="4">
        <f t="shared" ref="G14:G70" si="1">D14*F14</f>
        <v>0</v>
      </c>
      <c r="I14" s="12" t="s">
        <v>50</v>
      </c>
    </row>
    <row r="15" spans="1:10" ht="30" x14ac:dyDescent="0.25">
      <c r="B15" s="2"/>
      <c r="C15" s="12" t="s">
        <v>49</v>
      </c>
      <c r="D15">
        <v>4</v>
      </c>
      <c r="E15" t="s">
        <v>14</v>
      </c>
      <c r="G15" s="4">
        <f t="shared" si="1"/>
        <v>0</v>
      </c>
      <c r="I15" s="12" t="s">
        <v>50</v>
      </c>
    </row>
    <row r="16" spans="1:10" x14ac:dyDescent="0.25">
      <c r="B16" s="2"/>
      <c r="C16" s="12" t="s">
        <v>51</v>
      </c>
      <c r="D16" s="37">
        <v>134.75</v>
      </c>
      <c r="E16" t="s">
        <v>10</v>
      </c>
      <c r="G16" s="4">
        <f t="shared" si="1"/>
        <v>0</v>
      </c>
      <c r="I16" s="12" t="s">
        <v>104</v>
      </c>
    </row>
    <row r="17" spans="2:14" ht="45" x14ac:dyDescent="0.25">
      <c r="B17" s="2"/>
      <c r="C17" s="12" t="s">
        <v>146</v>
      </c>
      <c r="D17" s="37">
        <f>4.61/0.075</f>
        <v>61.466666666666676</v>
      </c>
      <c r="E17" t="s">
        <v>10</v>
      </c>
      <c r="G17" s="4">
        <f t="shared" si="1"/>
        <v>0</v>
      </c>
      <c r="I17" s="12" t="s">
        <v>104</v>
      </c>
    </row>
    <row r="18" spans="2:14" x14ac:dyDescent="0.25">
      <c r="B18" s="2"/>
      <c r="C18" s="12" t="s">
        <v>52</v>
      </c>
      <c r="D18">
        <v>1</v>
      </c>
      <c r="E18" t="s">
        <v>14</v>
      </c>
      <c r="G18" s="4">
        <f t="shared" si="1"/>
        <v>0</v>
      </c>
    </row>
    <row r="19" spans="2:14" x14ac:dyDescent="0.25">
      <c r="B19" s="2"/>
      <c r="C19" s="12" t="s">
        <v>53</v>
      </c>
      <c r="D19">
        <v>1</v>
      </c>
      <c r="E19" t="s">
        <v>14</v>
      </c>
      <c r="G19" s="4">
        <f t="shared" si="1"/>
        <v>0</v>
      </c>
    </row>
    <row r="20" spans="2:14" x14ac:dyDescent="0.25">
      <c r="B20" s="2"/>
      <c r="C20" s="12" t="s">
        <v>41</v>
      </c>
      <c r="D20">
        <v>1</v>
      </c>
      <c r="E20" t="s">
        <v>14</v>
      </c>
      <c r="G20" s="4">
        <f t="shared" si="1"/>
        <v>0</v>
      </c>
      <c r="I20" s="11" t="s">
        <v>157</v>
      </c>
    </row>
    <row r="21" spans="2:14" x14ac:dyDescent="0.25">
      <c r="B21" s="2"/>
      <c r="C21" s="12" t="s">
        <v>56</v>
      </c>
      <c r="D21" s="37">
        <f>24.21+26.98</f>
        <v>51.19</v>
      </c>
      <c r="E21" t="s">
        <v>10</v>
      </c>
      <c r="G21" s="4">
        <f t="shared" si="1"/>
        <v>0</v>
      </c>
      <c r="I21" s="12" t="s">
        <v>118</v>
      </c>
    </row>
    <row r="22" spans="2:14" x14ac:dyDescent="0.25">
      <c r="B22" s="2"/>
      <c r="C22" s="12" t="s">
        <v>25</v>
      </c>
      <c r="D22">
        <v>1</v>
      </c>
      <c r="E22" t="s">
        <v>14</v>
      </c>
      <c r="F22" s="36"/>
      <c r="G22" s="4">
        <f t="shared" si="1"/>
        <v>0</v>
      </c>
      <c r="I22" s="12" t="s">
        <v>119</v>
      </c>
    </row>
    <row r="23" spans="2:14" x14ac:dyDescent="0.25">
      <c r="B23" s="2"/>
      <c r="G23" s="4">
        <f t="shared" si="1"/>
        <v>0</v>
      </c>
      <c r="H23" s="15">
        <f>SUM(G9:G23)</f>
        <v>0</v>
      </c>
    </row>
    <row r="24" spans="2:14" x14ac:dyDescent="0.25">
      <c r="B24" s="2"/>
      <c r="N24" t="s">
        <v>102</v>
      </c>
    </row>
    <row r="25" spans="2:14" x14ac:dyDescent="0.25">
      <c r="B25" s="2" t="s">
        <v>11</v>
      </c>
      <c r="N25" t="s">
        <v>103</v>
      </c>
    </row>
    <row r="26" spans="2:14" ht="45" x14ac:dyDescent="0.25">
      <c r="B26" s="2"/>
      <c r="C26" s="12" t="s">
        <v>93</v>
      </c>
      <c r="D26" s="37">
        <v>22.9</v>
      </c>
      <c r="E26" t="s">
        <v>37</v>
      </c>
      <c r="G26" s="4">
        <f>D26*F26</f>
        <v>0</v>
      </c>
      <c r="I26" s="10" t="s">
        <v>114</v>
      </c>
      <c r="J26" s="26"/>
    </row>
    <row r="27" spans="2:14" ht="30" x14ac:dyDescent="0.25">
      <c r="B27" s="2"/>
      <c r="C27" s="12" t="s">
        <v>94</v>
      </c>
      <c r="D27">
        <v>7</v>
      </c>
      <c r="E27" t="s">
        <v>14</v>
      </c>
      <c r="G27" s="4">
        <f>D27*F27</f>
        <v>0</v>
      </c>
      <c r="I27" s="12" t="s">
        <v>126</v>
      </c>
      <c r="J27" s="26"/>
    </row>
    <row r="28" spans="2:14" x14ac:dyDescent="0.25">
      <c r="B28" s="2"/>
      <c r="C28" s="12" t="s">
        <v>95</v>
      </c>
      <c r="D28">
        <v>1</v>
      </c>
      <c r="E28" t="s">
        <v>14</v>
      </c>
      <c r="G28" s="4">
        <f>D28*F28</f>
        <v>0</v>
      </c>
      <c r="J28" s="26"/>
    </row>
    <row r="29" spans="2:14" ht="60" x14ac:dyDescent="0.25">
      <c r="B29" s="2"/>
      <c r="C29" s="40" t="s">
        <v>127</v>
      </c>
      <c r="D29">
        <f>6*3.6</f>
        <v>21.6</v>
      </c>
      <c r="G29" s="4">
        <f>D29*F29</f>
        <v>0</v>
      </c>
      <c r="I29" s="10" t="s">
        <v>114</v>
      </c>
      <c r="J29" s="26"/>
    </row>
    <row r="30" spans="2:14" x14ac:dyDescent="0.25">
      <c r="B30" s="2"/>
      <c r="C30" s="12" t="s">
        <v>106</v>
      </c>
      <c r="D30">
        <v>1</v>
      </c>
      <c r="E30" t="s">
        <v>14</v>
      </c>
      <c r="G30" s="4">
        <f>D30*F30</f>
        <v>0</v>
      </c>
      <c r="I30" s="10"/>
      <c r="J30" s="26"/>
    </row>
    <row r="31" spans="2:14" ht="60" x14ac:dyDescent="0.25">
      <c r="B31" s="2"/>
      <c r="C31" s="12" t="s">
        <v>70</v>
      </c>
      <c r="D31" s="37">
        <v>9</v>
      </c>
      <c r="E31" t="s">
        <v>14</v>
      </c>
      <c r="G31" s="4">
        <f>D31*F31</f>
        <v>0</v>
      </c>
      <c r="I31" s="12" t="s">
        <v>78</v>
      </c>
      <c r="J31" s="26"/>
    </row>
    <row r="32" spans="2:14" ht="75" x14ac:dyDescent="0.25">
      <c r="B32" s="2"/>
      <c r="C32" s="12" t="s">
        <v>69</v>
      </c>
      <c r="D32">
        <v>1</v>
      </c>
      <c r="E32" t="s">
        <v>14</v>
      </c>
      <c r="G32" s="4">
        <f t="shared" si="1"/>
        <v>0</v>
      </c>
      <c r="I32" s="12" t="s">
        <v>78</v>
      </c>
      <c r="J32" s="26"/>
    </row>
    <row r="33" spans="2:10" ht="60" x14ac:dyDescent="0.25">
      <c r="B33" s="2"/>
      <c r="C33" s="12" t="s">
        <v>67</v>
      </c>
      <c r="D33">
        <v>1</v>
      </c>
      <c r="E33" t="s">
        <v>14</v>
      </c>
      <c r="G33" s="4">
        <f t="shared" si="1"/>
        <v>0</v>
      </c>
      <c r="I33" s="12" t="s">
        <v>62</v>
      </c>
    </row>
    <row r="34" spans="2:10" ht="75" x14ac:dyDescent="0.25">
      <c r="B34" s="2"/>
      <c r="C34" s="12" t="s">
        <v>66</v>
      </c>
      <c r="D34">
        <v>4</v>
      </c>
      <c r="E34" t="s">
        <v>14</v>
      </c>
      <c r="G34" s="4">
        <f t="shared" si="1"/>
        <v>0</v>
      </c>
      <c r="I34" s="12" t="s">
        <v>73</v>
      </c>
      <c r="J34" s="12"/>
    </row>
    <row r="35" spans="2:10" x14ac:dyDescent="0.25">
      <c r="B35" s="2"/>
      <c r="C35" s="12" t="s">
        <v>108</v>
      </c>
      <c r="D35">
        <v>3</v>
      </c>
      <c r="E35" t="s">
        <v>14</v>
      </c>
      <c r="G35" s="4">
        <f t="shared" si="1"/>
        <v>0</v>
      </c>
      <c r="I35" s="12" t="s">
        <v>83</v>
      </c>
      <c r="J35" s="12"/>
    </row>
    <row r="36" spans="2:10" ht="30" x14ac:dyDescent="0.25">
      <c r="B36" s="2"/>
      <c r="C36" s="12" t="s">
        <v>54</v>
      </c>
      <c r="D36">
        <v>7</v>
      </c>
      <c r="E36" t="s">
        <v>14</v>
      </c>
      <c r="G36" s="4">
        <f t="shared" si="1"/>
        <v>0</v>
      </c>
    </row>
    <row r="37" spans="2:10" ht="30" x14ac:dyDescent="0.25">
      <c r="B37" s="2"/>
      <c r="C37" s="12" t="s">
        <v>64</v>
      </c>
      <c r="D37">
        <v>1</v>
      </c>
      <c r="E37" t="s">
        <v>14</v>
      </c>
      <c r="G37" s="4">
        <f t="shared" si="1"/>
        <v>0</v>
      </c>
      <c r="I37" s="12" t="s">
        <v>63</v>
      </c>
    </row>
    <row r="38" spans="2:10" ht="30" x14ac:dyDescent="0.25">
      <c r="B38" s="2"/>
      <c r="C38" s="12" t="s">
        <v>65</v>
      </c>
      <c r="D38">
        <v>7</v>
      </c>
      <c r="E38" t="s">
        <v>14</v>
      </c>
      <c r="G38" s="4">
        <f t="shared" si="1"/>
        <v>0</v>
      </c>
    </row>
    <row r="39" spans="2:10" ht="60" x14ac:dyDescent="0.25">
      <c r="B39" s="2"/>
      <c r="C39" s="12" t="s">
        <v>109</v>
      </c>
      <c r="D39">
        <f>6*3.6</f>
        <v>21.6</v>
      </c>
      <c r="E39" t="s">
        <v>37</v>
      </c>
      <c r="G39" s="4">
        <f t="shared" si="1"/>
        <v>0</v>
      </c>
      <c r="I39" s="12" t="s">
        <v>111</v>
      </c>
    </row>
    <row r="40" spans="2:10" ht="60" x14ac:dyDescent="0.25">
      <c r="B40" s="2"/>
      <c r="C40" s="12" t="s">
        <v>86</v>
      </c>
      <c r="E40" t="s">
        <v>14</v>
      </c>
      <c r="G40" s="4">
        <f>D40*F40</f>
        <v>0</v>
      </c>
      <c r="I40" s="10" t="s">
        <v>85</v>
      </c>
    </row>
    <row r="41" spans="2:10" ht="30" x14ac:dyDescent="0.25">
      <c r="B41" s="2"/>
      <c r="C41" s="12" t="s">
        <v>20</v>
      </c>
      <c r="G41" s="4">
        <f t="shared" si="1"/>
        <v>0</v>
      </c>
      <c r="I41" s="28" t="s">
        <v>19</v>
      </c>
    </row>
    <row r="42" spans="2:10" ht="30" x14ac:dyDescent="0.25">
      <c r="B42" s="2"/>
      <c r="C42" s="40" t="s">
        <v>158</v>
      </c>
      <c r="D42">
        <v>1</v>
      </c>
      <c r="E42" t="s">
        <v>14</v>
      </c>
      <c r="G42" s="4">
        <f t="shared" si="1"/>
        <v>0</v>
      </c>
      <c r="H42" s="15">
        <f>SUM(G36:G42)</f>
        <v>0</v>
      </c>
    </row>
    <row r="43" spans="2:10" x14ac:dyDescent="0.25">
      <c r="B43" s="2"/>
    </row>
    <row r="44" spans="2:10" x14ac:dyDescent="0.25">
      <c r="B44" s="2" t="s">
        <v>18</v>
      </c>
    </row>
    <row r="45" spans="2:10" x14ac:dyDescent="0.25">
      <c r="B45" s="2"/>
      <c r="C45" s="12" t="s">
        <v>96</v>
      </c>
      <c r="D45" s="37">
        <f>D9*0.4</f>
        <v>4.8320000000000007</v>
      </c>
      <c r="E45" t="s">
        <v>36</v>
      </c>
      <c r="G45" s="4">
        <f>D45*F45</f>
        <v>0</v>
      </c>
    </row>
    <row r="46" spans="2:10" ht="30" x14ac:dyDescent="0.25">
      <c r="B46" s="2"/>
      <c r="C46" s="12" t="s">
        <v>101</v>
      </c>
      <c r="D46">
        <f>D9</f>
        <v>12.08</v>
      </c>
      <c r="E46" t="s">
        <v>10</v>
      </c>
      <c r="G46" s="4">
        <f>D46*F46</f>
        <v>0</v>
      </c>
    </row>
    <row r="47" spans="2:10" x14ac:dyDescent="0.25">
      <c r="B47" s="2"/>
      <c r="C47" s="12" t="s">
        <v>98</v>
      </c>
      <c r="D47" s="37">
        <f>9*0.5*0.1</f>
        <v>0.45</v>
      </c>
      <c r="E47" t="s">
        <v>36</v>
      </c>
      <c r="G47" s="4">
        <f>D47*F47</f>
        <v>0</v>
      </c>
      <c r="I47" s="12" t="s">
        <v>97</v>
      </c>
    </row>
    <row r="48" spans="2:10" ht="30" x14ac:dyDescent="0.25">
      <c r="B48" s="2"/>
      <c r="C48" s="12" t="s">
        <v>33</v>
      </c>
      <c r="D48">
        <f>D46</f>
        <v>12.08</v>
      </c>
      <c r="E48" t="s">
        <v>10</v>
      </c>
      <c r="G48" s="4">
        <f>D48*F48</f>
        <v>0</v>
      </c>
    </row>
    <row r="49" spans="2:9" ht="30" x14ac:dyDescent="0.25">
      <c r="B49" s="2"/>
      <c r="C49" s="12" t="s">
        <v>128</v>
      </c>
      <c r="D49">
        <f>D46</f>
        <v>12.08</v>
      </c>
      <c r="E49" t="s">
        <v>10</v>
      </c>
      <c r="G49" s="4">
        <f>D49*F49</f>
        <v>0</v>
      </c>
    </row>
    <row r="50" spans="2:9" ht="75" x14ac:dyDescent="0.25">
      <c r="B50" s="2"/>
      <c r="C50" s="12" t="s">
        <v>99</v>
      </c>
      <c r="D50">
        <v>2</v>
      </c>
      <c r="E50" t="s">
        <v>14</v>
      </c>
      <c r="G50" s="4">
        <f>D50*F50</f>
        <v>0</v>
      </c>
    </row>
    <row r="51" spans="2:9" ht="30" x14ac:dyDescent="0.25">
      <c r="B51" s="2"/>
      <c r="C51" s="12" t="s">
        <v>74</v>
      </c>
      <c r="D51" s="37">
        <f>5*0.05*1.3</f>
        <v>0.32500000000000001</v>
      </c>
      <c r="E51" t="s">
        <v>36</v>
      </c>
      <c r="G51" s="4">
        <f>D51*F51</f>
        <v>0</v>
      </c>
    </row>
    <row r="52" spans="2:9" ht="30" x14ac:dyDescent="0.25">
      <c r="C52" s="12" t="s">
        <v>87</v>
      </c>
      <c r="D52">
        <f>D53</f>
        <v>51.19</v>
      </c>
      <c r="E52" t="s">
        <v>10</v>
      </c>
      <c r="G52" s="4">
        <f t="shared" si="1"/>
        <v>0</v>
      </c>
    </row>
    <row r="53" spans="2:9" ht="75" x14ac:dyDescent="0.25">
      <c r="C53" s="40" t="s">
        <v>134</v>
      </c>
      <c r="D53">
        <f>D21</f>
        <v>51.19</v>
      </c>
      <c r="E53" t="s">
        <v>10</v>
      </c>
      <c r="G53" s="4">
        <f t="shared" si="1"/>
        <v>0</v>
      </c>
      <c r="I53" s="12" t="s">
        <v>135</v>
      </c>
    </row>
    <row r="54" spans="2:9" x14ac:dyDescent="0.25">
      <c r="G54" s="4">
        <f t="shared" si="1"/>
        <v>0</v>
      </c>
      <c r="H54" s="15">
        <f>SUM(G45:G54)</f>
        <v>0</v>
      </c>
    </row>
    <row r="56" spans="2:9" x14ac:dyDescent="0.25">
      <c r="B56" s="2" t="s">
        <v>90</v>
      </c>
      <c r="C56" s="12" t="s">
        <v>112</v>
      </c>
      <c r="D56">
        <v>1.5</v>
      </c>
      <c r="E56" t="s">
        <v>10</v>
      </c>
      <c r="G56" s="4">
        <f>D56*F56</f>
        <v>0</v>
      </c>
      <c r="I56" s="12" t="s">
        <v>115</v>
      </c>
    </row>
    <row r="57" spans="2:9" ht="30" x14ac:dyDescent="0.25">
      <c r="B57" s="2"/>
      <c r="C57" s="12" t="s">
        <v>136</v>
      </c>
      <c r="D57" s="37">
        <f>13.2*1.2+2.37</f>
        <v>18.209999999999997</v>
      </c>
      <c r="E57" t="s">
        <v>10</v>
      </c>
      <c r="G57" s="4">
        <f>D57*F57</f>
        <v>0</v>
      </c>
      <c r="I57" s="12" t="s">
        <v>137</v>
      </c>
    </row>
    <row r="58" spans="2:9" ht="45" x14ac:dyDescent="0.25">
      <c r="B58" s="2"/>
      <c r="C58" s="12" t="s">
        <v>159</v>
      </c>
      <c r="D58" s="37">
        <f>3.8*1+1</f>
        <v>4.8</v>
      </c>
      <c r="E58" t="s">
        <v>10</v>
      </c>
      <c r="G58" s="4">
        <f t="shared" si="1"/>
        <v>0</v>
      </c>
      <c r="I58" s="12" t="s">
        <v>140</v>
      </c>
    </row>
    <row r="59" spans="2:9" ht="30" x14ac:dyDescent="0.25">
      <c r="B59" s="2"/>
      <c r="C59" s="12" t="s">
        <v>139</v>
      </c>
      <c r="D59">
        <f>3.25*10</f>
        <v>32.5</v>
      </c>
      <c r="E59" t="s">
        <v>37</v>
      </c>
      <c r="G59" s="4">
        <f t="shared" si="1"/>
        <v>0</v>
      </c>
      <c r="I59" s="12" t="s">
        <v>141</v>
      </c>
    </row>
    <row r="60" spans="2:9" ht="60" x14ac:dyDescent="0.25">
      <c r="B60" s="2"/>
      <c r="C60" s="12" t="s">
        <v>61</v>
      </c>
      <c r="D60" s="37">
        <v>30.1</v>
      </c>
      <c r="E60" t="s">
        <v>37</v>
      </c>
      <c r="G60" s="4">
        <f t="shared" si="1"/>
        <v>0</v>
      </c>
      <c r="I60" s="12" t="s">
        <v>72</v>
      </c>
    </row>
    <row r="61" spans="2:9" ht="30" x14ac:dyDescent="0.25">
      <c r="B61" s="2"/>
      <c r="C61" s="12" t="s">
        <v>22</v>
      </c>
      <c r="D61">
        <v>10</v>
      </c>
      <c r="E61" t="s">
        <v>10</v>
      </c>
      <c r="G61" s="4">
        <f t="shared" si="1"/>
        <v>0</v>
      </c>
    </row>
    <row r="62" spans="2:9" ht="45" x14ac:dyDescent="0.25">
      <c r="C62" s="12" t="s">
        <v>23</v>
      </c>
      <c r="D62" s="39">
        <f>(4.63+4.67+10.62+1.21+10.08)*2+3.4*0.95+2.5</f>
        <v>68.150000000000006</v>
      </c>
      <c r="E62" t="s">
        <v>10</v>
      </c>
      <c r="G62" s="4">
        <f t="shared" si="1"/>
        <v>0</v>
      </c>
      <c r="H62" s="38"/>
      <c r="I62" s="12" t="s">
        <v>58</v>
      </c>
    </row>
    <row r="63" spans="2:9" x14ac:dyDescent="0.25">
      <c r="C63" s="12" t="s">
        <v>59</v>
      </c>
      <c r="D63">
        <f>D61</f>
        <v>10</v>
      </c>
      <c r="E63" t="s">
        <v>10</v>
      </c>
      <c r="G63" s="4">
        <f t="shared" si="1"/>
        <v>0</v>
      </c>
    </row>
    <row r="64" spans="2:9" x14ac:dyDescent="0.25">
      <c r="C64" s="12" t="s">
        <v>77</v>
      </c>
      <c r="D64">
        <v>2</v>
      </c>
      <c r="E64" t="s">
        <v>14</v>
      </c>
      <c r="G64" s="4">
        <f t="shared" si="1"/>
        <v>0</v>
      </c>
      <c r="I64" s="12" t="s">
        <v>76</v>
      </c>
    </row>
    <row r="65" spans="3:10" x14ac:dyDescent="0.25">
      <c r="C65" s="12" t="s">
        <v>39</v>
      </c>
      <c r="D65">
        <v>4</v>
      </c>
      <c r="E65" t="s">
        <v>14</v>
      </c>
      <c r="G65" s="4">
        <f t="shared" si="1"/>
        <v>0</v>
      </c>
    </row>
    <row r="66" spans="3:10" ht="30" x14ac:dyDescent="0.25">
      <c r="C66" s="40" t="s">
        <v>43</v>
      </c>
      <c r="D66">
        <v>2</v>
      </c>
      <c r="E66" t="s">
        <v>14</v>
      </c>
      <c r="G66" s="4">
        <f t="shared" si="1"/>
        <v>0</v>
      </c>
      <c r="I66" s="12" t="s">
        <v>156</v>
      </c>
    </row>
    <row r="67" spans="3:10" ht="30" x14ac:dyDescent="0.25">
      <c r="C67" s="12" t="s">
        <v>80</v>
      </c>
      <c r="D67">
        <v>4</v>
      </c>
      <c r="E67" t="s">
        <v>14</v>
      </c>
      <c r="G67" s="4">
        <f t="shared" si="1"/>
        <v>0</v>
      </c>
    </row>
    <row r="68" spans="3:10" x14ac:dyDescent="0.25">
      <c r="G68" s="4">
        <f t="shared" si="1"/>
        <v>0</v>
      </c>
    </row>
    <row r="69" spans="3:10" ht="30" x14ac:dyDescent="0.25">
      <c r="C69" s="12" t="s">
        <v>79</v>
      </c>
      <c r="D69" s="37">
        <f>D21+102.51</f>
        <v>153.69999999999999</v>
      </c>
      <c r="E69" t="s">
        <v>10</v>
      </c>
      <c r="G69" s="4">
        <f t="shared" si="1"/>
        <v>0</v>
      </c>
      <c r="I69" s="28" t="s">
        <v>44</v>
      </c>
      <c r="J69" s="12"/>
    </row>
    <row r="70" spans="3:10" x14ac:dyDescent="0.25">
      <c r="C70" s="12" t="s">
        <v>81</v>
      </c>
      <c r="G70" s="4">
        <f t="shared" si="1"/>
        <v>0</v>
      </c>
      <c r="H70" s="15">
        <f>SUM(G57:G70)</f>
        <v>0</v>
      </c>
      <c r="I70" s="28" t="s">
        <v>82</v>
      </c>
    </row>
    <row r="77" spans="3:10" ht="18.75" x14ac:dyDescent="0.3">
      <c r="C77" s="16"/>
    </row>
    <row r="111" spans="3:3" x14ac:dyDescent="0.25">
      <c r="C111" s="10"/>
    </row>
    <row r="117" spans="3:3" x14ac:dyDescent="0.25">
      <c r="C117" s="26"/>
    </row>
    <row r="129" spans="3:9" x14ac:dyDescent="0.25">
      <c r="I129" s="14"/>
    </row>
    <row r="136" spans="3:9" x14ac:dyDescent="0.25">
      <c r="C136" s="13"/>
      <c r="D136" s="6"/>
      <c r="E136" s="6"/>
      <c r="F136" s="7"/>
      <c r="G136" s="8"/>
      <c r="H136" s="8"/>
    </row>
    <row r="139" spans="3:9" x14ac:dyDescent="0.25">
      <c r="C139" s="10"/>
    </row>
  </sheetData>
  <pageMargins left="0.7" right="0.7" top="0.78740157499999996" bottom="0.78740157499999996" header="0.3" footer="0.3"/>
  <pageSetup paperSize="8" scale="71" fitToHeight="0" orientation="portrait" r:id="rId1"/>
  <rowBreaks count="2" manualBreakCount="2">
    <brk id="43" max="8" man="1"/>
    <brk id="124" max="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329486-DBBA-4B1B-B5B2-6EA1A35EBBA8}">
  <sheetPr>
    <tabColor rgb="FF00B0F0"/>
    <pageSetUpPr fitToPage="1"/>
  </sheetPr>
  <dimension ref="A1:N131"/>
  <sheetViews>
    <sheetView view="pageBreakPreview" zoomScaleNormal="100" zoomScaleSheetLayoutView="100" workbookViewId="0">
      <selection activeCell="K22" sqref="K22:K25"/>
    </sheetView>
  </sheetViews>
  <sheetFormatPr defaultRowHeight="15" x14ac:dyDescent="0.25"/>
  <cols>
    <col min="1" max="1" width="4.28515625" customWidth="1"/>
    <col min="2" max="2" width="16.140625" customWidth="1"/>
    <col min="3" max="3" width="46.140625" style="12" customWidth="1"/>
    <col min="6" max="6" width="17.140625" style="4" customWidth="1"/>
    <col min="7" max="7" width="15.42578125" style="4" customWidth="1"/>
    <col min="8" max="8" width="20.28515625" style="4" customWidth="1"/>
    <col min="9" max="9" width="45.42578125" style="12" customWidth="1"/>
    <col min="10" max="10" width="57.140625" customWidth="1"/>
  </cols>
  <sheetData>
    <row r="1" spans="1:10" ht="30" x14ac:dyDescent="0.25">
      <c r="C1" s="10" t="str">
        <f>'Rozpočet Celkový'!C1</f>
        <v>ST. ÚPRAVY WC BUDOVA A - Služby 
V OBJEKTU ŠKOLY CHARBULOVA 106 618 00 BRNO</v>
      </c>
      <c r="G1" s="9"/>
      <c r="H1" s="9"/>
    </row>
    <row r="2" spans="1:10" s="1" customFormat="1" ht="30" x14ac:dyDescent="0.25">
      <c r="A2" s="1" t="s">
        <v>7</v>
      </c>
      <c r="B2" s="1" t="s">
        <v>16</v>
      </c>
      <c r="C2" s="11" t="s">
        <v>9</v>
      </c>
      <c r="D2" s="1" t="s">
        <v>1</v>
      </c>
      <c r="E2" s="1" t="s">
        <v>0</v>
      </c>
      <c r="F2" s="3" t="s">
        <v>2</v>
      </c>
      <c r="G2" s="5" t="s">
        <v>3</v>
      </c>
      <c r="H2" s="5" t="s">
        <v>24</v>
      </c>
      <c r="I2" s="11" t="s">
        <v>8</v>
      </c>
    </row>
    <row r="3" spans="1:10" ht="18.75" x14ac:dyDescent="0.3">
      <c r="C3" s="16" t="s">
        <v>147</v>
      </c>
      <c r="H3" s="19">
        <f>SUM(H4:H67)</f>
        <v>0</v>
      </c>
    </row>
    <row r="4" spans="1:10" ht="45" x14ac:dyDescent="0.25">
      <c r="B4" s="2" t="s">
        <v>13</v>
      </c>
      <c r="C4" s="12" t="s">
        <v>133</v>
      </c>
      <c r="D4">
        <v>1</v>
      </c>
      <c r="E4" t="s">
        <v>14</v>
      </c>
      <c r="G4" s="4">
        <f>D4*F4</f>
        <v>0</v>
      </c>
      <c r="I4" s="27" t="s">
        <v>45</v>
      </c>
    </row>
    <row r="5" spans="1:10" x14ac:dyDescent="0.25">
      <c r="B5" s="2"/>
      <c r="C5" s="12" t="s">
        <v>40</v>
      </c>
      <c r="D5">
        <v>1</v>
      </c>
      <c r="E5" t="s">
        <v>14</v>
      </c>
      <c r="G5" s="4">
        <f>D5*F5</f>
        <v>0</v>
      </c>
      <c r="I5" s="12" t="s">
        <v>116</v>
      </c>
    </row>
    <row r="6" spans="1:10" x14ac:dyDescent="0.25">
      <c r="B6" s="2"/>
      <c r="C6" s="12" t="s">
        <v>46</v>
      </c>
      <c r="D6">
        <v>2</v>
      </c>
      <c r="E6" t="s">
        <v>14</v>
      </c>
      <c r="G6" s="4">
        <f>D6*F6</f>
        <v>0</v>
      </c>
    </row>
    <row r="7" spans="1:10" x14ac:dyDescent="0.25">
      <c r="B7" s="2"/>
      <c r="G7" s="4">
        <f>D7*F7</f>
        <v>0</v>
      </c>
      <c r="H7" s="15">
        <f>SUM(G4:G7)</f>
        <v>0</v>
      </c>
      <c r="J7" s="12"/>
    </row>
    <row r="8" spans="1:10" x14ac:dyDescent="0.25">
      <c r="B8" s="2"/>
    </row>
    <row r="9" spans="1:10" ht="45" x14ac:dyDescent="0.25">
      <c r="B9" s="2" t="s">
        <v>15</v>
      </c>
      <c r="C9" s="12" t="s">
        <v>42</v>
      </c>
      <c r="D9">
        <v>27</v>
      </c>
      <c r="E9" t="s">
        <v>14</v>
      </c>
      <c r="G9" s="4">
        <f t="shared" ref="G9:G62" si="0">D9*F9</f>
        <v>0</v>
      </c>
      <c r="I9" s="12" t="s">
        <v>105</v>
      </c>
      <c r="J9" s="12"/>
    </row>
    <row r="10" spans="1:10" ht="45" x14ac:dyDescent="0.25">
      <c r="B10" s="2"/>
      <c r="C10" s="12" t="s">
        <v>48</v>
      </c>
      <c r="D10">
        <v>3</v>
      </c>
      <c r="E10" t="s">
        <v>14</v>
      </c>
      <c r="G10" s="4">
        <f t="shared" si="0"/>
        <v>0</v>
      </c>
      <c r="I10" s="12" t="s">
        <v>50</v>
      </c>
    </row>
    <row r="11" spans="1:10" ht="30" x14ac:dyDescent="0.25">
      <c r="B11" s="2"/>
      <c r="C11" s="12" t="s">
        <v>49</v>
      </c>
      <c r="D11">
        <v>4</v>
      </c>
      <c r="E11" t="s">
        <v>14</v>
      </c>
      <c r="G11" s="4">
        <f t="shared" si="0"/>
        <v>0</v>
      </c>
      <c r="I11" s="12" t="s">
        <v>50</v>
      </c>
    </row>
    <row r="12" spans="1:10" x14ac:dyDescent="0.25">
      <c r="B12" s="2"/>
      <c r="C12" s="12" t="s">
        <v>51</v>
      </c>
      <c r="D12" s="37">
        <v>180.73</v>
      </c>
      <c r="E12" t="s">
        <v>10</v>
      </c>
      <c r="G12" s="4">
        <f t="shared" ref="G12:G13" si="1">D12*F12</f>
        <v>0</v>
      </c>
      <c r="I12" s="12" t="s">
        <v>104</v>
      </c>
    </row>
    <row r="13" spans="1:10" ht="45" x14ac:dyDescent="0.25">
      <c r="B13" s="2"/>
      <c r="C13" s="12" t="s">
        <v>146</v>
      </c>
      <c r="D13" s="37">
        <f>5.28/0.075</f>
        <v>70.400000000000006</v>
      </c>
      <c r="E13" t="s">
        <v>10</v>
      </c>
      <c r="G13" s="4">
        <f t="shared" si="1"/>
        <v>0</v>
      </c>
      <c r="I13" s="12" t="s">
        <v>104</v>
      </c>
    </row>
    <row r="14" spans="1:10" x14ac:dyDescent="0.25">
      <c r="B14" s="2"/>
      <c r="C14" s="12" t="s">
        <v>52</v>
      </c>
      <c r="D14">
        <v>1</v>
      </c>
      <c r="E14" t="s">
        <v>14</v>
      </c>
      <c r="G14" s="4">
        <f t="shared" ref="G14:G18" si="2">D14*F14</f>
        <v>0</v>
      </c>
    </row>
    <row r="15" spans="1:10" x14ac:dyDescent="0.25">
      <c r="B15" s="2"/>
      <c r="C15" s="12" t="s">
        <v>53</v>
      </c>
      <c r="D15">
        <v>1</v>
      </c>
      <c r="E15" t="s">
        <v>14</v>
      </c>
      <c r="G15" s="4">
        <f t="shared" si="2"/>
        <v>0</v>
      </c>
    </row>
    <row r="16" spans="1:10" ht="30" x14ac:dyDescent="0.25">
      <c r="B16" s="2"/>
      <c r="C16" s="12" t="s">
        <v>117</v>
      </c>
      <c r="D16">
        <v>5</v>
      </c>
      <c r="E16" t="s">
        <v>14</v>
      </c>
      <c r="G16" s="4">
        <f t="shared" si="2"/>
        <v>0</v>
      </c>
      <c r="I16" s="12" t="s">
        <v>71</v>
      </c>
    </row>
    <row r="17" spans="2:14" x14ac:dyDescent="0.25">
      <c r="B17" s="2"/>
      <c r="C17" s="12" t="s">
        <v>41</v>
      </c>
      <c r="D17">
        <v>1</v>
      </c>
      <c r="E17" t="s">
        <v>14</v>
      </c>
      <c r="G17" s="4">
        <f t="shared" si="2"/>
        <v>0</v>
      </c>
      <c r="I17" s="11" t="s">
        <v>57</v>
      </c>
    </row>
    <row r="18" spans="2:14" x14ac:dyDescent="0.25">
      <c r="B18" s="2"/>
      <c r="C18" s="12" t="s">
        <v>56</v>
      </c>
      <c r="D18" s="37">
        <f>27.37+26.98</f>
        <v>54.35</v>
      </c>
      <c r="E18" t="s">
        <v>10</v>
      </c>
      <c r="G18" s="4">
        <f t="shared" si="2"/>
        <v>0</v>
      </c>
      <c r="I18" s="12" t="s">
        <v>118</v>
      </c>
    </row>
    <row r="19" spans="2:14" x14ac:dyDescent="0.25">
      <c r="B19" s="2"/>
      <c r="C19" s="12" t="s">
        <v>25</v>
      </c>
      <c r="D19">
        <v>1</v>
      </c>
      <c r="E19" t="s">
        <v>14</v>
      </c>
      <c r="F19" s="36"/>
      <c r="G19" s="4">
        <f t="shared" si="0"/>
        <v>0</v>
      </c>
      <c r="I19" s="12" t="s">
        <v>119</v>
      </c>
    </row>
    <row r="20" spans="2:14" x14ac:dyDescent="0.25">
      <c r="B20" s="2"/>
      <c r="G20" s="4">
        <f t="shared" si="0"/>
        <v>0</v>
      </c>
      <c r="H20" s="15">
        <f>SUM(G9:G20)</f>
        <v>0</v>
      </c>
    </row>
    <row r="21" spans="2:14" x14ac:dyDescent="0.25">
      <c r="B21" s="2"/>
      <c r="N21" t="s">
        <v>102</v>
      </c>
    </row>
    <row r="22" spans="2:14" ht="60" x14ac:dyDescent="0.25">
      <c r="B22" s="2" t="s">
        <v>11</v>
      </c>
      <c r="C22" s="12" t="s">
        <v>70</v>
      </c>
      <c r="D22">
        <v>12</v>
      </c>
      <c r="E22" t="s">
        <v>14</v>
      </c>
      <c r="G22" s="4">
        <f t="shared" si="0"/>
        <v>0</v>
      </c>
      <c r="I22" s="12" t="s">
        <v>78</v>
      </c>
      <c r="J22" s="26"/>
      <c r="N22" t="s">
        <v>103</v>
      </c>
    </row>
    <row r="23" spans="2:14" ht="75" x14ac:dyDescent="0.25">
      <c r="B23" s="2"/>
      <c r="C23" s="12" t="s">
        <v>69</v>
      </c>
      <c r="D23">
        <v>1</v>
      </c>
      <c r="E23" t="s">
        <v>14</v>
      </c>
      <c r="G23" s="4">
        <f t="shared" si="0"/>
        <v>0</v>
      </c>
      <c r="I23" s="12" t="s">
        <v>78</v>
      </c>
      <c r="J23" s="26"/>
    </row>
    <row r="24" spans="2:14" ht="45" x14ac:dyDescent="0.25">
      <c r="B24" s="2"/>
      <c r="C24" s="12" t="s">
        <v>68</v>
      </c>
      <c r="D24">
        <v>4</v>
      </c>
      <c r="E24" t="s">
        <v>14</v>
      </c>
      <c r="G24" s="4">
        <f t="shared" si="0"/>
        <v>0</v>
      </c>
      <c r="I24" s="12" t="s">
        <v>73</v>
      </c>
      <c r="J24" s="12"/>
    </row>
    <row r="25" spans="2:14" ht="60" x14ac:dyDescent="0.25">
      <c r="B25" s="2"/>
      <c r="C25" s="12" t="s">
        <v>67</v>
      </c>
      <c r="D25">
        <v>1</v>
      </c>
      <c r="E25" t="s">
        <v>14</v>
      </c>
      <c r="G25" s="4">
        <f t="shared" si="0"/>
        <v>0</v>
      </c>
      <c r="I25" s="12" t="s">
        <v>62</v>
      </c>
    </row>
    <row r="26" spans="2:14" ht="75" x14ac:dyDescent="0.25">
      <c r="B26" s="2"/>
      <c r="C26" s="12" t="s">
        <v>66</v>
      </c>
      <c r="D26">
        <v>7</v>
      </c>
      <c r="E26" t="s">
        <v>14</v>
      </c>
      <c r="G26" s="4">
        <f t="shared" si="0"/>
        <v>0</v>
      </c>
      <c r="I26" s="12" t="s">
        <v>73</v>
      </c>
      <c r="J26" s="12"/>
    </row>
    <row r="27" spans="2:14" x14ac:dyDescent="0.25">
      <c r="B27" s="2"/>
      <c r="C27" s="12" t="s">
        <v>108</v>
      </c>
      <c r="D27">
        <v>5</v>
      </c>
      <c r="E27" t="s">
        <v>14</v>
      </c>
      <c r="G27" s="4">
        <f t="shared" si="0"/>
        <v>0</v>
      </c>
      <c r="I27" s="12" t="s">
        <v>83</v>
      </c>
      <c r="J27" s="12"/>
    </row>
    <row r="28" spans="2:14" x14ac:dyDescent="0.25">
      <c r="B28" s="2"/>
      <c r="C28" s="12" t="s">
        <v>5</v>
      </c>
      <c r="D28">
        <v>1</v>
      </c>
      <c r="E28" t="s">
        <v>14</v>
      </c>
      <c r="G28" s="4">
        <f t="shared" si="0"/>
        <v>0</v>
      </c>
    </row>
    <row r="29" spans="2:14" x14ac:dyDescent="0.25">
      <c r="B29" s="2"/>
      <c r="C29" s="12" t="s">
        <v>55</v>
      </c>
      <c r="D29">
        <v>1</v>
      </c>
      <c r="E29" t="s">
        <v>14</v>
      </c>
      <c r="G29" s="4">
        <f t="shared" si="0"/>
        <v>0</v>
      </c>
    </row>
    <row r="30" spans="2:14" x14ac:dyDescent="0.25">
      <c r="B30" s="2"/>
      <c r="C30" s="12" t="s">
        <v>38</v>
      </c>
      <c r="D30">
        <v>1</v>
      </c>
      <c r="E30" t="s">
        <v>14</v>
      </c>
      <c r="G30" s="4">
        <f t="shared" si="0"/>
        <v>0</v>
      </c>
    </row>
    <row r="31" spans="2:14" ht="30" x14ac:dyDescent="0.25">
      <c r="B31" s="2"/>
      <c r="C31" s="12" t="s">
        <v>54</v>
      </c>
      <c r="D31">
        <v>7</v>
      </c>
      <c r="E31" t="s">
        <v>14</v>
      </c>
      <c r="G31" s="4">
        <f t="shared" si="0"/>
        <v>0</v>
      </c>
    </row>
    <row r="32" spans="2:14" ht="30" x14ac:dyDescent="0.25">
      <c r="B32" s="2"/>
      <c r="C32" s="12" t="s">
        <v>64</v>
      </c>
      <c r="D32">
        <v>1</v>
      </c>
      <c r="E32" t="s">
        <v>14</v>
      </c>
      <c r="G32" s="4">
        <f t="shared" si="0"/>
        <v>0</v>
      </c>
      <c r="I32" s="12" t="s">
        <v>63</v>
      </c>
    </row>
    <row r="33" spans="2:9" ht="30" x14ac:dyDescent="0.25">
      <c r="B33" s="2"/>
      <c r="C33" s="12" t="s">
        <v>65</v>
      </c>
      <c r="D33">
        <v>7</v>
      </c>
      <c r="E33" t="s">
        <v>14</v>
      </c>
      <c r="G33" s="4">
        <f t="shared" si="0"/>
        <v>0</v>
      </c>
    </row>
    <row r="34" spans="2:9" ht="60" x14ac:dyDescent="0.25">
      <c r="B34" s="2"/>
      <c r="C34" s="12" t="s">
        <v>109</v>
      </c>
      <c r="D34">
        <f>6*3.6</f>
        <v>21.6</v>
      </c>
      <c r="E34" t="s">
        <v>37</v>
      </c>
      <c r="G34" s="4">
        <f t="shared" si="0"/>
        <v>0</v>
      </c>
      <c r="I34" s="12" t="s">
        <v>111</v>
      </c>
    </row>
    <row r="35" spans="2:9" ht="60" x14ac:dyDescent="0.25">
      <c r="B35" s="2"/>
      <c r="C35" s="12" t="s">
        <v>86</v>
      </c>
      <c r="E35" t="s">
        <v>14</v>
      </c>
      <c r="G35" s="4">
        <f>D35*F35</f>
        <v>0</v>
      </c>
      <c r="I35" s="10" t="s">
        <v>85</v>
      </c>
    </row>
    <row r="36" spans="2:9" ht="30" x14ac:dyDescent="0.25">
      <c r="B36" s="2"/>
      <c r="C36" s="12" t="s">
        <v>20</v>
      </c>
      <c r="G36" s="4">
        <f t="shared" si="0"/>
        <v>0</v>
      </c>
      <c r="I36" s="28" t="s">
        <v>19</v>
      </c>
    </row>
    <row r="37" spans="2:9" x14ac:dyDescent="0.25">
      <c r="B37" s="2"/>
      <c r="G37" s="4">
        <f t="shared" si="0"/>
        <v>0</v>
      </c>
      <c r="H37" s="15">
        <f>SUM(G28:G37)</f>
        <v>0</v>
      </c>
    </row>
    <row r="38" spans="2:9" x14ac:dyDescent="0.25">
      <c r="B38" s="2"/>
    </row>
    <row r="39" spans="2:9" ht="30" x14ac:dyDescent="0.25">
      <c r="B39" s="2" t="s">
        <v>18</v>
      </c>
      <c r="C39" s="12" t="s">
        <v>74</v>
      </c>
      <c r="D39">
        <f>5*0.05*1.3</f>
        <v>0.32500000000000001</v>
      </c>
      <c r="E39" t="s">
        <v>36</v>
      </c>
      <c r="G39" s="4">
        <f t="shared" si="0"/>
        <v>0</v>
      </c>
    </row>
    <row r="40" spans="2:9" ht="30" x14ac:dyDescent="0.25">
      <c r="C40" s="12" t="s">
        <v>87</v>
      </c>
      <c r="D40">
        <f>D41</f>
        <v>54.35</v>
      </c>
      <c r="E40" t="s">
        <v>10</v>
      </c>
      <c r="G40" s="4">
        <f t="shared" si="0"/>
        <v>0</v>
      </c>
    </row>
    <row r="41" spans="2:9" ht="75" x14ac:dyDescent="0.25">
      <c r="C41" s="40" t="s">
        <v>134</v>
      </c>
      <c r="D41">
        <f>D18</f>
        <v>54.35</v>
      </c>
      <c r="E41" t="s">
        <v>10</v>
      </c>
      <c r="G41" s="4">
        <f t="shared" si="0"/>
        <v>0</v>
      </c>
      <c r="I41" s="12" t="s">
        <v>135</v>
      </c>
    </row>
    <row r="42" spans="2:9" x14ac:dyDescent="0.25">
      <c r="F42" s="36"/>
      <c r="G42" s="4">
        <f t="shared" si="0"/>
        <v>0</v>
      </c>
    </row>
    <row r="43" spans="2:9" x14ac:dyDescent="0.25">
      <c r="G43" s="4">
        <f t="shared" si="0"/>
        <v>0</v>
      </c>
      <c r="H43" s="15">
        <f>SUM(G39:G43)</f>
        <v>0</v>
      </c>
    </row>
    <row r="45" spans="2:9" ht="30" x14ac:dyDescent="0.25">
      <c r="B45" s="2" t="s">
        <v>90</v>
      </c>
      <c r="C45" s="12" t="s">
        <v>136</v>
      </c>
      <c r="D45">
        <f>15.8*1.2+2.37</f>
        <v>21.330000000000002</v>
      </c>
      <c r="E45" t="s">
        <v>10</v>
      </c>
      <c r="G45" s="4">
        <f t="shared" si="0"/>
        <v>0</v>
      </c>
      <c r="I45" s="12" t="s">
        <v>137</v>
      </c>
    </row>
    <row r="46" spans="2:9" ht="60" x14ac:dyDescent="0.25">
      <c r="B46" s="2"/>
      <c r="C46" s="12" t="s">
        <v>138</v>
      </c>
      <c r="D46">
        <f>7.9*1+2</f>
        <v>9.9</v>
      </c>
      <c r="E46" t="s">
        <v>10</v>
      </c>
      <c r="G46" s="4">
        <f t="shared" si="0"/>
        <v>0</v>
      </c>
      <c r="I46" s="12" t="s">
        <v>140</v>
      </c>
    </row>
    <row r="47" spans="2:9" ht="30" x14ac:dyDescent="0.25">
      <c r="B47" s="2"/>
      <c r="C47" s="12" t="s">
        <v>139</v>
      </c>
      <c r="D47">
        <f>3.25*10</f>
        <v>32.5</v>
      </c>
      <c r="E47" t="s">
        <v>37</v>
      </c>
      <c r="G47" s="4">
        <f t="shared" si="0"/>
        <v>0</v>
      </c>
      <c r="I47" s="12" t="s">
        <v>141</v>
      </c>
    </row>
    <row r="48" spans="2:9" ht="60" x14ac:dyDescent="0.25">
      <c r="B48" s="2"/>
      <c r="C48" s="12" t="s">
        <v>61</v>
      </c>
      <c r="D48" s="37">
        <v>36</v>
      </c>
      <c r="E48" t="s">
        <v>37</v>
      </c>
      <c r="G48" s="4">
        <f t="shared" si="0"/>
        <v>0</v>
      </c>
      <c r="I48" s="12" t="s">
        <v>72</v>
      </c>
    </row>
    <row r="49" spans="2:10" ht="30" x14ac:dyDescent="0.25">
      <c r="B49" s="2"/>
      <c r="C49" s="12" t="s">
        <v>60</v>
      </c>
      <c r="D49">
        <v>3</v>
      </c>
      <c r="E49" t="s">
        <v>14</v>
      </c>
      <c r="G49" s="4">
        <f t="shared" si="0"/>
        <v>0</v>
      </c>
    </row>
    <row r="50" spans="2:10" x14ac:dyDescent="0.25">
      <c r="B50" s="2"/>
      <c r="G50" s="4">
        <f t="shared" si="0"/>
        <v>0</v>
      </c>
    </row>
    <row r="51" spans="2:10" x14ac:dyDescent="0.25">
      <c r="B51" s="2"/>
      <c r="G51" s="4">
        <f t="shared" si="0"/>
        <v>0</v>
      </c>
    </row>
    <row r="52" spans="2:10" ht="30" x14ac:dyDescent="0.25">
      <c r="B52" s="2"/>
      <c r="C52" s="12" t="s">
        <v>22</v>
      </c>
      <c r="D52">
        <v>10</v>
      </c>
      <c r="E52" t="s">
        <v>10</v>
      </c>
      <c r="G52" s="4">
        <f t="shared" si="0"/>
        <v>0</v>
      </c>
    </row>
    <row r="53" spans="2:10" ht="45" x14ac:dyDescent="0.25">
      <c r="C53" s="12" t="s">
        <v>23</v>
      </c>
      <c r="D53" s="39">
        <f>(1.21+1.21+8.735+9.49+10.624+10.081)*2+4.37*0.95+3.61</f>
        <v>90.461499999999987</v>
      </c>
      <c r="E53" t="s">
        <v>10</v>
      </c>
      <c r="G53" s="4">
        <f t="shared" si="0"/>
        <v>0</v>
      </c>
      <c r="H53" s="38"/>
      <c r="I53" s="12" t="s">
        <v>58</v>
      </c>
    </row>
    <row r="54" spans="2:10" x14ac:dyDescent="0.25">
      <c r="C54" s="12" t="s">
        <v>59</v>
      </c>
      <c r="D54">
        <f>D52</f>
        <v>10</v>
      </c>
      <c r="E54" t="s">
        <v>10</v>
      </c>
      <c r="G54" s="4">
        <f t="shared" si="0"/>
        <v>0</v>
      </c>
    </row>
    <row r="55" spans="2:10" x14ac:dyDescent="0.25">
      <c r="C55" s="12" t="s">
        <v>77</v>
      </c>
      <c r="D55">
        <v>2</v>
      </c>
      <c r="E55" t="s">
        <v>14</v>
      </c>
      <c r="G55" s="4">
        <f t="shared" si="0"/>
        <v>0</v>
      </c>
      <c r="I55" s="12" t="s">
        <v>76</v>
      </c>
    </row>
    <row r="56" spans="2:10" ht="60" x14ac:dyDescent="0.25">
      <c r="C56" s="12" t="s">
        <v>75</v>
      </c>
      <c r="D56">
        <v>1</v>
      </c>
      <c r="E56" t="s">
        <v>14</v>
      </c>
      <c r="G56" s="4">
        <f t="shared" si="0"/>
        <v>0</v>
      </c>
    </row>
    <row r="57" spans="2:10" x14ac:dyDescent="0.25">
      <c r="C57" s="12" t="s">
        <v>39</v>
      </c>
      <c r="D57">
        <v>4</v>
      </c>
      <c r="E57" t="s">
        <v>14</v>
      </c>
      <c r="G57" s="4">
        <f t="shared" si="0"/>
        <v>0</v>
      </c>
    </row>
    <row r="58" spans="2:10" ht="30" x14ac:dyDescent="0.25">
      <c r="C58" s="12" t="s">
        <v>43</v>
      </c>
      <c r="D58">
        <v>2</v>
      </c>
      <c r="E58" t="s">
        <v>14</v>
      </c>
      <c r="G58" s="4">
        <f t="shared" si="0"/>
        <v>0</v>
      </c>
    </row>
    <row r="59" spans="2:10" ht="30" x14ac:dyDescent="0.25">
      <c r="C59" s="12" t="s">
        <v>80</v>
      </c>
      <c r="D59">
        <v>5</v>
      </c>
      <c r="E59" t="s">
        <v>14</v>
      </c>
      <c r="G59" s="4">
        <f t="shared" si="0"/>
        <v>0</v>
      </c>
    </row>
    <row r="60" spans="2:10" x14ac:dyDescent="0.25">
      <c r="G60" s="4">
        <f t="shared" si="0"/>
        <v>0</v>
      </c>
    </row>
    <row r="61" spans="2:10" ht="30" x14ac:dyDescent="0.25">
      <c r="C61" s="12" t="s">
        <v>79</v>
      </c>
      <c r="D61">
        <f>D18+67.35</f>
        <v>121.69999999999999</v>
      </c>
      <c r="E61" t="s">
        <v>10</v>
      </c>
      <c r="G61" s="4">
        <f t="shared" si="0"/>
        <v>0</v>
      </c>
      <c r="I61" s="12" t="s">
        <v>44</v>
      </c>
      <c r="J61" s="12"/>
    </row>
    <row r="62" spans="2:10" x14ac:dyDescent="0.25">
      <c r="C62" s="12" t="s">
        <v>81</v>
      </c>
      <c r="G62" s="4">
        <f t="shared" si="0"/>
        <v>0</v>
      </c>
      <c r="H62" s="15">
        <f>SUM(G45:G62)</f>
        <v>0</v>
      </c>
      <c r="I62" s="12" t="s">
        <v>82</v>
      </c>
    </row>
    <row r="69" spans="3:3" ht="18.75" x14ac:dyDescent="0.3">
      <c r="C69" s="16"/>
    </row>
    <row r="103" spans="3:3" x14ac:dyDescent="0.25">
      <c r="C103" s="10"/>
    </row>
    <row r="109" spans="3:3" x14ac:dyDescent="0.25">
      <c r="C109" s="26"/>
    </row>
    <row r="121" spans="3:9" x14ac:dyDescent="0.25">
      <c r="I121" s="14"/>
    </row>
    <row r="128" spans="3:9" x14ac:dyDescent="0.25">
      <c r="C128" s="13"/>
      <c r="D128" s="6"/>
      <c r="E128" s="6"/>
      <c r="F128" s="7"/>
      <c r="G128" s="8"/>
      <c r="H128" s="8"/>
    </row>
    <row r="131" spans="3:3" x14ac:dyDescent="0.25">
      <c r="C131" s="10"/>
    </row>
  </sheetData>
  <pageMargins left="0.7" right="0.7" top="0.78740157499999996" bottom="0.78740157499999996" header="0.3" footer="0.3"/>
  <pageSetup paperSize="8" scale="71" fitToHeight="0" orientation="portrait" r:id="rId1"/>
  <rowBreaks count="2" manualBreakCount="2">
    <brk id="38" max="8" man="1"/>
    <brk id="116" max="6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EC53B7-C0DA-4488-BD31-7CC5B7131180}">
  <sheetPr>
    <tabColor rgb="FF00B0F0"/>
    <pageSetUpPr fitToPage="1"/>
  </sheetPr>
  <dimension ref="A1:N132"/>
  <sheetViews>
    <sheetView view="pageBreakPreview" zoomScaleNormal="100" zoomScaleSheetLayoutView="100" workbookViewId="0">
      <selection activeCell="F4" sqref="F4:F115"/>
    </sheetView>
  </sheetViews>
  <sheetFormatPr defaultRowHeight="15" x14ac:dyDescent="0.25"/>
  <cols>
    <col min="1" max="1" width="4.28515625" customWidth="1"/>
    <col min="2" max="2" width="16.140625" customWidth="1"/>
    <col min="3" max="3" width="46.140625" style="12" customWidth="1"/>
    <col min="6" max="6" width="17.140625" style="4" customWidth="1"/>
    <col min="7" max="7" width="15.42578125" style="4" customWidth="1"/>
    <col min="8" max="8" width="20.28515625" style="4" customWidth="1"/>
    <col min="9" max="9" width="45.42578125" style="12" customWidth="1"/>
    <col min="10" max="10" width="57.140625" customWidth="1"/>
  </cols>
  <sheetData>
    <row r="1" spans="1:10" ht="30" x14ac:dyDescent="0.25">
      <c r="C1" s="10" t="str">
        <f>'Rozpočet Celkový'!C1</f>
        <v>ST. ÚPRAVY WC BUDOVA A - Služby 
V OBJEKTU ŠKOLY CHARBULOVA 106 618 00 BRNO</v>
      </c>
      <c r="G1" s="9"/>
      <c r="H1" s="9"/>
    </row>
    <row r="2" spans="1:10" s="1" customFormat="1" ht="30" x14ac:dyDescent="0.25">
      <c r="A2" s="1" t="s">
        <v>7</v>
      </c>
      <c r="B2" s="1" t="s">
        <v>16</v>
      </c>
      <c r="C2" s="11" t="s">
        <v>9</v>
      </c>
      <c r="D2" s="1" t="s">
        <v>1</v>
      </c>
      <c r="E2" s="1" t="s">
        <v>0</v>
      </c>
      <c r="F2" s="3" t="s">
        <v>2</v>
      </c>
      <c r="G2" s="5" t="s">
        <v>3</v>
      </c>
      <c r="H2" s="5" t="s">
        <v>24</v>
      </c>
      <c r="I2" s="11" t="s">
        <v>8</v>
      </c>
    </row>
    <row r="3" spans="1:10" ht="18.75" x14ac:dyDescent="0.3">
      <c r="C3" s="16" t="s">
        <v>148</v>
      </c>
      <c r="H3" s="19">
        <f>SUM(H4:H68)</f>
        <v>0</v>
      </c>
    </row>
    <row r="4" spans="1:10" ht="45" x14ac:dyDescent="0.25">
      <c r="B4" s="2" t="s">
        <v>13</v>
      </c>
      <c r="C4" s="12" t="s">
        <v>133</v>
      </c>
      <c r="D4">
        <v>1</v>
      </c>
      <c r="E4" t="s">
        <v>14</v>
      </c>
      <c r="G4" s="4">
        <f>D4*F4</f>
        <v>0</v>
      </c>
      <c r="I4" s="27" t="s">
        <v>45</v>
      </c>
    </row>
    <row r="5" spans="1:10" x14ac:dyDescent="0.25">
      <c r="B5" s="2"/>
      <c r="C5" s="12" t="s">
        <v>40</v>
      </c>
      <c r="D5">
        <v>1</v>
      </c>
      <c r="E5" t="s">
        <v>14</v>
      </c>
      <c r="G5" s="4">
        <f>D5*F5</f>
        <v>0</v>
      </c>
      <c r="I5" s="12" t="s">
        <v>116</v>
      </c>
    </row>
    <row r="6" spans="1:10" x14ac:dyDescent="0.25">
      <c r="B6" s="2"/>
      <c r="C6" s="12" t="s">
        <v>46</v>
      </c>
      <c r="D6">
        <v>2</v>
      </c>
      <c r="E6" t="s">
        <v>14</v>
      </c>
      <c r="G6" s="4">
        <f>D6*F6</f>
        <v>0</v>
      </c>
    </row>
    <row r="7" spans="1:10" x14ac:dyDescent="0.25">
      <c r="B7" s="2"/>
      <c r="G7" s="4">
        <f>D7*F7</f>
        <v>0</v>
      </c>
      <c r="H7" s="15">
        <f>SUM(G4:G7)</f>
        <v>0</v>
      </c>
      <c r="J7" s="12"/>
    </row>
    <row r="8" spans="1:10" x14ac:dyDescent="0.25">
      <c r="B8" s="2"/>
    </row>
    <row r="9" spans="1:10" ht="45" x14ac:dyDescent="0.25">
      <c r="B9" s="2" t="s">
        <v>15</v>
      </c>
      <c r="C9" s="12" t="s">
        <v>42</v>
      </c>
      <c r="D9">
        <v>27</v>
      </c>
      <c r="E9" t="s">
        <v>14</v>
      </c>
      <c r="G9" s="4">
        <f t="shared" ref="G9:G63" si="0">D9*F9</f>
        <v>0</v>
      </c>
      <c r="I9" s="12" t="s">
        <v>105</v>
      </c>
      <c r="J9" s="12"/>
    </row>
    <row r="10" spans="1:10" ht="45" x14ac:dyDescent="0.25">
      <c r="B10" s="2"/>
      <c r="C10" s="12" t="s">
        <v>48</v>
      </c>
      <c r="D10">
        <v>3</v>
      </c>
      <c r="E10" t="s">
        <v>14</v>
      </c>
      <c r="G10" s="4">
        <f t="shared" si="0"/>
        <v>0</v>
      </c>
      <c r="I10" s="12" t="s">
        <v>50</v>
      </c>
    </row>
    <row r="11" spans="1:10" ht="30" x14ac:dyDescent="0.25">
      <c r="B11" s="2"/>
      <c r="C11" s="12" t="s">
        <v>49</v>
      </c>
      <c r="D11">
        <v>4</v>
      </c>
      <c r="E11" t="s">
        <v>14</v>
      </c>
      <c r="G11" s="4">
        <f t="shared" si="0"/>
        <v>0</v>
      </c>
      <c r="I11" s="12" t="s">
        <v>50</v>
      </c>
    </row>
    <row r="12" spans="1:10" x14ac:dyDescent="0.25">
      <c r="B12" s="2"/>
      <c r="C12" s="12" t="s">
        <v>51</v>
      </c>
      <c r="D12" s="37">
        <v>180.73</v>
      </c>
      <c r="E12" t="s">
        <v>10</v>
      </c>
      <c r="G12" s="4">
        <f t="shared" si="0"/>
        <v>0</v>
      </c>
      <c r="I12" s="12" t="s">
        <v>104</v>
      </c>
    </row>
    <row r="13" spans="1:10" ht="45" x14ac:dyDescent="0.25">
      <c r="B13" s="2"/>
      <c r="C13" s="12" t="s">
        <v>146</v>
      </c>
      <c r="D13" s="37">
        <f>5.28/0.075</f>
        <v>70.400000000000006</v>
      </c>
      <c r="E13" t="s">
        <v>10</v>
      </c>
      <c r="G13" s="4">
        <f t="shared" si="0"/>
        <v>0</v>
      </c>
      <c r="I13" s="12" t="s">
        <v>104</v>
      </c>
    </row>
    <row r="14" spans="1:10" x14ac:dyDescent="0.25">
      <c r="B14" s="2"/>
      <c r="C14" s="12" t="s">
        <v>52</v>
      </c>
      <c r="D14">
        <v>1</v>
      </c>
      <c r="E14" t="s">
        <v>14</v>
      </c>
      <c r="G14" s="4">
        <f t="shared" si="0"/>
        <v>0</v>
      </c>
    </row>
    <row r="15" spans="1:10" x14ac:dyDescent="0.25">
      <c r="B15" s="2"/>
      <c r="C15" s="12" t="s">
        <v>53</v>
      </c>
      <c r="D15">
        <v>1</v>
      </c>
      <c r="E15" t="s">
        <v>14</v>
      </c>
      <c r="G15" s="4">
        <f t="shared" si="0"/>
        <v>0</v>
      </c>
    </row>
    <row r="16" spans="1:10" ht="30" x14ac:dyDescent="0.25">
      <c r="B16" s="2"/>
      <c r="C16" s="12" t="s">
        <v>117</v>
      </c>
      <c r="D16">
        <v>5</v>
      </c>
      <c r="E16" t="s">
        <v>14</v>
      </c>
      <c r="G16" s="4">
        <f t="shared" si="0"/>
        <v>0</v>
      </c>
      <c r="I16" s="12" t="s">
        <v>71</v>
      </c>
    </row>
    <row r="17" spans="2:14" x14ac:dyDescent="0.25">
      <c r="B17" s="2"/>
      <c r="C17" s="12" t="s">
        <v>41</v>
      </c>
      <c r="D17">
        <v>1</v>
      </c>
      <c r="E17" t="s">
        <v>14</v>
      </c>
      <c r="G17" s="4">
        <f t="shared" si="0"/>
        <v>0</v>
      </c>
      <c r="I17" s="11" t="s">
        <v>57</v>
      </c>
    </row>
    <row r="18" spans="2:14" x14ac:dyDescent="0.25">
      <c r="B18" s="2"/>
      <c r="C18" s="12" t="s">
        <v>56</v>
      </c>
      <c r="D18" s="37">
        <f>27.37+26.98</f>
        <v>54.35</v>
      </c>
      <c r="E18" t="s">
        <v>10</v>
      </c>
      <c r="G18" s="4">
        <f t="shared" si="0"/>
        <v>0</v>
      </c>
      <c r="I18" s="12" t="s">
        <v>118</v>
      </c>
    </row>
    <row r="19" spans="2:14" x14ac:dyDescent="0.25">
      <c r="B19" s="2"/>
      <c r="C19" s="12" t="s">
        <v>25</v>
      </c>
      <c r="D19">
        <v>1</v>
      </c>
      <c r="E19" t="s">
        <v>14</v>
      </c>
      <c r="F19" s="36"/>
      <c r="G19" s="4">
        <f t="shared" si="0"/>
        <v>0</v>
      </c>
      <c r="I19" s="12" t="s">
        <v>119</v>
      </c>
    </row>
    <row r="20" spans="2:14" x14ac:dyDescent="0.25">
      <c r="B20" s="2"/>
      <c r="G20" s="4">
        <f t="shared" si="0"/>
        <v>0</v>
      </c>
      <c r="H20" s="15">
        <f>SUM(G9:G20)</f>
        <v>0</v>
      </c>
    </row>
    <row r="21" spans="2:14" x14ac:dyDescent="0.25">
      <c r="B21" s="2"/>
      <c r="N21" t="s">
        <v>102</v>
      </c>
    </row>
    <row r="22" spans="2:14" ht="60" x14ac:dyDescent="0.25">
      <c r="B22" s="2" t="s">
        <v>11</v>
      </c>
      <c r="C22" s="12" t="s">
        <v>70</v>
      </c>
      <c r="D22">
        <v>13</v>
      </c>
      <c r="E22" t="s">
        <v>14</v>
      </c>
      <c r="G22" s="4">
        <f t="shared" si="0"/>
        <v>0</v>
      </c>
      <c r="I22" s="12" t="s">
        <v>78</v>
      </c>
      <c r="J22" s="26"/>
      <c r="N22" t="s">
        <v>103</v>
      </c>
    </row>
    <row r="23" spans="2:14" ht="75" x14ac:dyDescent="0.25">
      <c r="B23" s="2"/>
      <c r="C23" s="12" t="s">
        <v>69</v>
      </c>
      <c r="D23">
        <v>1</v>
      </c>
      <c r="E23" t="s">
        <v>14</v>
      </c>
      <c r="G23" s="4">
        <f t="shared" si="0"/>
        <v>0</v>
      </c>
      <c r="I23" s="12" t="s">
        <v>78</v>
      </c>
      <c r="J23" s="26"/>
    </row>
    <row r="24" spans="2:14" ht="45" x14ac:dyDescent="0.25">
      <c r="B24" s="2"/>
      <c r="C24" s="12" t="s">
        <v>68</v>
      </c>
      <c r="D24">
        <v>4</v>
      </c>
      <c r="E24" t="s">
        <v>14</v>
      </c>
      <c r="G24" s="4">
        <f t="shared" si="0"/>
        <v>0</v>
      </c>
      <c r="I24" s="12" t="s">
        <v>73</v>
      </c>
      <c r="J24" s="12"/>
    </row>
    <row r="25" spans="2:14" ht="60" x14ac:dyDescent="0.25">
      <c r="B25" s="2"/>
      <c r="C25" s="12" t="s">
        <v>67</v>
      </c>
      <c r="D25">
        <v>1</v>
      </c>
      <c r="E25" t="s">
        <v>14</v>
      </c>
      <c r="G25" s="4">
        <f t="shared" si="0"/>
        <v>0</v>
      </c>
      <c r="I25" s="12" t="s">
        <v>62</v>
      </c>
    </row>
    <row r="26" spans="2:14" ht="75" x14ac:dyDescent="0.25">
      <c r="B26" s="2"/>
      <c r="C26" s="12" t="s">
        <v>66</v>
      </c>
      <c r="D26">
        <v>6</v>
      </c>
      <c r="E26" t="s">
        <v>14</v>
      </c>
      <c r="G26" s="4">
        <f t="shared" si="0"/>
        <v>0</v>
      </c>
      <c r="I26" s="12" t="s">
        <v>73</v>
      </c>
      <c r="J26" s="12"/>
    </row>
    <row r="27" spans="2:14" x14ac:dyDescent="0.25">
      <c r="B27" s="2"/>
      <c r="C27" s="12" t="s">
        <v>108</v>
      </c>
      <c r="D27">
        <v>4</v>
      </c>
      <c r="E27" t="s">
        <v>14</v>
      </c>
      <c r="G27" s="4">
        <f t="shared" si="0"/>
        <v>0</v>
      </c>
      <c r="I27" s="12" t="s">
        <v>83</v>
      </c>
      <c r="J27" s="12"/>
    </row>
    <row r="28" spans="2:14" x14ac:dyDescent="0.25">
      <c r="B28" s="2"/>
      <c r="C28" s="12" t="s">
        <v>5</v>
      </c>
      <c r="D28">
        <v>1</v>
      </c>
      <c r="E28" t="s">
        <v>14</v>
      </c>
      <c r="G28" s="4">
        <f t="shared" si="0"/>
        <v>0</v>
      </c>
    </row>
    <row r="29" spans="2:14" x14ac:dyDescent="0.25">
      <c r="B29" s="2"/>
      <c r="C29" s="12" t="s">
        <v>55</v>
      </c>
      <c r="D29">
        <v>1</v>
      </c>
      <c r="E29" t="s">
        <v>14</v>
      </c>
      <c r="G29" s="4">
        <f t="shared" si="0"/>
        <v>0</v>
      </c>
    </row>
    <row r="30" spans="2:14" x14ac:dyDescent="0.25">
      <c r="B30" s="2"/>
      <c r="C30" s="12" t="s">
        <v>38</v>
      </c>
      <c r="D30">
        <v>1</v>
      </c>
      <c r="E30" t="s">
        <v>14</v>
      </c>
      <c r="G30" s="4">
        <f t="shared" si="0"/>
        <v>0</v>
      </c>
    </row>
    <row r="31" spans="2:14" ht="30" x14ac:dyDescent="0.25">
      <c r="B31" s="2"/>
      <c r="C31" s="12" t="s">
        <v>54</v>
      </c>
      <c r="D31">
        <v>7</v>
      </c>
      <c r="E31" t="s">
        <v>14</v>
      </c>
      <c r="G31" s="4">
        <f t="shared" si="0"/>
        <v>0</v>
      </c>
    </row>
    <row r="32" spans="2:14" ht="30" x14ac:dyDescent="0.25">
      <c r="B32" s="2"/>
      <c r="C32" s="12" t="s">
        <v>64</v>
      </c>
      <c r="D32">
        <v>1</v>
      </c>
      <c r="E32" t="s">
        <v>14</v>
      </c>
      <c r="G32" s="4">
        <f t="shared" si="0"/>
        <v>0</v>
      </c>
      <c r="I32" s="12" t="s">
        <v>63</v>
      </c>
    </row>
    <row r="33" spans="2:9" ht="30" x14ac:dyDescent="0.25">
      <c r="B33" s="2"/>
      <c r="C33" s="12" t="s">
        <v>65</v>
      </c>
      <c r="D33">
        <v>7</v>
      </c>
      <c r="E33" t="s">
        <v>14</v>
      </c>
      <c r="G33" s="4">
        <f t="shared" si="0"/>
        <v>0</v>
      </c>
    </row>
    <row r="34" spans="2:9" ht="60" x14ac:dyDescent="0.25">
      <c r="B34" s="2"/>
      <c r="C34" s="12" t="s">
        <v>109</v>
      </c>
      <c r="D34">
        <f>6*3.6</f>
        <v>21.6</v>
      </c>
      <c r="E34" t="s">
        <v>37</v>
      </c>
      <c r="G34" s="4">
        <f t="shared" si="0"/>
        <v>0</v>
      </c>
      <c r="I34" s="12" t="s">
        <v>111</v>
      </c>
    </row>
    <row r="35" spans="2:9" ht="60" x14ac:dyDescent="0.25">
      <c r="B35" s="2"/>
      <c r="C35" s="12" t="s">
        <v>86</v>
      </c>
      <c r="E35" t="s">
        <v>14</v>
      </c>
      <c r="G35" s="4">
        <f>D35*F35</f>
        <v>0</v>
      </c>
      <c r="I35" s="10" t="s">
        <v>85</v>
      </c>
    </row>
    <row r="36" spans="2:9" ht="30" x14ac:dyDescent="0.25">
      <c r="B36" s="2"/>
      <c r="C36" s="12" t="s">
        <v>20</v>
      </c>
      <c r="G36" s="4">
        <f t="shared" si="0"/>
        <v>0</v>
      </c>
      <c r="I36" s="28" t="s">
        <v>19</v>
      </c>
    </row>
    <row r="37" spans="2:9" ht="30" x14ac:dyDescent="0.25">
      <c r="B37" s="2"/>
      <c r="C37" s="12" t="s">
        <v>47</v>
      </c>
      <c r="D37">
        <v>9</v>
      </c>
      <c r="E37" t="s">
        <v>14</v>
      </c>
      <c r="G37" s="4">
        <f>D37*F37</f>
        <v>0</v>
      </c>
    </row>
    <row r="38" spans="2:9" x14ac:dyDescent="0.25">
      <c r="B38" s="2"/>
      <c r="G38" s="4">
        <f t="shared" si="0"/>
        <v>0</v>
      </c>
      <c r="H38" s="15">
        <f>SUM(G28:G38)</f>
        <v>0</v>
      </c>
    </row>
    <row r="39" spans="2:9" x14ac:dyDescent="0.25">
      <c r="B39" s="2"/>
    </row>
    <row r="40" spans="2:9" ht="30" x14ac:dyDescent="0.25">
      <c r="B40" s="2" t="s">
        <v>18</v>
      </c>
      <c r="C40" s="12" t="s">
        <v>74</v>
      </c>
      <c r="D40">
        <f>5*0.05*1.3</f>
        <v>0.32500000000000001</v>
      </c>
      <c r="E40" t="s">
        <v>36</v>
      </c>
      <c r="G40" s="4">
        <f t="shared" si="0"/>
        <v>0</v>
      </c>
    </row>
    <row r="41" spans="2:9" ht="30" x14ac:dyDescent="0.25">
      <c r="C41" s="12" t="s">
        <v>87</v>
      </c>
      <c r="D41">
        <f>D42</f>
        <v>54.35</v>
      </c>
      <c r="E41" t="s">
        <v>10</v>
      </c>
      <c r="G41" s="4">
        <f t="shared" si="0"/>
        <v>0</v>
      </c>
    </row>
    <row r="42" spans="2:9" ht="75" x14ac:dyDescent="0.25">
      <c r="C42" s="40" t="s">
        <v>134</v>
      </c>
      <c r="D42">
        <f>D18</f>
        <v>54.35</v>
      </c>
      <c r="E42" t="s">
        <v>10</v>
      </c>
      <c r="G42" s="4">
        <f t="shared" si="0"/>
        <v>0</v>
      </c>
      <c r="I42" s="12" t="s">
        <v>135</v>
      </c>
    </row>
    <row r="43" spans="2:9" x14ac:dyDescent="0.25">
      <c r="F43" s="36"/>
      <c r="G43" s="4">
        <f t="shared" si="0"/>
        <v>0</v>
      </c>
    </row>
    <row r="44" spans="2:9" x14ac:dyDescent="0.25">
      <c r="G44" s="4">
        <f t="shared" si="0"/>
        <v>0</v>
      </c>
      <c r="H44" s="15">
        <f>SUM(G40:G44)</f>
        <v>0</v>
      </c>
    </row>
    <row r="46" spans="2:9" ht="30" x14ac:dyDescent="0.25">
      <c r="B46" s="2" t="s">
        <v>90</v>
      </c>
      <c r="C46" s="12" t="s">
        <v>136</v>
      </c>
      <c r="D46">
        <f>15.8*1.2+2.37</f>
        <v>21.330000000000002</v>
      </c>
      <c r="E46" t="s">
        <v>10</v>
      </c>
      <c r="G46" s="4">
        <f t="shared" si="0"/>
        <v>0</v>
      </c>
      <c r="I46" s="12" t="s">
        <v>137</v>
      </c>
    </row>
    <row r="47" spans="2:9" ht="60" x14ac:dyDescent="0.25">
      <c r="B47" s="2"/>
      <c r="C47" s="12" t="s">
        <v>138</v>
      </c>
      <c r="D47">
        <f>7.9*1+2</f>
        <v>9.9</v>
      </c>
      <c r="E47" t="s">
        <v>10</v>
      </c>
      <c r="G47" s="4">
        <f t="shared" si="0"/>
        <v>0</v>
      </c>
      <c r="I47" s="12" t="s">
        <v>140</v>
      </c>
    </row>
    <row r="48" spans="2:9" ht="30" x14ac:dyDescent="0.25">
      <c r="B48" s="2"/>
      <c r="C48" s="12" t="s">
        <v>139</v>
      </c>
      <c r="D48">
        <f>3.25*10</f>
        <v>32.5</v>
      </c>
      <c r="E48" t="s">
        <v>37</v>
      </c>
      <c r="G48" s="4">
        <f t="shared" si="0"/>
        <v>0</v>
      </c>
      <c r="I48" s="12" t="s">
        <v>141</v>
      </c>
    </row>
    <row r="49" spans="2:10" ht="60" x14ac:dyDescent="0.25">
      <c r="B49" s="2"/>
      <c r="C49" s="12" t="s">
        <v>61</v>
      </c>
      <c r="D49" s="37">
        <v>36</v>
      </c>
      <c r="E49" t="s">
        <v>37</v>
      </c>
      <c r="G49" s="4">
        <f t="shared" si="0"/>
        <v>0</v>
      </c>
      <c r="I49" s="12" t="s">
        <v>72</v>
      </c>
    </row>
    <row r="50" spans="2:10" ht="30" x14ac:dyDescent="0.25">
      <c r="B50" s="2"/>
      <c r="C50" s="12" t="s">
        <v>60</v>
      </c>
      <c r="D50">
        <v>3</v>
      </c>
      <c r="E50" t="s">
        <v>14</v>
      </c>
      <c r="G50" s="4">
        <f t="shared" si="0"/>
        <v>0</v>
      </c>
    </row>
    <row r="51" spans="2:10" x14ac:dyDescent="0.25">
      <c r="B51" s="2"/>
      <c r="G51" s="4">
        <f t="shared" si="0"/>
        <v>0</v>
      </c>
    </row>
    <row r="52" spans="2:10" x14ac:dyDescent="0.25">
      <c r="B52" s="2"/>
      <c r="G52" s="4">
        <f t="shared" si="0"/>
        <v>0</v>
      </c>
    </row>
    <row r="53" spans="2:10" ht="30" x14ac:dyDescent="0.25">
      <c r="B53" s="2"/>
      <c r="C53" s="12" t="s">
        <v>22</v>
      </c>
      <c r="D53">
        <v>10</v>
      </c>
      <c r="E53" t="s">
        <v>10</v>
      </c>
      <c r="G53" s="4">
        <f t="shared" si="0"/>
        <v>0</v>
      </c>
    </row>
    <row r="54" spans="2:10" ht="45" x14ac:dyDescent="0.25">
      <c r="C54" s="12" t="s">
        <v>23</v>
      </c>
      <c r="D54" s="39">
        <f>(1.21+1.21+8.735+9.49+10.624+10.081)*2+4.37*0.95+3.61</f>
        <v>90.461499999999987</v>
      </c>
      <c r="E54" t="s">
        <v>10</v>
      </c>
      <c r="G54" s="4">
        <f t="shared" si="0"/>
        <v>0</v>
      </c>
      <c r="H54" s="38"/>
      <c r="I54" s="12" t="s">
        <v>58</v>
      </c>
    </row>
    <row r="55" spans="2:10" x14ac:dyDescent="0.25">
      <c r="C55" s="12" t="s">
        <v>59</v>
      </c>
      <c r="D55">
        <f>D53</f>
        <v>10</v>
      </c>
      <c r="E55" t="s">
        <v>10</v>
      </c>
      <c r="G55" s="4">
        <f t="shared" si="0"/>
        <v>0</v>
      </c>
    </row>
    <row r="56" spans="2:10" x14ac:dyDescent="0.25">
      <c r="C56" s="12" t="s">
        <v>77</v>
      </c>
      <c r="D56">
        <v>2</v>
      </c>
      <c r="E56" t="s">
        <v>14</v>
      </c>
      <c r="G56" s="4">
        <f t="shared" si="0"/>
        <v>0</v>
      </c>
      <c r="I56" s="12" t="s">
        <v>76</v>
      </c>
    </row>
    <row r="57" spans="2:10" ht="60" x14ac:dyDescent="0.25">
      <c r="C57" s="12" t="s">
        <v>75</v>
      </c>
      <c r="D57">
        <v>1</v>
      </c>
      <c r="E57" t="s">
        <v>14</v>
      </c>
      <c r="G57" s="4">
        <f t="shared" si="0"/>
        <v>0</v>
      </c>
    </row>
    <row r="58" spans="2:10" x14ac:dyDescent="0.25">
      <c r="C58" s="12" t="s">
        <v>39</v>
      </c>
      <c r="D58">
        <v>4</v>
      </c>
      <c r="E58" t="s">
        <v>14</v>
      </c>
      <c r="G58" s="4">
        <f t="shared" si="0"/>
        <v>0</v>
      </c>
    </row>
    <row r="59" spans="2:10" ht="30" x14ac:dyDescent="0.25">
      <c r="C59" s="12" t="s">
        <v>43</v>
      </c>
      <c r="D59">
        <v>2</v>
      </c>
      <c r="E59" t="s">
        <v>14</v>
      </c>
      <c r="G59" s="4">
        <f t="shared" si="0"/>
        <v>0</v>
      </c>
    </row>
    <row r="60" spans="2:10" ht="30" x14ac:dyDescent="0.25">
      <c r="C60" s="12" t="s">
        <v>80</v>
      </c>
      <c r="D60">
        <v>5</v>
      </c>
      <c r="E60" t="s">
        <v>14</v>
      </c>
      <c r="G60" s="4">
        <f t="shared" si="0"/>
        <v>0</v>
      </c>
    </row>
    <row r="61" spans="2:10" x14ac:dyDescent="0.25">
      <c r="G61" s="4">
        <f t="shared" si="0"/>
        <v>0</v>
      </c>
    </row>
    <row r="62" spans="2:10" ht="30" x14ac:dyDescent="0.25">
      <c r="C62" s="12" t="s">
        <v>79</v>
      </c>
      <c r="D62">
        <f>D18+67.35</f>
        <v>121.69999999999999</v>
      </c>
      <c r="E62" t="s">
        <v>10</v>
      </c>
      <c r="G62" s="4">
        <f t="shared" si="0"/>
        <v>0</v>
      </c>
      <c r="I62" s="12" t="s">
        <v>44</v>
      </c>
      <c r="J62" s="12"/>
    </row>
    <row r="63" spans="2:10" x14ac:dyDescent="0.25">
      <c r="C63" s="12" t="s">
        <v>81</v>
      </c>
      <c r="G63" s="4">
        <f t="shared" si="0"/>
        <v>0</v>
      </c>
      <c r="H63" s="15">
        <f>SUM(G46:G63)</f>
        <v>0</v>
      </c>
      <c r="I63" s="12" t="s">
        <v>82</v>
      </c>
    </row>
    <row r="70" spans="3:3" ht="18.75" x14ac:dyDescent="0.3">
      <c r="C70" s="16"/>
    </row>
    <row r="104" spans="3:3" x14ac:dyDescent="0.25">
      <c r="C104" s="10"/>
    </row>
    <row r="110" spans="3:3" x14ac:dyDescent="0.25">
      <c r="C110" s="26"/>
    </row>
    <row r="122" spans="9:9" x14ac:dyDescent="0.25">
      <c r="I122" s="14"/>
    </row>
    <row r="129" spans="1:14" s="12" customFormat="1" x14ac:dyDescent="0.25">
      <c r="A129"/>
      <c r="B129"/>
      <c r="C129" s="13"/>
      <c r="D129" s="6"/>
      <c r="E129" s="6"/>
      <c r="F129" s="7"/>
      <c r="G129" s="8"/>
      <c r="H129" s="8"/>
      <c r="J129"/>
      <c r="K129"/>
      <c r="L129"/>
      <c r="M129"/>
      <c r="N129"/>
    </row>
    <row r="132" spans="1:14" s="12" customFormat="1" x14ac:dyDescent="0.25">
      <c r="A132"/>
      <c r="B132"/>
      <c r="C132" s="10"/>
      <c r="D132"/>
      <c r="E132"/>
      <c r="F132" s="4"/>
      <c r="G132" s="4"/>
      <c r="H132" s="4"/>
      <c r="J132"/>
      <c r="K132"/>
      <c r="L132"/>
      <c r="M132"/>
      <c r="N132"/>
    </row>
  </sheetData>
  <pageMargins left="0.7" right="0.7" top="0.78740157499999996" bottom="0.78740157499999996" header="0.3" footer="0.3"/>
  <pageSetup paperSize="8" scale="71" fitToHeight="0" orientation="portrait" r:id="rId1"/>
  <rowBreaks count="2" manualBreakCount="2">
    <brk id="39" max="8" man="1"/>
    <brk id="117" max="6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606E00-B46F-4D04-A10C-ABB3C2EF1DE2}">
  <sheetPr>
    <tabColor rgb="FFFF0000"/>
    <pageSetUpPr fitToPage="1"/>
  </sheetPr>
  <dimension ref="A1:J93"/>
  <sheetViews>
    <sheetView view="pageBreakPreview" zoomScaleNormal="100" zoomScaleSheetLayoutView="100" workbookViewId="0">
      <selection activeCell="C25" sqref="C25:J26"/>
    </sheetView>
  </sheetViews>
  <sheetFormatPr defaultRowHeight="15" x14ac:dyDescent="0.25"/>
  <cols>
    <col min="1" max="1" width="4.28515625" customWidth="1"/>
    <col min="2" max="2" width="12.85546875" customWidth="1"/>
    <col min="3" max="3" width="46.140625" style="12" customWidth="1"/>
    <col min="6" max="6" width="17.140625" style="4" customWidth="1"/>
    <col min="7" max="7" width="15.42578125" style="4" customWidth="1"/>
    <col min="8" max="8" width="20.28515625" style="4" customWidth="1"/>
    <col min="9" max="9" width="45.42578125" style="12" customWidth="1"/>
    <col min="10" max="10" width="17.42578125" customWidth="1"/>
  </cols>
  <sheetData>
    <row r="1" spans="1:9" ht="30" x14ac:dyDescent="0.25">
      <c r="C1" s="10" t="str">
        <f>'Rozpočet Celkový'!C1</f>
        <v>ST. ÚPRAVY WC BUDOVA A - Služby 
V OBJEKTU ŠKOLY CHARBULOVA 106 618 00 BRNO</v>
      </c>
      <c r="G1" s="9"/>
      <c r="H1" s="9"/>
    </row>
    <row r="2" spans="1:9" s="1" customFormat="1" ht="30" x14ac:dyDescent="0.25">
      <c r="A2" s="1" t="s">
        <v>7</v>
      </c>
      <c r="B2" s="1" t="s">
        <v>16</v>
      </c>
      <c r="C2" s="11" t="s">
        <v>9</v>
      </c>
      <c r="D2" s="1" t="s">
        <v>1</v>
      </c>
      <c r="E2" s="1" t="s">
        <v>0</v>
      </c>
      <c r="F2" s="3" t="s">
        <v>2</v>
      </c>
      <c r="G2" s="5" t="s">
        <v>3</v>
      </c>
      <c r="H2" s="5" t="s">
        <v>24</v>
      </c>
      <c r="I2" s="11" t="s">
        <v>8</v>
      </c>
    </row>
    <row r="3" spans="1:9" ht="18.75" x14ac:dyDescent="0.3">
      <c r="C3" s="16" t="s">
        <v>152</v>
      </c>
      <c r="H3" s="19">
        <f>SUM(H4:H25)</f>
        <v>0</v>
      </c>
    </row>
    <row r="4" spans="1:9" x14ac:dyDescent="0.25">
      <c r="B4" s="2" t="s">
        <v>13</v>
      </c>
      <c r="G4" s="4">
        <f>D4*F4</f>
        <v>0</v>
      </c>
    </row>
    <row r="5" spans="1:9" x14ac:dyDescent="0.25">
      <c r="B5" s="2"/>
      <c r="G5" s="4">
        <f>D5*F5</f>
        <v>0</v>
      </c>
      <c r="H5" s="15">
        <f>SUM(G4:G5)</f>
        <v>0</v>
      </c>
    </row>
    <row r="6" spans="1:9" x14ac:dyDescent="0.25">
      <c r="B6" s="2"/>
    </row>
    <row r="7" spans="1:9" x14ac:dyDescent="0.25">
      <c r="B7" s="2" t="s">
        <v>15</v>
      </c>
      <c r="G7" s="4">
        <f>D7*F7</f>
        <v>0</v>
      </c>
    </row>
    <row r="8" spans="1:9" x14ac:dyDescent="0.25">
      <c r="B8" s="2"/>
      <c r="G8" s="4">
        <f>D8*F8</f>
        <v>0</v>
      </c>
    </row>
    <row r="9" spans="1:9" x14ac:dyDescent="0.25">
      <c r="B9" s="2"/>
      <c r="H9" s="15">
        <f>SUM(G7:G8)</f>
        <v>0</v>
      </c>
    </row>
    <row r="10" spans="1:9" x14ac:dyDescent="0.25">
      <c r="B10" s="2"/>
    </row>
    <row r="11" spans="1:9" x14ac:dyDescent="0.25">
      <c r="B11" s="2" t="s">
        <v>11</v>
      </c>
      <c r="G11" s="4">
        <f>D11*F11</f>
        <v>0</v>
      </c>
    </row>
    <row r="12" spans="1:9" x14ac:dyDescent="0.25">
      <c r="B12" s="2"/>
      <c r="G12" s="4">
        <f>D12*F12</f>
        <v>0</v>
      </c>
      <c r="H12" s="15">
        <f>SUM(G11:G12)</f>
        <v>0</v>
      </c>
    </row>
    <row r="13" spans="1:9" x14ac:dyDescent="0.25">
      <c r="B13" s="2"/>
    </row>
    <row r="14" spans="1:9" x14ac:dyDescent="0.25">
      <c r="B14" s="2" t="s">
        <v>18</v>
      </c>
      <c r="G14" s="4">
        <f>D14*F14</f>
        <v>0</v>
      </c>
    </row>
    <row r="15" spans="1:9" x14ac:dyDescent="0.25">
      <c r="G15" s="4">
        <f>D15*F15</f>
        <v>0</v>
      </c>
      <c r="H15" s="15">
        <f>SUM(G14:G15)</f>
        <v>0</v>
      </c>
    </row>
    <row r="17" spans="1:10" x14ac:dyDescent="0.25">
      <c r="B17" s="2" t="s">
        <v>89</v>
      </c>
      <c r="G17" s="4">
        <f>D17*F17</f>
        <v>0</v>
      </c>
    </row>
    <row r="18" spans="1:10" x14ac:dyDescent="0.25">
      <c r="C18" s="12" t="s">
        <v>149</v>
      </c>
      <c r="D18">
        <v>-1</v>
      </c>
      <c r="E18" t="s">
        <v>14</v>
      </c>
      <c r="F18" s="4">
        <f>'1+2np M+Ž A-vlevo'!F61*'1+2np M+Ž A-vlevo'!D41</f>
        <v>0</v>
      </c>
      <c r="G18" s="4">
        <f>D18*F18</f>
        <v>0</v>
      </c>
      <c r="I18" s="12" t="s">
        <v>151</v>
      </c>
    </row>
    <row r="19" spans="1:10" x14ac:dyDescent="0.25">
      <c r="C19" s="12" t="s">
        <v>91</v>
      </c>
      <c r="G19" s="4">
        <f>D19*F19</f>
        <v>0</v>
      </c>
      <c r="I19" s="28" t="s">
        <v>122</v>
      </c>
    </row>
    <row r="20" spans="1:10" x14ac:dyDescent="0.25">
      <c r="G20" s="4">
        <f>D20*F20</f>
        <v>0</v>
      </c>
      <c r="H20" s="15">
        <f>SUM(G17:G20)</f>
        <v>0</v>
      </c>
    </row>
    <row r="24" spans="1:10" x14ac:dyDescent="0.25">
      <c r="C24" s="12" t="s">
        <v>88</v>
      </c>
      <c r="D24">
        <v>-1</v>
      </c>
      <c r="E24" t="s">
        <v>14</v>
      </c>
      <c r="G24" s="4">
        <f>D24*F24</f>
        <v>0</v>
      </c>
      <c r="I24" s="12" t="s">
        <v>110</v>
      </c>
      <c r="J24" t="s">
        <v>150</v>
      </c>
    </row>
    <row r="27" spans="1:10" s="4" customFormat="1" ht="18.75" x14ac:dyDescent="0.3">
      <c r="A27"/>
      <c r="B27"/>
      <c r="C27" s="16"/>
      <c r="D27"/>
      <c r="E27"/>
      <c r="I27" s="12"/>
      <c r="J27"/>
    </row>
    <row r="28" spans="1:10" s="4" customFormat="1" x14ac:dyDescent="0.25">
      <c r="A28"/>
      <c r="B28"/>
      <c r="C28" s="12"/>
      <c r="D28"/>
      <c r="E28"/>
      <c r="I28" s="12"/>
      <c r="J28"/>
    </row>
    <row r="29" spans="1:10" s="4" customFormat="1" x14ac:dyDescent="0.25">
      <c r="A29"/>
      <c r="B29"/>
      <c r="C29" s="12"/>
      <c r="D29"/>
      <c r="E29"/>
      <c r="I29" s="12"/>
      <c r="J29"/>
    </row>
    <row r="30" spans="1:10" s="4" customFormat="1" x14ac:dyDescent="0.25">
      <c r="A30"/>
      <c r="B30"/>
      <c r="C30" s="12"/>
      <c r="D30"/>
      <c r="E30"/>
      <c r="I30" s="12"/>
      <c r="J30"/>
    </row>
    <row r="31" spans="1:10" s="4" customFormat="1" x14ac:dyDescent="0.25">
      <c r="A31"/>
      <c r="B31"/>
      <c r="C31" s="12"/>
      <c r="D31"/>
      <c r="E31"/>
      <c r="I31" s="12"/>
      <c r="J31"/>
    </row>
    <row r="32" spans="1:10" s="4" customFormat="1" x14ac:dyDescent="0.25">
      <c r="A32"/>
      <c r="B32"/>
      <c r="C32" s="12"/>
      <c r="D32"/>
      <c r="E32"/>
      <c r="I32" s="12"/>
      <c r="J32"/>
    </row>
    <row r="33" spans="1:10" s="4" customFormat="1" x14ac:dyDescent="0.25">
      <c r="A33"/>
      <c r="B33"/>
      <c r="C33" s="12"/>
      <c r="D33"/>
      <c r="E33"/>
      <c r="I33" s="12"/>
      <c r="J33"/>
    </row>
    <row r="34" spans="1:10" s="4" customFormat="1" x14ac:dyDescent="0.25">
      <c r="A34"/>
      <c r="B34"/>
      <c r="C34" s="12"/>
      <c r="D34"/>
      <c r="E34"/>
      <c r="I34" s="12"/>
      <c r="J34"/>
    </row>
    <row r="35" spans="1:10" s="4" customFormat="1" x14ac:dyDescent="0.25">
      <c r="A35"/>
      <c r="B35"/>
      <c r="C35" s="12"/>
      <c r="D35"/>
      <c r="E35"/>
      <c r="I35" s="12"/>
      <c r="J35"/>
    </row>
    <row r="36" spans="1:10" s="4" customFormat="1" x14ac:dyDescent="0.25">
      <c r="A36"/>
      <c r="B36"/>
      <c r="C36" s="12"/>
      <c r="D36"/>
      <c r="E36"/>
      <c r="I36" s="12"/>
      <c r="J36"/>
    </row>
    <row r="37" spans="1:10" s="4" customFormat="1" x14ac:dyDescent="0.25">
      <c r="A37"/>
      <c r="B37"/>
      <c r="C37" s="12"/>
      <c r="D37"/>
      <c r="E37"/>
      <c r="I37" s="12"/>
      <c r="J37"/>
    </row>
    <row r="38" spans="1:10" s="4" customFormat="1" x14ac:dyDescent="0.25">
      <c r="A38"/>
      <c r="B38"/>
      <c r="C38" s="12"/>
      <c r="D38"/>
      <c r="E38"/>
      <c r="I38" s="12"/>
      <c r="J38"/>
    </row>
    <row r="39" spans="1:10" s="4" customFormat="1" x14ac:dyDescent="0.25">
      <c r="A39"/>
      <c r="B39"/>
      <c r="C39" s="12"/>
      <c r="D39"/>
      <c r="E39"/>
      <c r="I39" s="12"/>
      <c r="J39"/>
    </row>
    <row r="40" spans="1:10" s="4" customFormat="1" x14ac:dyDescent="0.25">
      <c r="A40"/>
      <c r="B40"/>
      <c r="C40" s="12"/>
      <c r="D40"/>
      <c r="E40"/>
      <c r="I40" s="12"/>
      <c r="J40"/>
    </row>
    <row r="41" spans="1:10" s="4" customFormat="1" x14ac:dyDescent="0.25">
      <c r="A41"/>
      <c r="B41"/>
      <c r="C41" s="12"/>
      <c r="D41"/>
      <c r="E41"/>
      <c r="I41" s="12"/>
      <c r="J41"/>
    </row>
    <row r="42" spans="1:10" s="4" customFormat="1" x14ac:dyDescent="0.25">
      <c r="A42"/>
      <c r="B42"/>
      <c r="C42" s="12"/>
      <c r="D42"/>
      <c r="E42"/>
      <c r="I42" s="12"/>
      <c r="J42"/>
    </row>
    <row r="43" spans="1:10" s="4" customFormat="1" x14ac:dyDescent="0.25">
      <c r="A43"/>
      <c r="B43"/>
      <c r="C43" s="12"/>
      <c r="D43"/>
      <c r="E43"/>
      <c r="I43" s="12"/>
      <c r="J43"/>
    </row>
    <row r="44" spans="1:10" s="4" customFormat="1" x14ac:dyDescent="0.25">
      <c r="A44"/>
      <c r="B44"/>
      <c r="C44" s="12"/>
      <c r="D44"/>
      <c r="E44"/>
      <c r="I44" s="12"/>
      <c r="J44"/>
    </row>
    <row r="45" spans="1:10" s="4" customFormat="1" x14ac:dyDescent="0.25">
      <c r="A45"/>
      <c r="B45"/>
      <c r="C45" s="12"/>
      <c r="D45"/>
      <c r="E45"/>
      <c r="I45" s="12"/>
      <c r="J45"/>
    </row>
    <row r="46" spans="1:10" s="4" customFormat="1" x14ac:dyDescent="0.25">
      <c r="A46"/>
      <c r="B46"/>
      <c r="C46" s="12"/>
      <c r="D46"/>
      <c r="E46"/>
      <c r="I46" s="12"/>
      <c r="J46"/>
    </row>
    <row r="47" spans="1:10" s="4" customFormat="1" x14ac:dyDescent="0.25">
      <c r="A47"/>
      <c r="B47"/>
      <c r="C47" s="12"/>
      <c r="D47"/>
      <c r="E47"/>
      <c r="I47" s="12"/>
      <c r="J47"/>
    </row>
    <row r="48" spans="1:10" s="4" customFormat="1" x14ac:dyDescent="0.25">
      <c r="A48"/>
      <c r="B48"/>
      <c r="C48" s="12"/>
      <c r="D48"/>
      <c r="E48"/>
      <c r="I48" s="12"/>
      <c r="J48"/>
    </row>
    <row r="49" spans="1:10" s="4" customFormat="1" x14ac:dyDescent="0.25">
      <c r="A49"/>
      <c r="B49"/>
      <c r="C49" s="12"/>
      <c r="D49"/>
      <c r="E49"/>
      <c r="I49" s="12"/>
      <c r="J49"/>
    </row>
    <row r="50" spans="1:10" s="4" customFormat="1" x14ac:dyDescent="0.25">
      <c r="A50"/>
      <c r="B50"/>
      <c r="C50" s="12"/>
      <c r="D50"/>
      <c r="E50"/>
      <c r="I50" s="12"/>
      <c r="J50"/>
    </row>
    <row r="51" spans="1:10" s="4" customFormat="1" x14ac:dyDescent="0.25">
      <c r="A51"/>
      <c r="B51"/>
      <c r="C51" s="12"/>
      <c r="D51"/>
      <c r="E51"/>
      <c r="I51" s="12"/>
      <c r="J51"/>
    </row>
    <row r="52" spans="1:10" s="4" customFormat="1" x14ac:dyDescent="0.25">
      <c r="A52"/>
      <c r="B52"/>
      <c r="C52" s="12"/>
      <c r="D52"/>
      <c r="E52"/>
      <c r="I52" s="12"/>
      <c r="J52"/>
    </row>
    <row r="53" spans="1:10" s="4" customFormat="1" x14ac:dyDescent="0.25">
      <c r="A53"/>
      <c r="B53"/>
      <c r="C53" s="12"/>
      <c r="D53"/>
      <c r="E53"/>
      <c r="I53" s="12"/>
      <c r="J53"/>
    </row>
    <row r="54" spans="1:10" s="4" customFormat="1" x14ac:dyDescent="0.25">
      <c r="A54"/>
      <c r="B54"/>
      <c r="C54" s="12"/>
      <c r="D54"/>
      <c r="E54"/>
      <c r="I54" s="12"/>
      <c r="J54"/>
    </row>
    <row r="55" spans="1:10" s="4" customFormat="1" x14ac:dyDescent="0.25">
      <c r="A55"/>
      <c r="B55"/>
      <c r="C55" s="12"/>
      <c r="D55"/>
      <c r="E55"/>
      <c r="I55" s="12"/>
      <c r="J55"/>
    </row>
    <row r="56" spans="1:10" s="4" customFormat="1" x14ac:dyDescent="0.25">
      <c r="A56"/>
      <c r="B56"/>
      <c r="C56" s="12"/>
      <c r="D56"/>
      <c r="E56"/>
      <c r="I56" s="12"/>
      <c r="J56"/>
    </row>
    <row r="57" spans="1:10" s="4" customFormat="1" x14ac:dyDescent="0.25">
      <c r="A57"/>
      <c r="B57"/>
      <c r="C57" s="12"/>
      <c r="D57"/>
      <c r="E57"/>
      <c r="I57" s="12"/>
      <c r="J57"/>
    </row>
    <row r="58" spans="1:10" s="4" customFormat="1" x14ac:dyDescent="0.25">
      <c r="A58"/>
      <c r="B58"/>
      <c r="C58" s="12"/>
      <c r="D58"/>
      <c r="E58"/>
      <c r="I58" s="12"/>
      <c r="J58"/>
    </row>
    <row r="59" spans="1:10" s="4" customFormat="1" x14ac:dyDescent="0.25">
      <c r="A59"/>
      <c r="B59"/>
      <c r="C59" s="12"/>
      <c r="D59"/>
      <c r="E59"/>
      <c r="I59" s="12"/>
      <c r="J59"/>
    </row>
    <row r="60" spans="1:10" s="4" customFormat="1" x14ac:dyDescent="0.25">
      <c r="A60"/>
      <c r="B60"/>
      <c r="C60" s="12"/>
      <c r="D60"/>
      <c r="E60"/>
      <c r="I60" s="12"/>
      <c r="J60"/>
    </row>
    <row r="61" spans="1:10" s="4" customFormat="1" x14ac:dyDescent="0.25">
      <c r="A61"/>
      <c r="B61"/>
      <c r="C61" s="10"/>
      <c r="D61"/>
      <c r="E61"/>
      <c r="I61" s="12"/>
      <c r="J61"/>
    </row>
    <row r="62" spans="1:10" s="4" customFormat="1" x14ac:dyDescent="0.25">
      <c r="A62"/>
      <c r="B62"/>
      <c r="C62" s="12"/>
      <c r="D62"/>
      <c r="E62"/>
      <c r="I62" s="12"/>
      <c r="J62"/>
    </row>
    <row r="63" spans="1:10" s="4" customFormat="1" x14ac:dyDescent="0.25">
      <c r="A63"/>
      <c r="B63"/>
      <c r="C63" s="12"/>
      <c r="D63"/>
      <c r="E63"/>
      <c r="I63" s="12"/>
      <c r="J63"/>
    </row>
    <row r="64" spans="1:10" s="4" customFormat="1" x14ac:dyDescent="0.25">
      <c r="A64"/>
      <c r="B64"/>
      <c r="C64" s="12"/>
      <c r="D64"/>
      <c r="E64"/>
      <c r="I64" s="12"/>
      <c r="J64"/>
    </row>
    <row r="65" spans="1:10" s="4" customFormat="1" x14ac:dyDescent="0.25">
      <c r="A65"/>
      <c r="B65"/>
      <c r="C65" s="12"/>
      <c r="D65"/>
      <c r="E65"/>
      <c r="I65" s="12"/>
      <c r="J65"/>
    </row>
    <row r="66" spans="1:10" s="4" customFormat="1" x14ac:dyDescent="0.25">
      <c r="A66"/>
      <c r="B66"/>
      <c r="C66" s="12"/>
      <c r="D66"/>
      <c r="E66"/>
      <c r="I66" s="12"/>
      <c r="J66"/>
    </row>
    <row r="67" spans="1:10" s="4" customFormat="1" x14ac:dyDescent="0.25">
      <c r="A67"/>
      <c r="B67"/>
      <c r="C67" s="12"/>
      <c r="D67"/>
      <c r="E67"/>
      <c r="I67" s="12"/>
      <c r="J67"/>
    </row>
    <row r="68" spans="1:10" s="4" customFormat="1" x14ac:dyDescent="0.25">
      <c r="A68"/>
      <c r="B68"/>
      <c r="C68" s="12"/>
      <c r="D68"/>
      <c r="E68"/>
      <c r="I68" s="12"/>
      <c r="J68"/>
    </row>
    <row r="69" spans="1:10" s="4" customFormat="1" x14ac:dyDescent="0.25">
      <c r="A69"/>
      <c r="B69"/>
      <c r="C69" s="12"/>
      <c r="D69"/>
      <c r="E69"/>
      <c r="I69" s="12"/>
      <c r="J69"/>
    </row>
    <row r="75" spans="1:10" x14ac:dyDescent="0.25">
      <c r="C75" s="10"/>
    </row>
    <row r="79" spans="1:10" x14ac:dyDescent="0.25">
      <c r="I79" s="14"/>
    </row>
    <row r="86" spans="1:10" s="12" customFormat="1" x14ac:dyDescent="0.25">
      <c r="A86"/>
      <c r="B86"/>
      <c r="C86" s="13"/>
      <c r="D86" s="6"/>
      <c r="E86" s="6"/>
      <c r="F86" s="7"/>
      <c r="G86" s="8"/>
      <c r="H86" s="8"/>
      <c r="J86"/>
    </row>
    <row r="89" spans="1:10" s="12" customFormat="1" x14ac:dyDescent="0.25">
      <c r="A89"/>
      <c r="B89"/>
      <c r="C89" s="10"/>
      <c r="D89"/>
      <c r="E89"/>
      <c r="F89" s="4"/>
      <c r="G89" s="4"/>
      <c r="H89" s="4"/>
      <c r="J89"/>
    </row>
    <row r="90" spans="1:10" s="12" customFormat="1" x14ac:dyDescent="0.25">
      <c r="A90"/>
      <c r="B90"/>
      <c r="D90"/>
      <c r="E90"/>
      <c r="F90" s="4"/>
      <c r="G90" s="4"/>
      <c r="H90" s="4"/>
      <c r="J90"/>
    </row>
    <row r="91" spans="1:10" s="12" customFormat="1" x14ac:dyDescent="0.25">
      <c r="A91"/>
      <c r="B91"/>
      <c r="D91"/>
      <c r="E91"/>
      <c r="F91" s="4"/>
      <c r="G91" s="4"/>
      <c r="H91" s="4"/>
      <c r="J91"/>
    </row>
    <row r="92" spans="1:10" s="12" customFormat="1" x14ac:dyDescent="0.25">
      <c r="A92"/>
      <c r="B92"/>
      <c r="D92"/>
      <c r="E92"/>
      <c r="F92" s="4"/>
      <c r="G92" s="4"/>
      <c r="H92" s="4"/>
      <c r="J92"/>
    </row>
    <row r="93" spans="1:10" s="12" customFormat="1" x14ac:dyDescent="0.25">
      <c r="A93"/>
      <c r="B93"/>
      <c r="D93"/>
      <c r="E93"/>
      <c r="F93" s="4"/>
      <c r="G93" s="4"/>
      <c r="H93" s="4"/>
      <c r="J93"/>
    </row>
  </sheetData>
  <pageMargins left="0.7" right="0.7" top="0.78740157499999996" bottom="0.78740157499999996" header="0.3" footer="0.3"/>
  <pageSetup paperSize="8" scale="66" fitToHeight="0" orientation="portrait" r:id="rId1"/>
  <rowBreaks count="1" manualBreakCount="1">
    <brk id="74" max="6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354BA0-D62A-41A8-8682-8E0BCA73A8CB}">
  <sheetPr>
    <tabColor rgb="FF92D050"/>
    <pageSetUpPr fitToPage="1"/>
  </sheetPr>
  <dimension ref="A1:J96"/>
  <sheetViews>
    <sheetView view="pageBreakPreview" zoomScaleNormal="100" zoomScaleSheetLayoutView="100" workbookViewId="0">
      <selection activeCell="C36" sqref="C36:I41"/>
    </sheetView>
  </sheetViews>
  <sheetFormatPr defaultRowHeight="15" x14ac:dyDescent="0.25"/>
  <cols>
    <col min="1" max="1" width="4.28515625" customWidth="1"/>
    <col min="2" max="2" width="12.85546875" customWidth="1"/>
    <col min="3" max="3" width="46.140625" style="12" customWidth="1"/>
    <col min="6" max="6" width="17.140625" style="4" customWidth="1"/>
    <col min="7" max="7" width="15.42578125" style="4" customWidth="1"/>
    <col min="8" max="8" width="20.28515625" style="4" customWidth="1"/>
    <col min="9" max="9" width="45.42578125" style="12" customWidth="1"/>
    <col min="10" max="10" width="10.28515625" customWidth="1"/>
  </cols>
  <sheetData>
    <row r="1" spans="1:9" ht="30" x14ac:dyDescent="0.25">
      <c r="C1" s="10" t="str">
        <f>'Rozpočet Celkový'!C1</f>
        <v>ST. ÚPRAVY WC BUDOVA A - Služby 
V OBJEKTU ŠKOLY CHARBULOVA 106 618 00 BRNO</v>
      </c>
      <c r="G1" s="9"/>
      <c r="H1" s="9"/>
    </row>
    <row r="2" spans="1:9" s="1" customFormat="1" ht="30" x14ac:dyDescent="0.25">
      <c r="A2" s="1" t="s">
        <v>7</v>
      </c>
      <c r="B2" s="1" t="s">
        <v>16</v>
      </c>
      <c r="C2" s="11" t="s">
        <v>9</v>
      </c>
      <c r="D2" s="1" t="s">
        <v>1</v>
      </c>
      <c r="E2" s="1" t="s">
        <v>0</v>
      </c>
      <c r="F2" s="3" t="s">
        <v>2</v>
      </c>
      <c r="G2" s="5" t="s">
        <v>3</v>
      </c>
      <c r="H2" s="5" t="s">
        <v>24</v>
      </c>
      <c r="I2" s="11" t="s">
        <v>8</v>
      </c>
    </row>
    <row r="3" spans="1:9" ht="18.75" x14ac:dyDescent="0.3">
      <c r="C3" s="16" t="s">
        <v>34</v>
      </c>
      <c r="H3" s="19">
        <f>SUM(H4:H34)</f>
        <v>0</v>
      </c>
    </row>
    <row r="4" spans="1:9" ht="45" x14ac:dyDescent="0.25">
      <c r="B4" s="2" t="s">
        <v>13</v>
      </c>
      <c r="C4" s="12" t="s">
        <v>124</v>
      </c>
      <c r="D4">
        <v>2</v>
      </c>
      <c r="E4" t="s">
        <v>123</v>
      </c>
      <c r="G4" s="4">
        <f>D4*F4</f>
        <v>0</v>
      </c>
      <c r="I4" s="12" t="s">
        <v>17</v>
      </c>
    </row>
    <row r="5" spans="1:9" x14ac:dyDescent="0.25">
      <c r="B5" s="2"/>
      <c r="G5" s="4">
        <f>D5*F5</f>
        <v>0</v>
      </c>
      <c r="H5" s="15">
        <f>SUM(G4:G5)</f>
        <v>0</v>
      </c>
    </row>
    <row r="6" spans="1:9" x14ac:dyDescent="0.25">
      <c r="B6" s="2"/>
    </row>
    <row r="7" spans="1:9" x14ac:dyDescent="0.25">
      <c r="B7" s="2" t="s">
        <v>15</v>
      </c>
    </row>
    <row r="8" spans="1:9" ht="30" x14ac:dyDescent="0.25">
      <c r="B8" s="2"/>
      <c r="C8" s="12" t="s">
        <v>120</v>
      </c>
      <c r="D8">
        <v>1</v>
      </c>
      <c r="E8" t="s">
        <v>14</v>
      </c>
      <c r="G8" s="4">
        <f>D8*F8</f>
        <v>0</v>
      </c>
    </row>
    <row r="9" spans="1:9" x14ac:dyDescent="0.25">
      <c r="B9" s="2"/>
      <c r="C9" s="12" t="s">
        <v>107</v>
      </c>
      <c r="D9">
        <v>1</v>
      </c>
      <c r="E9" t="s">
        <v>14</v>
      </c>
      <c r="G9" s="4">
        <f>D9*F9</f>
        <v>0</v>
      </c>
    </row>
    <row r="10" spans="1:9" x14ac:dyDescent="0.25">
      <c r="B10" s="2"/>
      <c r="G10" s="4">
        <f>D10*F10</f>
        <v>0</v>
      </c>
      <c r="H10" s="15">
        <f>SUM(G8:G10)</f>
        <v>0</v>
      </c>
    </row>
    <row r="11" spans="1:9" x14ac:dyDescent="0.25">
      <c r="B11" s="2"/>
    </row>
    <row r="12" spans="1:9" x14ac:dyDescent="0.25">
      <c r="B12" s="2" t="s">
        <v>11</v>
      </c>
      <c r="C12" s="12" t="s">
        <v>162</v>
      </c>
      <c r="D12">
        <v>1</v>
      </c>
      <c r="E12" t="s">
        <v>14</v>
      </c>
      <c r="G12" s="4">
        <f t="shared" ref="G12" si="0">D12*F12</f>
        <v>0</v>
      </c>
      <c r="I12" s="12" t="s">
        <v>161</v>
      </c>
    </row>
    <row r="13" spans="1:9" x14ac:dyDescent="0.25">
      <c r="B13" s="2"/>
      <c r="C13" s="12" t="s">
        <v>163</v>
      </c>
      <c r="D13">
        <v>8</v>
      </c>
      <c r="E13" t="s">
        <v>14</v>
      </c>
      <c r="G13" s="4">
        <f>D13*F13</f>
        <v>0</v>
      </c>
      <c r="H13" s="15">
        <f>SUM(G12:G13:G13)</f>
        <v>0</v>
      </c>
      <c r="I13" s="12" t="s">
        <v>160</v>
      </c>
    </row>
    <row r="14" spans="1:9" x14ac:dyDescent="0.25">
      <c r="B14" s="2"/>
    </row>
    <row r="15" spans="1:9" x14ac:dyDescent="0.25">
      <c r="B15" s="2" t="s">
        <v>18</v>
      </c>
    </row>
    <row r="16" spans="1:9" x14ac:dyDescent="0.25">
      <c r="G16" s="4">
        <f>D16*F16</f>
        <v>0</v>
      </c>
      <c r="H16" s="15">
        <f>SUM(G15:G16)</f>
        <v>0</v>
      </c>
    </row>
    <row r="18" spans="2:9" x14ac:dyDescent="0.25">
      <c r="B18" s="2" t="s">
        <v>21</v>
      </c>
      <c r="G18" s="4">
        <f>D18*F18</f>
        <v>0</v>
      </c>
    </row>
    <row r="19" spans="2:9" x14ac:dyDescent="0.25">
      <c r="G19" s="4">
        <f>D19*F19</f>
        <v>0</v>
      </c>
      <c r="H19" s="15">
        <f>SUM(G18:G19)</f>
        <v>0</v>
      </c>
    </row>
    <row r="21" spans="2:9" x14ac:dyDescent="0.25">
      <c r="B21" s="2" t="s">
        <v>27</v>
      </c>
      <c r="G21" s="4">
        <f>D21*F21</f>
        <v>0</v>
      </c>
    </row>
    <row r="22" spans="2:9" x14ac:dyDescent="0.25">
      <c r="C22" s="12" t="s">
        <v>32</v>
      </c>
      <c r="D22">
        <v>1</v>
      </c>
      <c r="E22" t="s">
        <v>14</v>
      </c>
      <c r="G22" s="4">
        <f>D22*F22</f>
        <v>0</v>
      </c>
      <c r="I22" s="12" t="s">
        <v>29</v>
      </c>
    </row>
    <row r="23" spans="2:9" x14ac:dyDescent="0.25">
      <c r="C23" s="12" t="s">
        <v>113</v>
      </c>
      <c r="D23">
        <v>4</v>
      </c>
      <c r="E23" t="s">
        <v>14</v>
      </c>
      <c r="G23" s="4">
        <f>D23*F23</f>
        <v>0</v>
      </c>
    </row>
    <row r="24" spans="2:9" x14ac:dyDescent="0.25">
      <c r="C24" s="12" t="s">
        <v>100</v>
      </c>
      <c r="G24" s="4">
        <f>D24*F24</f>
        <v>0</v>
      </c>
      <c r="I24" s="28" t="s">
        <v>19</v>
      </c>
    </row>
    <row r="25" spans="2:9" x14ac:dyDescent="0.25">
      <c r="C25" s="12" t="s">
        <v>4</v>
      </c>
      <c r="G25" s="4">
        <f>D25*F25</f>
        <v>0</v>
      </c>
      <c r="I25" s="28" t="s">
        <v>19</v>
      </c>
    </row>
    <row r="26" spans="2:9" x14ac:dyDescent="0.25">
      <c r="C26" s="40" t="s">
        <v>84</v>
      </c>
      <c r="D26">
        <v>8</v>
      </c>
      <c r="E26" t="s">
        <v>14</v>
      </c>
      <c r="G26" s="4">
        <f>D26*F26</f>
        <v>0</v>
      </c>
    </row>
    <row r="27" spans="2:9" x14ac:dyDescent="0.25">
      <c r="C27" s="12" t="s">
        <v>12</v>
      </c>
      <c r="D27">
        <v>1</v>
      </c>
      <c r="E27" t="s">
        <v>14</v>
      </c>
      <c r="G27" s="4">
        <f>D27*F27</f>
        <v>0</v>
      </c>
      <c r="I27" s="12" t="s">
        <v>131</v>
      </c>
    </row>
    <row r="28" spans="2:9" x14ac:dyDescent="0.25">
      <c r="C28" s="10" t="s">
        <v>30</v>
      </c>
      <c r="D28">
        <v>1</v>
      </c>
      <c r="E28" t="s">
        <v>14</v>
      </c>
      <c r="F28" s="36"/>
      <c r="G28" s="4">
        <f>D28*F28</f>
        <v>0</v>
      </c>
      <c r="I28" s="12" t="s">
        <v>129</v>
      </c>
    </row>
    <row r="29" spans="2:9" x14ac:dyDescent="0.25">
      <c r="C29" s="12" t="s">
        <v>6</v>
      </c>
      <c r="G29" s="4">
        <f>D29*F29</f>
        <v>0</v>
      </c>
      <c r="I29" s="28" t="s">
        <v>19</v>
      </c>
    </row>
    <row r="30" spans="2:9" x14ac:dyDescent="0.25">
      <c r="C30" s="12" t="s">
        <v>28</v>
      </c>
      <c r="G30" s="4">
        <f>D30*F30</f>
        <v>0</v>
      </c>
      <c r="I30" s="28" t="s">
        <v>19</v>
      </c>
    </row>
    <row r="31" spans="2:9" x14ac:dyDescent="0.25">
      <c r="C31" s="12" t="s">
        <v>121</v>
      </c>
      <c r="D31">
        <v>1</v>
      </c>
      <c r="E31" t="s">
        <v>14</v>
      </c>
      <c r="G31" s="4">
        <f>D31*F31</f>
        <v>0</v>
      </c>
      <c r="I31" s="12" t="s">
        <v>132</v>
      </c>
    </row>
    <row r="32" spans="2:9" x14ac:dyDescent="0.25">
      <c r="C32" s="12" t="s">
        <v>130</v>
      </c>
      <c r="D32">
        <v>1</v>
      </c>
      <c r="E32" t="s">
        <v>14</v>
      </c>
      <c r="G32" s="4">
        <f>D32*F32</f>
        <v>0</v>
      </c>
    </row>
    <row r="33" spans="3:9" x14ac:dyDescent="0.25">
      <c r="G33" s="4">
        <f>D33*F33</f>
        <v>0</v>
      </c>
      <c r="H33" s="15">
        <f>SUM(G21:G32)</f>
        <v>0</v>
      </c>
    </row>
    <row r="37" spans="3:9" x14ac:dyDescent="0.25">
      <c r="D37" s="20"/>
    </row>
    <row r="42" spans="3:9" x14ac:dyDescent="0.25">
      <c r="C42" s="10"/>
    </row>
    <row r="43" spans="3:9" x14ac:dyDescent="0.25">
      <c r="C43"/>
      <c r="D43" s="12"/>
    </row>
    <row r="44" spans="3:9" x14ac:dyDescent="0.25">
      <c r="C44"/>
      <c r="D44" s="12"/>
    </row>
    <row r="45" spans="3:9" x14ac:dyDescent="0.25">
      <c r="C45"/>
      <c r="D45" s="12"/>
    </row>
    <row r="46" spans="3:9" x14ac:dyDescent="0.25">
      <c r="C46"/>
      <c r="D46" s="12"/>
      <c r="I46" s="14"/>
    </row>
    <row r="48" spans="3:9" x14ac:dyDescent="0.25">
      <c r="D48" s="12"/>
    </row>
    <row r="60" spans="1:10" s="4" customFormat="1" x14ac:dyDescent="0.25">
      <c r="A60"/>
      <c r="B60"/>
      <c r="C60" s="12"/>
      <c r="D60"/>
      <c r="E60"/>
      <c r="I60" s="12"/>
      <c r="J60"/>
    </row>
    <row r="61" spans="1:10" s="4" customFormat="1" x14ac:dyDescent="0.25">
      <c r="A61"/>
      <c r="B61"/>
      <c r="C61" s="12"/>
      <c r="D61"/>
      <c r="E61"/>
      <c r="I61" s="12"/>
      <c r="J61"/>
    </row>
    <row r="62" spans="1:10" s="4" customFormat="1" x14ac:dyDescent="0.25">
      <c r="A62"/>
      <c r="B62"/>
      <c r="C62" s="12"/>
      <c r="D62"/>
      <c r="E62"/>
      <c r="I62" s="12"/>
      <c r="J62"/>
    </row>
    <row r="63" spans="1:10" s="4" customFormat="1" x14ac:dyDescent="0.25">
      <c r="A63"/>
      <c r="B63"/>
      <c r="C63" s="12"/>
      <c r="D63"/>
      <c r="E63"/>
      <c r="I63" s="12"/>
      <c r="J63"/>
    </row>
    <row r="64" spans="1:10" s="4" customFormat="1" x14ac:dyDescent="0.25">
      <c r="A64"/>
      <c r="B64"/>
      <c r="C64" s="10"/>
      <c r="D64"/>
      <c r="E64"/>
      <c r="I64" s="12"/>
      <c r="J64"/>
    </row>
    <row r="65" spans="1:10" s="4" customFormat="1" x14ac:dyDescent="0.25">
      <c r="A65"/>
      <c r="B65"/>
      <c r="C65" s="12"/>
      <c r="D65"/>
      <c r="E65"/>
      <c r="I65" s="12"/>
      <c r="J65"/>
    </row>
    <row r="66" spans="1:10" s="4" customFormat="1" x14ac:dyDescent="0.25">
      <c r="A66"/>
      <c r="B66"/>
      <c r="C66" s="12"/>
      <c r="D66"/>
      <c r="E66"/>
      <c r="I66" s="12"/>
      <c r="J66"/>
    </row>
    <row r="67" spans="1:10" s="4" customFormat="1" x14ac:dyDescent="0.25">
      <c r="A67"/>
      <c r="B67"/>
      <c r="C67" s="12"/>
      <c r="D67"/>
      <c r="E67"/>
      <c r="I67" s="12"/>
      <c r="J67"/>
    </row>
    <row r="68" spans="1:10" s="4" customFormat="1" x14ac:dyDescent="0.25">
      <c r="A68"/>
      <c r="B68"/>
      <c r="C68" s="12"/>
      <c r="D68"/>
      <c r="E68"/>
      <c r="I68" s="12"/>
      <c r="J68"/>
    </row>
    <row r="69" spans="1:10" s="4" customFormat="1" x14ac:dyDescent="0.25">
      <c r="A69"/>
      <c r="B69"/>
      <c r="C69" s="12"/>
      <c r="D69"/>
      <c r="E69"/>
      <c r="I69" s="12"/>
      <c r="J69"/>
    </row>
    <row r="70" spans="1:10" s="4" customFormat="1" x14ac:dyDescent="0.25">
      <c r="A70"/>
      <c r="B70"/>
      <c r="C70" s="12"/>
      <c r="D70"/>
      <c r="E70"/>
      <c r="I70" s="12"/>
      <c r="J70"/>
    </row>
    <row r="71" spans="1:10" s="4" customFormat="1" x14ac:dyDescent="0.25">
      <c r="A71"/>
      <c r="B71"/>
      <c r="C71" s="12"/>
      <c r="D71"/>
      <c r="E71"/>
      <c r="I71" s="12"/>
      <c r="J71"/>
    </row>
    <row r="72" spans="1:10" s="4" customFormat="1" x14ac:dyDescent="0.25">
      <c r="A72"/>
      <c r="B72"/>
      <c r="C72" s="12"/>
      <c r="D72"/>
      <c r="E72"/>
      <c r="I72" s="12"/>
      <c r="J72"/>
    </row>
    <row r="78" spans="1:10" x14ac:dyDescent="0.25">
      <c r="C78" s="10"/>
    </row>
    <row r="82" spans="1:10" x14ac:dyDescent="0.25">
      <c r="I82" s="14"/>
    </row>
    <row r="89" spans="1:10" s="12" customFormat="1" x14ac:dyDescent="0.25">
      <c r="A89"/>
      <c r="B89"/>
      <c r="C89" s="13"/>
      <c r="D89" s="6"/>
      <c r="E89" s="6"/>
      <c r="F89" s="7"/>
      <c r="G89" s="8"/>
      <c r="H89" s="8"/>
      <c r="J89"/>
    </row>
    <row r="92" spans="1:10" s="12" customFormat="1" x14ac:dyDescent="0.25">
      <c r="A92"/>
      <c r="B92"/>
      <c r="C92" s="10"/>
      <c r="D92"/>
      <c r="E92"/>
      <c r="F92" s="4"/>
      <c r="G92" s="4"/>
      <c r="H92" s="4"/>
      <c r="J92"/>
    </row>
    <row r="93" spans="1:10" s="12" customFormat="1" x14ac:dyDescent="0.25">
      <c r="A93"/>
      <c r="B93"/>
      <c r="D93"/>
      <c r="E93"/>
      <c r="F93" s="4"/>
      <c r="G93" s="4"/>
      <c r="H93" s="4"/>
      <c r="J93"/>
    </row>
    <row r="94" spans="1:10" s="12" customFormat="1" x14ac:dyDescent="0.25">
      <c r="A94"/>
      <c r="B94"/>
      <c r="D94"/>
      <c r="E94"/>
      <c r="F94" s="4"/>
      <c r="G94" s="4"/>
      <c r="H94" s="4"/>
      <c r="J94"/>
    </row>
    <row r="95" spans="1:10" s="12" customFormat="1" x14ac:dyDescent="0.25">
      <c r="A95"/>
      <c r="B95"/>
      <c r="D95"/>
      <c r="E95"/>
      <c r="F95" s="4"/>
      <c r="G95" s="4"/>
      <c r="H95" s="4"/>
      <c r="J95"/>
    </row>
    <row r="96" spans="1:10" s="12" customFormat="1" x14ac:dyDescent="0.25">
      <c r="A96"/>
      <c r="B96"/>
      <c r="D96"/>
      <c r="E96"/>
      <c r="F96" s="4"/>
      <c r="G96" s="4"/>
      <c r="H96" s="4"/>
      <c r="J96"/>
    </row>
  </sheetData>
  <pageMargins left="0.7" right="0.7" top="0.78740157499999996" bottom="0.78740157499999996" header="0.3" footer="0.3"/>
  <pageSetup paperSize="8" scale="69" fitToHeight="0" orientation="portrait" r:id="rId1"/>
  <rowBreaks count="1" manualBreakCount="1">
    <brk id="77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6</vt:i4>
      </vt:variant>
    </vt:vector>
  </HeadingPairs>
  <TitlesOfParts>
    <vt:vector size="12" baseType="lpstr">
      <vt:lpstr>Rozpočet Celkový</vt:lpstr>
      <vt:lpstr>1pp M+Ž A-vlevo</vt:lpstr>
      <vt:lpstr>1+2np M+Ž A-vlevo</vt:lpstr>
      <vt:lpstr>3np M+Ž A-vlevo</vt:lpstr>
      <vt:lpstr>Odpočty-niance</vt:lpstr>
      <vt:lpstr>Souhrnné položky+VRN</vt:lpstr>
      <vt:lpstr>'1+2np M+Ž A-vlevo'!Oblast_tisku</vt:lpstr>
      <vt:lpstr>'1pp M+Ž A-vlevo'!Oblast_tisku</vt:lpstr>
      <vt:lpstr>'3np M+Ž A-vlevo'!Oblast_tisku</vt:lpstr>
      <vt:lpstr>'Odpočty-niance'!Oblast_tisku</vt:lpstr>
      <vt:lpstr>'Rozpočet Celkový'!Oblast_tisku</vt:lpstr>
      <vt:lpstr>'Souhrnné položky+VRN'!Oblast_tisku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 Vostal</dc:creator>
  <cp:lastModifiedBy>Petr Vostal</cp:lastModifiedBy>
  <cp:lastPrinted>2024-12-29T09:19:57Z</cp:lastPrinted>
  <dcterms:created xsi:type="dcterms:W3CDTF">2021-05-04T14:25:56Z</dcterms:created>
  <dcterms:modified xsi:type="dcterms:W3CDTF">2025-03-09T12:43:23Z</dcterms:modified>
</cp:coreProperties>
</file>