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 PROJEKTY\2025\zamecek altan\DOKUMENTACE 2025\DOKUMENTACE\"/>
    </mc:Choice>
  </mc:AlternateContent>
  <xr:revisionPtr revIDLastSave="0" documentId="13_ncr:1_{8B2502E5-DC47-4588-ADCF-21ABA3B343C8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List1" sheetId="1" r:id="rId1"/>
    <sheet name="List2" sheetId="2" r:id="rId2"/>
  </sheets>
  <definedNames>
    <definedName name="_xlnm.Print_Area" localSheetId="0">List1!$A$1:$R$98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74" i="1"/>
  <c r="F71" i="1"/>
  <c r="D71" i="1"/>
  <c r="F65" i="1"/>
  <c r="F64" i="1"/>
  <c r="F60" i="1"/>
  <c r="F59" i="1"/>
  <c r="F54" i="1"/>
  <c r="F53" i="1"/>
  <c r="F49" i="1"/>
  <c r="F48" i="1"/>
  <c r="D48" i="1"/>
  <c r="F77" i="1"/>
  <c r="F78" i="1"/>
  <c r="F40" i="1"/>
  <c r="F42" i="1"/>
  <c r="F4" i="1"/>
  <c r="F81" i="1"/>
  <c r="F38" i="1"/>
  <c r="F41" i="1"/>
  <c r="F35" i="1"/>
  <c r="F34" i="1"/>
  <c r="F30" i="1"/>
  <c r="F3" i="1"/>
  <c r="F6" i="1" l="1"/>
</calcChain>
</file>

<file path=xl/sharedStrings.xml><?xml version="1.0" encoding="utf-8"?>
<sst xmlns="http://schemas.openxmlformats.org/spreadsheetml/2006/main" count="119" uniqueCount="66">
  <si>
    <t xml:space="preserve">MNOŽSTVÍ </t>
  </si>
  <si>
    <t>HMOTNOST</t>
  </si>
  <si>
    <t>CELKEM</t>
  </si>
  <si>
    <t>300X300X10</t>
  </si>
  <si>
    <t>KOTEVNÍ PLOTNA P10</t>
  </si>
  <si>
    <t>ROZMĚR / DÉLKA</t>
  </si>
  <si>
    <t>PRVEK ŽÁROVĚ ZINKOVANÁ OCEL S235</t>
  </si>
  <si>
    <t>PRVEK DŘEVĚNÝCH AKÁTOVÝCH PROFILŮ</t>
  </si>
  <si>
    <t>TERASOVÉ PRKNO 110X25X3000</t>
  </si>
  <si>
    <t>PŘEPOČET NA POČET 3M KUSŮ</t>
  </si>
  <si>
    <t>PODKLADNÍ PROFIL TERAS.PRKNA 40X50X3000</t>
  </si>
  <si>
    <t>VERTIKÁLNÍ OBKLAD 40X50X3000</t>
  </si>
  <si>
    <t>KUSŮ DÉLKY 3M</t>
  </si>
  <si>
    <t>OZN.</t>
  </si>
  <si>
    <t>60X60</t>
  </si>
  <si>
    <t>GUMOVÁ PODLOŽKA POD DŘ.TRÁMEK A JACKL 5MM TL.</t>
  </si>
  <si>
    <t>ROZMĚR / DÉLKA MM</t>
  </si>
  <si>
    <t>MNOŽSTVÍ KS</t>
  </si>
  <si>
    <t>HMOTNOST KG</t>
  </si>
  <si>
    <t>CELKEM KS/KG</t>
  </si>
  <si>
    <t>TERASOVÉ PRKNO 110X25X3000 CELKEM</t>
  </si>
  <si>
    <t>PODKLADNÍ PROFIL TERAS.PRKNA 40X50X3000 CELKEM</t>
  </si>
  <si>
    <t>VERTIKÁLNÍ OBKLAD 40X50X3000 CELKEM</t>
  </si>
  <si>
    <t>KUSŮ 60X60MM</t>
  </si>
  <si>
    <t>KG OCELOVÝCH PRVKŮ</t>
  </si>
  <si>
    <t>PRVKY TRELÁŽE</t>
  </si>
  <si>
    <t>KOTVA A14/M8-003 MATERIÁL: NEREZ AISI 316, POVRCHOVÁ ÚPRAVA: BRUS
49KS</t>
  </si>
  <si>
    <t>ZASLEPKA LANKA A19/003
25KS</t>
  </si>
  <si>
    <t>LANKO-NEREZ- EXTERIER
MATERIÁL: NEREZ AISI 316
POVRCHOVÁ ÚPRAVA: NATURAL
PRŮMĚR LANKA: 3 MM, D: 3
CELKEM 14*3,2=45BM</t>
  </si>
  <si>
    <t>METRŮ</t>
  </si>
  <si>
    <t>KUSŮ</t>
  </si>
  <si>
    <t>VERTIKÁLNÍ VÝZTUHA OBKLADU 40X95X3000</t>
  </si>
  <si>
    <t>VERTIKÁLNÍ VÝZTUHA OBKLADU 40X95X3000 CELKEM</t>
  </si>
  <si>
    <t>KUSŮ KOMPLET**)</t>
  </si>
  <si>
    <t>KUSŮ DÉLKY 3M **)</t>
  </si>
  <si>
    <t>SESTAVA DVOU LAVIČEK NA GABION (PRKNA+HRANOLY)</t>
  </si>
  <si>
    <t>CHEMICKÁ KOTVA DO BETONU PRO KOTVENÍ NR KOTVY A14</t>
  </si>
  <si>
    <t>L</t>
  </si>
  <si>
    <t>50X100X6X2000</t>
  </si>
  <si>
    <t>PROFIL L 50X150X6 NAVAŘENO NA R4</t>
  </si>
  <si>
    <t>https://www.artisan.cz/terasova-prkna-25x110x3000-akat-povrch-hladky-kvalita-ab</t>
  </si>
  <si>
    <t>https://www.artisan.cz/podkladove-drevene-hranoly-40x50x3000-akat-kvalita-ab</t>
  </si>
  <si>
    <t>https://www.artisan.cz/podkladove-drevene-hranoly-cink-40x95x3000-akat-kvalita-ab</t>
  </si>
  <si>
    <t>STANDARD ODKAZEM NA VÝROBEK - V EXCEL A PDF VERZI S FUNKČNÍM LINKEM</t>
  </si>
  <si>
    <t>https://umakov.cz/lanko-nerez-exterier-5fb0568529f6f4001b840c57</t>
  </si>
  <si>
    <t>https://umakov.cz/zaslepka-lanka-6414ffea7b33b7001cd5d87b</t>
  </si>
  <si>
    <t>https://umakov.cz/lanko-uchytka-lanka-spanovak-6414fffc67ca5b001c34049c</t>
  </si>
  <si>
    <t>https://umakov.cz/sroubek-kombinov-nerez-aisi-304-m-8-x-100-6449bbf02b0dea001b66cf98</t>
  </si>
  <si>
    <t>https://umakov.cz/matice-nerez-aisi-304-m-8-mm-5fb0566129f6f4001b840b61</t>
  </si>
  <si>
    <t>https://umakov.cz/podlozka-siroka-nerez-aisi-304-m-8-mm-649a27ca4a5824001d987c55</t>
  </si>
  <si>
    <t>DUBOVÝ PROFIL HOBLOVANÝ 120X200</t>
  </si>
  <si>
    <t>DUBOVÝ PROFIL NEHOBLOVANÝ 120X200</t>
  </si>
  <si>
    <t>DUBOVÝ PROFIL HOBLOVANÝ 120X120</t>
  </si>
  <si>
    <t>DUBOVÝ PROFIL HOBLOVANÝ 120X180</t>
  </si>
  <si>
    <t>DUBOVÝ PROFIL NEHOBLOVANÝ 50X100</t>
  </si>
  <si>
    <t>CELKEM OCEL</t>
  </si>
  <si>
    <t>DUBOVÝ PROFIL HOBLOVANÝ 50X100</t>
  </si>
  <si>
    <t>https://e-sparovka.cz/stavebni-rezivo-exterier/215-konstrukce-pro-pergoly.html</t>
  </si>
  <si>
    <t>STĚNA P1</t>
  </si>
  <si>
    <t>STĚNA P4</t>
  </si>
  <si>
    <t>STĚNA P2</t>
  </si>
  <si>
    <t>STĚNA P3</t>
  </si>
  <si>
    <t>STÍNÍCÍ STŘEŠNÍ ROŠT</t>
  </si>
  <si>
    <t>PROFIL 40X50X3000</t>
  </si>
  <si>
    <t>VÝPIS PRVKŮ BEZ PROŘEZŮ A REZERV NA KONSTRUKČNÍ SPOJE - NUTNO VYŘEŠIT V RÁMCI VÝROBNÍ DOKUMENTACE</t>
  </si>
  <si>
    <t>PRVEK DŘEVĚNÝCH DUBOVÝCH PROFILŮ - min. pevnostní třída D30 (EN 338)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</si>
</sst>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2" borderId="0" xfId="0" applyFill="1"/>
    <xf numFmtId="0" fontId="6" fillId="0" borderId="0" xfId="1"/>
    <xf numFmtId="0" fontId="6" fillId="0" borderId="0" xfId="1" applyAlignment="1">
      <alignment wrapText="1"/>
    </xf>
    <xf numFmtId="4" fontId="0" fillId="3" borderId="0" xfId="0" applyNumberFormat="1" applyFill="1"/>
    <xf numFmtId="0" fontId="0" fillId="0" borderId="0" xfId="0" applyFill="1"/>
    <xf numFmtId="0" fontId="3" fillId="0" borderId="1" xfId="0" applyFont="1" applyFill="1" applyBorder="1"/>
    <xf numFmtId="0" fontId="3" fillId="0" borderId="0" xfId="0" applyFont="1" applyFill="1"/>
    <xf numFmtId="0" fontId="5" fillId="0" borderId="0" xfId="0" applyFont="1" applyFill="1"/>
    <xf numFmtId="49" fontId="1" fillId="2" borderId="0" xfId="0" applyNumberFormat="1" applyFont="1" applyFill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tisan.cz/podkladove-drevene-hranoly-40x50x3000-akat-kvalita-ab" TargetMode="External"/><Relationship Id="rId13" Type="http://schemas.openxmlformats.org/officeDocument/2006/relationships/hyperlink" Target="https://www.artisan.cz/terasova-prkna-25x110x3000-akat-povrch-hladky-kvalita-ab" TargetMode="External"/><Relationship Id="rId3" Type="http://schemas.openxmlformats.org/officeDocument/2006/relationships/hyperlink" Target="https://umakov.cz/lanko-uchytka-lanka-spanovak-6414fffc67ca5b001c34049c" TargetMode="External"/><Relationship Id="rId7" Type="http://schemas.openxmlformats.org/officeDocument/2006/relationships/hyperlink" Target="https://e-sparovka.cz/stavebni-rezivo-exterier/215-konstrukce-pro-pergoly.html" TargetMode="External"/><Relationship Id="rId12" Type="http://schemas.openxmlformats.org/officeDocument/2006/relationships/hyperlink" Target="https://www.artisan.cz/terasova-prkna-25x110x3000-akat-povrch-hladky-kvalita-ab" TargetMode="External"/><Relationship Id="rId2" Type="http://schemas.openxmlformats.org/officeDocument/2006/relationships/hyperlink" Target="https://umakov.cz/zaslepka-lanka-6414ffea7b33b7001cd5d87b" TargetMode="External"/><Relationship Id="rId1" Type="http://schemas.openxmlformats.org/officeDocument/2006/relationships/hyperlink" Target="https://umakov.cz/lanko-nerez-exterier-5fb0568529f6f4001b840c57" TargetMode="External"/><Relationship Id="rId6" Type="http://schemas.openxmlformats.org/officeDocument/2006/relationships/hyperlink" Target="https://umakov.cz/podlozka-siroka-nerez-aisi-304-m-8-mm-649a27ca4a5824001d987c55" TargetMode="External"/><Relationship Id="rId11" Type="http://schemas.openxmlformats.org/officeDocument/2006/relationships/hyperlink" Target="https://www.artisan.cz/podkladove-drevene-hranoly-cink-40x95x3000-akat-kvalita-ab" TargetMode="External"/><Relationship Id="rId5" Type="http://schemas.openxmlformats.org/officeDocument/2006/relationships/hyperlink" Target="https://umakov.cz/matice-nerez-aisi-304-m-8-mm-5fb0566129f6f4001b840b6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artisan.cz/podkladove-drevene-hranoly-40x50x3000-akat-kvalita-ab" TargetMode="External"/><Relationship Id="rId4" Type="http://schemas.openxmlformats.org/officeDocument/2006/relationships/hyperlink" Target="https://umakov.cz/sroubek-kombinov-nerez-aisi-304-m-8-x-100-6449bbf02b0dea001b66cf98" TargetMode="External"/><Relationship Id="rId9" Type="http://schemas.openxmlformats.org/officeDocument/2006/relationships/hyperlink" Target="https://www.artisan.cz/podkladove-drevene-hranoly-40x50x3000-akat-kvalita-ab" TargetMode="External"/><Relationship Id="rId14" Type="http://schemas.openxmlformats.org/officeDocument/2006/relationships/hyperlink" Target="https://www.artisan.cz/podkladove-drevene-hranoly-40x50x3000-akat-kvalita-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tabSelected="1" zoomScale="115" zoomScaleNormal="115" workbookViewId="0">
      <selection activeCell="B1" sqref="B1"/>
    </sheetView>
  </sheetViews>
  <sheetFormatPr defaultRowHeight="15" x14ac:dyDescent="0.25"/>
  <cols>
    <col min="2" max="2" width="55.5703125" bestFit="1" customWidth="1"/>
    <col min="3" max="3" width="20.28515625" bestFit="1" customWidth="1"/>
    <col min="4" max="4" width="13.28515625" bestFit="1" customWidth="1"/>
    <col min="5" max="5" width="14.5703125" bestFit="1" customWidth="1"/>
    <col min="6" max="6" width="28.140625" bestFit="1" customWidth="1"/>
  </cols>
  <sheetData>
    <row r="1" spans="1:16" x14ac:dyDescent="0.25">
      <c r="B1" s="1" t="s">
        <v>64</v>
      </c>
    </row>
    <row r="2" spans="1:16" x14ac:dyDescent="0.25">
      <c r="A2" t="s">
        <v>13</v>
      </c>
      <c r="B2" s="2" t="s">
        <v>6</v>
      </c>
      <c r="C2" s="2" t="s">
        <v>16</v>
      </c>
      <c r="D2" s="2" t="s">
        <v>17</v>
      </c>
      <c r="E2" s="2" t="s">
        <v>18</v>
      </c>
      <c r="F2" s="2" t="s">
        <v>19</v>
      </c>
      <c r="J2" s="2" t="s">
        <v>43</v>
      </c>
      <c r="K2" s="16"/>
      <c r="L2" s="16"/>
      <c r="M2" s="16"/>
      <c r="N2" s="16"/>
      <c r="O2" s="16"/>
      <c r="P2" s="16"/>
    </row>
    <row r="3" spans="1:16" x14ac:dyDescent="0.25">
      <c r="B3" t="s">
        <v>4</v>
      </c>
      <c r="C3" t="s">
        <v>3</v>
      </c>
      <c r="D3">
        <v>12</v>
      </c>
      <c r="E3">
        <v>80</v>
      </c>
      <c r="F3">
        <f>0.3*0.3*D3*E3</f>
        <v>86.4</v>
      </c>
    </row>
    <row r="4" spans="1:16" x14ac:dyDescent="0.25">
      <c r="A4" s="13" t="s">
        <v>37</v>
      </c>
      <c r="B4" s="14" t="s">
        <v>39</v>
      </c>
      <c r="C4" s="14" t="s">
        <v>38</v>
      </c>
      <c r="D4" s="14">
        <v>1</v>
      </c>
      <c r="E4" s="14">
        <v>7.24</v>
      </c>
      <c r="F4" s="14">
        <f>2*E4</f>
        <v>14.48</v>
      </c>
    </row>
    <row r="6" spans="1:16" x14ac:dyDescent="0.25">
      <c r="B6" s="6" t="s">
        <v>55</v>
      </c>
      <c r="C6" s="6"/>
      <c r="D6" s="6"/>
      <c r="E6" s="6"/>
      <c r="F6" s="6">
        <f>SUM(F3:F4)</f>
        <v>100.88000000000001</v>
      </c>
      <c r="G6" s="7" t="s">
        <v>24</v>
      </c>
    </row>
    <row r="8" spans="1:16" ht="30" x14ac:dyDescent="0.25">
      <c r="B8" s="24" t="s">
        <v>65</v>
      </c>
      <c r="C8" s="2" t="s">
        <v>5</v>
      </c>
      <c r="D8" s="2" t="s">
        <v>0</v>
      </c>
      <c r="E8" s="2" t="s">
        <v>1</v>
      </c>
      <c r="F8" s="2" t="s">
        <v>2</v>
      </c>
    </row>
    <row r="9" spans="1:16" x14ac:dyDescent="0.25">
      <c r="B9" s="20" t="s">
        <v>50</v>
      </c>
      <c r="C9">
        <v>1190</v>
      </c>
      <c r="D9">
        <v>2</v>
      </c>
      <c r="J9" s="17" t="s">
        <v>57</v>
      </c>
    </row>
    <row r="10" spans="1:16" x14ac:dyDescent="0.25">
      <c r="B10" s="20" t="s">
        <v>50</v>
      </c>
      <c r="C10">
        <v>2000</v>
      </c>
      <c r="D10">
        <v>1</v>
      </c>
    </row>
    <row r="11" spans="1:16" x14ac:dyDescent="0.25">
      <c r="B11" s="20" t="s">
        <v>50</v>
      </c>
      <c r="C11">
        <v>3600</v>
      </c>
      <c r="D11">
        <v>2</v>
      </c>
    </row>
    <row r="12" spans="1:16" x14ac:dyDescent="0.25">
      <c r="B12" s="20" t="s">
        <v>50</v>
      </c>
      <c r="C12">
        <v>2900</v>
      </c>
      <c r="D12">
        <v>4</v>
      </c>
    </row>
    <row r="13" spans="1:16" x14ac:dyDescent="0.25">
      <c r="B13" s="20" t="s">
        <v>51</v>
      </c>
      <c r="C13">
        <v>1190</v>
      </c>
      <c r="D13">
        <v>1</v>
      </c>
    </row>
    <row r="14" spans="1:16" x14ac:dyDescent="0.25">
      <c r="B14" s="20" t="s">
        <v>51</v>
      </c>
      <c r="C14">
        <v>3600</v>
      </c>
      <c r="D14">
        <v>5</v>
      </c>
    </row>
    <row r="15" spans="1:16" x14ac:dyDescent="0.25">
      <c r="B15" s="20" t="s">
        <v>52</v>
      </c>
      <c r="C15">
        <v>2500</v>
      </c>
      <c r="D15">
        <v>9</v>
      </c>
    </row>
    <row r="16" spans="1:16" x14ac:dyDescent="0.25">
      <c r="B16" s="20" t="s">
        <v>52</v>
      </c>
      <c r="C16">
        <v>1000</v>
      </c>
      <c r="D16">
        <v>1</v>
      </c>
    </row>
    <row r="17" spans="2:10" x14ac:dyDescent="0.25">
      <c r="B17" s="20" t="s">
        <v>53</v>
      </c>
      <c r="C17">
        <v>1890</v>
      </c>
      <c r="D17">
        <v>2</v>
      </c>
    </row>
    <row r="18" spans="2:10" x14ac:dyDescent="0.25">
      <c r="B18" s="20" t="s">
        <v>53</v>
      </c>
      <c r="C18">
        <v>3910</v>
      </c>
      <c r="D18">
        <v>2</v>
      </c>
    </row>
    <row r="19" spans="2:10" x14ac:dyDescent="0.25">
      <c r="B19" s="20" t="s">
        <v>53</v>
      </c>
      <c r="C19">
        <v>3660</v>
      </c>
      <c r="D19">
        <v>4</v>
      </c>
    </row>
    <row r="20" spans="2:10" x14ac:dyDescent="0.25">
      <c r="B20" s="20" t="s">
        <v>54</v>
      </c>
      <c r="C20">
        <v>830</v>
      </c>
      <c r="D20">
        <v>20</v>
      </c>
    </row>
    <row r="21" spans="2:10" x14ac:dyDescent="0.25">
      <c r="B21" s="20" t="s">
        <v>54</v>
      </c>
      <c r="C21">
        <v>830</v>
      </c>
      <c r="D21">
        <v>20</v>
      </c>
    </row>
    <row r="22" spans="2:10" x14ac:dyDescent="0.25">
      <c r="B22" s="20" t="s">
        <v>56</v>
      </c>
      <c r="C22">
        <v>3780</v>
      </c>
      <c r="D22">
        <v>3</v>
      </c>
    </row>
    <row r="23" spans="2:10" x14ac:dyDescent="0.25">
      <c r="B23" s="20" t="s">
        <v>56</v>
      </c>
      <c r="C23">
        <v>3660</v>
      </c>
      <c r="D23">
        <v>6</v>
      </c>
    </row>
    <row r="24" spans="2:10" x14ac:dyDescent="0.25">
      <c r="B24" s="20" t="s">
        <v>56</v>
      </c>
      <c r="C24">
        <v>2700</v>
      </c>
      <c r="D24">
        <v>12</v>
      </c>
    </row>
    <row r="29" spans="2:10" x14ac:dyDescent="0.25">
      <c r="B29" s="2" t="s">
        <v>7</v>
      </c>
      <c r="C29" s="2" t="s">
        <v>5</v>
      </c>
      <c r="D29" s="2" t="s">
        <v>0</v>
      </c>
      <c r="E29" s="2" t="s">
        <v>1</v>
      </c>
      <c r="F29" s="2" t="s">
        <v>2</v>
      </c>
    </row>
    <row r="30" spans="2:10" x14ac:dyDescent="0.25">
      <c r="B30" t="s">
        <v>8</v>
      </c>
      <c r="C30">
        <v>1780</v>
      </c>
      <c r="D30">
        <v>10</v>
      </c>
      <c r="F30">
        <f>C30*D30/1000</f>
        <v>17.8</v>
      </c>
      <c r="J30" s="17"/>
    </row>
    <row r="31" spans="2:10" x14ac:dyDescent="0.25">
      <c r="F31" s="3">
        <v>10</v>
      </c>
      <c r="G31" s="1"/>
    </row>
    <row r="32" spans="2:10" x14ac:dyDescent="0.25">
      <c r="D32" s="3"/>
      <c r="E32" s="3"/>
      <c r="F32" s="4" t="s">
        <v>9</v>
      </c>
    </row>
    <row r="34" spans="2:10" x14ac:dyDescent="0.25">
      <c r="B34" t="s">
        <v>8</v>
      </c>
      <c r="C34">
        <v>3000</v>
      </c>
      <c r="D34">
        <v>32</v>
      </c>
      <c r="F34">
        <f>C34*D34/1000</f>
        <v>96</v>
      </c>
    </row>
    <row r="35" spans="2:10" x14ac:dyDescent="0.25">
      <c r="B35" t="s">
        <v>8</v>
      </c>
      <c r="C35">
        <v>2580</v>
      </c>
      <c r="D35">
        <v>32</v>
      </c>
      <c r="F35">
        <f>C35*D35/1000</f>
        <v>82.56</v>
      </c>
    </row>
    <row r="36" spans="2:10" x14ac:dyDescent="0.25">
      <c r="F36" s="3">
        <v>64</v>
      </c>
    </row>
    <row r="37" spans="2:10" x14ac:dyDescent="0.25">
      <c r="D37" s="3"/>
      <c r="E37" s="3"/>
      <c r="F37" s="4" t="s">
        <v>9</v>
      </c>
    </row>
    <row r="38" spans="2:10" x14ac:dyDescent="0.25">
      <c r="B38" s="11" t="s">
        <v>20</v>
      </c>
      <c r="C38" s="12"/>
      <c r="D38" s="12"/>
      <c r="E38" s="12"/>
      <c r="F38" s="10">
        <f>F36+F31</f>
        <v>74</v>
      </c>
      <c r="G38" s="7" t="s">
        <v>12</v>
      </c>
      <c r="H38" s="9"/>
      <c r="J38" s="17" t="s">
        <v>40</v>
      </c>
    </row>
    <row r="39" spans="2:10" x14ac:dyDescent="0.25">
      <c r="B39" s="1"/>
      <c r="F39" s="5"/>
      <c r="G39" s="1"/>
    </row>
    <row r="40" spans="2:10" x14ac:dyDescent="0.25">
      <c r="B40" t="s">
        <v>10</v>
      </c>
      <c r="C40">
        <v>3000</v>
      </c>
      <c r="D40">
        <v>10</v>
      </c>
      <c r="F40">
        <f>D40*3</f>
        <v>30</v>
      </c>
      <c r="J40" s="17"/>
    </row>
    <row r="41" spans="2:10" x14ac:dyDescent="0.25">
      <c r="B41" t="s">
        <v>10</v>
      </c>
      <c r="C41">
        <v>700</v>
      </c>
      <c r="D41">
        <v>10</v>
      </c>
      <c r="F41">
        <f>D41*0.7</f>
        <v>7</v>
      </c>
    </row>
    <row r="42" spans="2:10" x14ac:dyDescent="0.25">
      <c r="B42" t="s">
        <v>10</v>
      </c>
      <c r="C42">
        <v>1190</v>
      </c>
      <c r="D42">
        <v>4</v>
      </c>
      <c r="F42">
        <f>5*1.19</f>
        <v>5.9499999999999993</v>
      </c>
    </row>
    <row r="43" spans="2:10" x14ac:dyDescent="0.25">
      <c r="F43" s="19">
        <v>15</v>
      </c>
    </row>
    <row r="44" spans="2:10" x14ac:dyDescent="0.25">
      <c r="D44" s="3"/>
      <c r="E44" s="3"/>
      <c r="F44" s="4" t="s">
        <v>9</v>
      </c>
    </row>
    <row r="45" spans="2:10" x14ac:dyDescent="0.25">
      <c r="B45" s="11" t="s">
        <v>21</v>
      </c>
      <c r="C45" s="12"/>
      <c r="D45" s="12"/>
      <c r="E45" s="12"/>
      <c r="F45" s="11">
        <v>15</v>
      </c>
      <c r="G45" s="7" t="s">
        <v>12</v>
      </c>
      <c r="H45" s="9"/>
      <c r="J45" s="17" t="s">
        <v>41</v>
      </c>
    </row>
    <row r="46" spans="2:10" x14ac:dyDescent="0.25">
      <c r="B46" s="1"/>
      <c r="F46" s="1"/>
      <c r="G46" s="1"/>
    </row>
    <row r="47" spans="2:10" x14ac:dyDescent="0.25">
      <c r="B47" s="20" t="s">
        <v>58</v>
      </c>
    </row>
    <row r="48" spans="2:10" x14ac:dyDescent="0.25">
      <c r="B48" s="20" t="s">
        <v>11</v>
      </c>
      <c r="C48">
        <v>2010</v>
      </c>
      <c r="D48">
        <f>9+16</f>
        <v>25</v>
      </c>
      <c r="F48">
        <f>2.01*25</f>
        <v>50.249999999999993</v>
      </c>
      <c r="J48" s="17"/>
    </row>
    <row r="49" spans="2:10" x14ac:dyDescent="0.25">
      <c r="B49" s="20" t="s">
        <v>11</v>
      </c>
      <c r="C49">
        <v>2050</v>
      </c>
      <c r="D49">
        <v>10</v>
      </c>
      <c r="F49">
        <f>2.05*10</f>
        <v>20.5</v>
      </c>
    </row>
    <row r="50" spans="2:10" x14ac:dyDescent="0.25">
      <c r="B50" s="20"/>
      <c r="F50" s="3">
        <v>24</v>
      </c>
    </row>
    <row r="51" spans="2:10" x14ac:dyDescent="0.25">
      <c r="B51" s="20"/>
      <c r="D51" s="3"/>
      <c r="E51" s="3"/>
      <c r="F51" s="4" t="s">
        <v>9</v>
      </c>
    </row>
    <row r="52" spans="2:10" x14ac:dyDescent="0.25">
      <c r="B52" s="20" t="s">
        <v>59</v>
      </c>
    </row>
    <row r="53" spans="2:10" x14ac:dyDescent="0.25">
      <c r="B53" s="20" t="s">
        <v>11</v>
      </c>
      <c r="C53">
        <v>2020</v>
      </c>
      <c r="D53">
        <v>25</v>
      </c>
      <c r="F53">
        <f>2.02*25</f>
        <v>50.5</v>
      </c>
      <c r="J53" s="17"/>
    </row>
    <row r="54" spans="2:10" x14ac:dyDescent="0.25">
      <c r="B54" s="20" t="s">
        <v>11</v>
      </c>
      <c r="C54">
        <v>2050</v>
      </c>
      <c r="D54">
        <v>10</v>
      </c>
      <c r="F54">
        <f>2.05*10</f>
        <v>20.5</v>
      </c>
    </row>
    <row r="55" spans="2:10" x14ac:dyDescent="0.25">
      <c r="B55" s="20"/>
      <c r="F55" s="3">
        <v>24</v>
      </c>
    </row>
    <row r="56" spans="2:10" x14ac:dyDescent="0.25">
      <c r="B56" s="20"/>
      <c r="D56" s="3"/>
      <c r="E56" s="3"/>
      <c r="F56" s="4" t="s">
        <v>9</v>
      </c>
    </row>
    <row r="57" spans="2:10" ht="15.75" customHeight="1" x14ac:dyDescent="0.25">
      <c r="B57" s="20"/>
      <c r="D57" s="3"/>
      <c r="E57" s="3"/>
      <c r="F57" s="4"/>
    </row>
    <row r="58" spans="2:10" x14ac:dyDescent="0.25">
      <c r="B58" s="20" t="s">
        <v>60</v>
      </c>
    </row>
    <row r="59" spans="2:10" x14ac:dyDescent="0.25">
      <c r="B59" s="20" t="s">
        <v>11</v>
      </c>
      <c r="C59">
        <v>2020</v>
      </c>
      <c r="D59">
        <v>18</v>
      </c>
      <c r="F59">
        <f>2.02*18</f>
        <v>36.36</v>
      </c>
    </row>
    <row r="60" spans="2:10" x14ac:dyDescent="0.25">
      <c r="B60" s="20" t="s">
        <v>11</v>
      </c>
      <c r="C60">
        <v>2050</v>
      </c>
      <c r="D60">
        <v>25</v>
      </c>
      <c r="F60">
        <f>2.05*25</f>
        <v>51.249999999999993</v>
      </c>
    </row>
    <row r="61" spans="2:10" x14ac:dyDescent="0.25">
      <c r="B61" s="20"/>
      <c r="F61" s="3">
        <v>30</v>
      </c>
    </row>
    <row r="62" spans="2:10" x14ac:dyDescent="0.25">
      <c r="B62" s="20"/>
      <c r="D62" s="3"/>
      <c r="E62" s="3"/>
      <c r="F62" s="4" t="s">
        <v>9</v>
      </c>
    </row>
    <row r="63" spans="2:10" x14ac:dyDescent="0.25">
      <c r="B63" s="20" t="s">
        <v>61</v>
      </c>
    </row>
    <row r="64" spans="2:10" x14ac:dyDescent="0.25">
      <c r="B64" s="20" t="s">
        <v>11</v>
      </c>
      <c r="C64">
        <v>2010</v>
      </c>
      <c r="D64">
        <v>16</v>
      </c>
      <c r="F64">
        <f>2.01*16</f>
        <v>32.159999999999997</v>
      </c>
    </row>
    <row r="65" spans="2:10" x14ac:dyDescent="0.25">
      <c r="B65" s="20" t="s">
        <v>11</v>
      </c>
      <c r="C65">
        <v>2050</v>
      </c>
      <c r="D65">
        <v>19</v>
      </c>
      <c r="F65">
        <f>2.05*19</f>
        <v>38.949999999999996</v>
      </c>
    </row>
    <row r="66" spans="2:10" x14ac:dyDescent="0.25">
      <c r="B66" s="20"/>
      <c r="F66" s="3">
        <v>24</v>
      </c>
    </row>
    <row r="67" spans="2:10" x14ac:dyDescent="0.25">
      <c r="B67" s="20"/>
      <c r="D67" s="3"/>
      <c r="E67" s="3"/>
      <c r="F67" s="4" t="s">
        <v>9</v>
      </c>
    </row>
    <row r="68" spans="2:10" x14ac:dyDescent="0.25">
      <c r="B68" s="21" t="s">
        <v>22</v>
      </c>
      <c r="C68" s="12"/>
      <c r="D68" s="12"/>
      <c r="E68" s="12"/>
      <c r="F68" s="11">
        <f>F66+F55+F50+F61</f>
        <v>102</v>
      </c>
      <c r="G68" s="7" t="s">
        <v>12</v>
      </c>
      <c r="H68" s="9"/>
      <c r="J68" s="17" t="s">
        <v>41</v>
      </c>
    </row>
    <row r="69" spans="2:10" x14ac:dyDescent="0.25">
      <c r="B69" s="22"/>
      <c r="C69" s="9"/>
      <c r="D69" s="9"/>
      <c r="E69" s="9"/>
      <c r="F69" s="7"/>
      <c r="G69" s="7"/>
      <c r="H69" s="9"/>
    </row>
    <row r="70" spans="2:10" x14ac:dyDescent="0.25">
      <c r="B70" s="20" t="s">
        <v>62</v>
      </c>
    </row>
    <row r="71" spans="2:10" x14ac:dyDescent="0.25">
      <c r="B71" s="20" t="s">
        <v>63</v>
      </c>
      <c r="C71">
        <v>1780</v>
      </c>
      <c r="D71">
        <f>40*3</f>
        <v>120</v>
      </c>
      <c r="F71">
        <f>1.78*120</f>
        <v>213.6</v>
      </c>
    </row>
    <row r="72" spans="2:10" x14ac:dyDescent="0.25">
      <c r="B72" s="20"/>
      <c r="F72" s="3">
        <v>72</v>
      </c>
    </row>
    <row r="73" spans="2:10" x14ac:dyDescent="0.25">
      <c r="B73" s="20"/>
      <c r="D73" s="3"/>
      <c r="E73" s="3"/>
      <c r="F73" s="4" t="s">
        <v>9</v>
      </c>
    </row>
    <row r="74" spans="2:10" x14ac:dyDescent="0.25">
      <c r="B74" s="21" t="s">
        <v>22</v>
      </c>
      <c r="C74" s="12"/>
      <c r="D74" s="12"/>
      <c r="E74" s="12"/>
      <c r="F74" s="11">
        <f>F72</f>
        <v>72</v>
      </c>
      <c r="G74" s="7" t="s">
        <v>12</v>
      </c>
      <c r="H74" s="9"/>
      <c r="J74" s="17" t="s">
        <v>41</v>
      </c>
    </row>
    <row r="75" spans="2:10" x14ac:dyDescent="0.25">
      <c r="B75" s="22"/>
      <c r="C75" s="9"/>
      <c r="D75" s="9"/>
      <c r="E75" s="9"/>
      <c r="F75" s="7"/>
      <c r="G75" s="7"/>
      <c r="H75" s="9"/>
    </row>
    <row r="76" spans="2:10" x14ac:dyDescent="0.25">
      <c r="B76" s="20"/>
    </row>
    <row r="77" spans="2:10" x14ac:dyDescent="0.25">
      <c r="B77" s="23" t="s">
        <v>31</v>
      </c>
      <c r="C77" s="14">
        <v>2500</v>
      </c>
      <c r="D77" s="14">
        <v>4</v>
      </c>
      <c r="E77" s="14"/>
      <c r="F77" s="14">
        <f>D77*2.5</f>
        <v>10</v>
      </c>
      <c r="J77" s="17"/>
    </row>
    <row r="78" spans="2:10" x14ac:dyDescent="0.25">
      <c r="B78" s="23" t="s">
        <v>31</v>
      </c>
      <c r="C78" s="14">
        <v>900</v>
      </c>
      <c r="D78" s="14">
        <v>5</v>
      </c>
      <c r="E78" s="14"/>
      <c r="F78" s="14">
        <f>D78*0.9</f>
        <v>4.5</v>
      </c>
    </row>
    <row r="79" spans="2:10" x14ac:dyDescent="0.25">
      <c r="F79" s="3">
        <v>5</v>
      </c>
    </row>
    <row r="80" spans="2:10" x14ac:dyDescent="0.25">
      <c r="D80" s="3"/>
      <c r="E80" s="3"/>
      <c r="F80" s="4" t="s">
        <v>9</v>
      </c>
    </row>
    <row r="81" spans="2:13" x14ac:dyDescent="0.25">
      <c r="B81" s="11" t="s">
        <v>32</v>
      </c>
      <c r="C81" s="12"/>
      <c r="D81" s="12"/>
      <c r="E81" s="12"/>
      <c r="F81" s="11">
        <f>F79</f>
        <v>5</v>
      </c>
      <c r="G81" s="7" t="s">
        <v>12</v>
      </c>
      <c r="H81" s="9"/>
      <c r="J81" s="17" t="s">
        <v>42</v>
      </c>
    </row>
    <row r="83" spans="2:13" x14ac:dyDescent="0.25">
      <c r="B83" s="14" t="s">
        <v>8</v>
      </c>
      <c r="C83" s="14">
        <v>2000</v>
      </c>
      <c r="D83" s="14">
        <v>6</v>
      </c>
      <c r="E83" s="14"/>
      <c r="F83" s="8">
        <v>6</v>
      </c>
      <c r="G83" s="7" t="s">
        <v>34</v>
      </c>
      <c r="J83" s="17" t="s">
        <v>40</v>
      </c>
    </row>
    <row r="84" spans="2:13" x14ac:dyDescent="0.25">
      <c r="B84" s="14" t="s">
        <v>10</v>
      </c>
      <c r="C84" s="14">
        <v>350</v>
      </c>
      <c r="D84" s="14">
        <v>10</v>
      </c>
      <c r="E84" s="14"/>
      <c r="F84" s="8">
        <v>4</v>
      </c>
      <c r="G84" s="7" t="s">
        <v>34</v>
      </c>
      <c r="J84" s="17" t="s">
        <v>41</v>
      </c>
    </row>
    <row r="85" spans="2:13" x14ac:dyDescent="0.25">
      <c r="F85" s="4" t="s">
        <v>9</v>
      </c>
    </row>
    <row r="86" spans="2:13" x14ac:dyDescent="0.25">
      <c r="D86" s="3"/>
      <c r="E86" s="3"/>
      <c r="F86" s="4"/>
    </row>
    <row r="87" spans="2:13" x14ac:dyDescent="0.25">
      <c r="B87" s="11" t="s">
        <v>35</v>
      </c>
      <c r="C87" s="12"/>
      <c r="D87" s="12"/>
      <c r="E87" s="12"/>
      <c r="F87" s="11">
        <v>2</v>
      </c>
      <c r="G87" s="7" t="s">
        <v>33</v>
      </c>
      <c r="H87" s="9"/>
    </row>
    <row r="92" spans="2:13" x14ac:dyDescent="0.25">
      <c r="B92" s="12" t="s">
        <v>15</v>
      </c>
      <c r="C92" s="12" t="s">
        <v>14</v>
      </c>
      <c r="D92" s="12">
        <v>80</v>
      </c>
      <c r="E92" s="12"/>
      <c r="F92" s="11">
        <v>80</v>
      </c>
      <c r="G92" s="7" t="s">
        <v>23</v>
      </c>
      <c r="H92" s="9"/>
    </row>
    <row r="94" spans="2:13" x14ac:dyDescent="0.25">
      <c r="B94" s="2" t="s">
        <v>25</v>
      </c>
      <c r="C94" s="2" t="s">
        <v>5</v>
      </c>
      <c r="D94" s="2" t="s">
        <v>0</v>
      </c>
      <c r="E94" s="2" t="s">
        <v>1</v>
      </c>
      <c r="F94" s="2" t="s">
        <v>2</v>
      </c>
    </row>
    <row r="95" spans="2:13" ht="180" x14ac:dyDescent="0.25">
      <c r="B95" s="15" t="s">
        <v>26</v>
      </c>
      <c r="C95" s="14"/>
      <c r="D95" s="14">
        <v>49</v>
      </c>
      <c r="E95" s="9"/>
      <c r="F95" s="7">
        <v>49</v>
      </c>
      <c r="G95" s="7" t="s">
        <v>30</v>
      </c>
      <c r="J95" s="18" t="s">
        <v>46</v>
      </c>
      <c r="K95" s="18" t="s">
        <v>47</v>
      </c>
      <c r="L95" s="18" t="s">
        <v>48</v>
      </c>
      <c r="M95" s="18" t="s">
        <v>49</v>
      </c>
    </row>
    <row r="96" spans="2:13" ht="30" x14ac:dyDescent="0.25">
      <c r="B96" s="15" t="s">
        <v>27</v>
      </c>
      <c r="C96" s="14"/>
      <c r="D96" s="14">
        <v>25</v>
      </c>
      <c r="E96" s="9"/>
      <c r="F96" s="7">
        <v>25</v>
      </c>
      <c r="G96" s="7" t="s">
        <v>30</v>
      </c>
      <c r="H96" s="9"/>
      <c r="J96" s="17" t="s">
        <v>45</v>
      </c>
    </row>
    <row r="97" spans="2:10" ht="75" x14ac:dyDescent="0.25">
      <c r="B97" s="15" t="s">
        <v>28</v>
      </c>
      <c r="C97" s="14"/>
      <c r="D97" s="14">
        <v>45</v>
      </c>
      <c r="E97" s="9"/>
      <c r="F97" s="7">
        <v>45</v>
      </c>
      <c r="G97" s="7" t="s">
        <v>29</v>
      </c>
      <c r="H97" s="9"/>
      <c r="J97" s="17" t="s">
        <v>44</v>
      </c>
    </row>
    <row r="98" spans="2:10" x14ac:dyDescent="0.25">
      <c r="B98" s="15" t="s">
        <v>36</v>
      </c>
      <c r="C98" s="14"/>
      <c r="D98" s="14">
        <v>49</v>
      </c>
      <c r="E98" s="13"/>
      <c r="F98" s="7">
        <v>49</v>
      </c>
      <c r="G98" s="7" t="s">
        <v>30</v>
      </c>
    </row>
  </sheetData>
  <hyperlinks>
    <hyperlink ref="J97" r:id="rId1" xr:uid="{730DA05A-F617-4799-B890-C9673B0DC578}"/>
    <hyperlink ref="J96" r:id="rId2" xr:uid="{663DD628-00F8-4A17-82FD-1C8F00106536}"/>
    <hyperlink ref="J95" r:id="rId3" xr:uid="{0FBBC4FC-A18A-44D1-904B-8C922D26D9B5}"/>
    <hyperlink ref="K95" r:id="rId4" xr:uid="{7EDE5CBA-FD17-4637-9C02-1A748E6A3F0B}"/>
    <hyperlink ref="L95" r:id="rId5" xr:uid="{2C7C23DF-9FFC-490A-8270-E2BA643963C3}"/>
    <hyperlink ref="M95" r:id="rId6" xr:uid="{6AF35A9A-68DE-4F79-9817-CF301ED64044}"/>
    <hyperlink ref="J9" r:id="rId7" xr:uid="{E26D0DB3-D957-4486-9EFE-95AB92AF7F45}"/>
    <hyperlink ref="J45" r:id="rId8" xr:uid="{4B43A7F9-297F-4718-8D31-2C4418D7A26D}"/>
    <hyperlink ref="J68" r:id="rId9" xr:uid="{54C0103F-0EAC-4A96-B252-CC667E687ECE}"/>
    <hyperlink ref="J74" r:id="rId10" xr:uid="{76D6121A-DCA2-419B-B776-AB8EC497FDCA}"/>
    <hyperlink ref="J81" r:id="rId11" xr:uid="{AA4BA939-AC2F-474A-A64A-A3BB7E8EBFC1}"/>
    <hyperlink ref="J38" r:id="rId12" xr:uid="{A062936F-5BD5-4521-8E4A-AE00FFB4A81C}"/>
    <hyperlink ref="J83" r:id="rId13" xr:uid="{1CAC5A16-AA13-4AB8-AA25-438C880CD82A}"/>
    <hyperlink ref="J84" r:id="rId14" xr:uid="{ED3F8529-10F1-4862-95EC-B6B7E6160252}"/>
  </hyperlinks>
  <pageMargins left="0.23622047244094491" right="0.23622047244094491" top="0.74803149606299213" bottom="0.74803149606299213" header="0.31496062992125984" footer="0.31496062992125984"/>
  <pageSetup paperSize="9" scale="57" fitToHeight="9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5BC1-8CB0-40F6-A92A-173681457B2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Ondráček</dc:creator>
  <cp:lastModifiedBy>Martin Ondráček</cp:lastModifiedBy>
  <cp:lastPrinted>2024-03-27T21:46:22Z</cp:lastPrinted>
  <dcterms:created xsi:type="dcterms:W3CDTF">2024-03-07T20:50:45Z</dcterms:created>
  <dcterms:modified xsi:type="dcterms:W3CDTF">2025-03-06T11:29:00Z</dcterms:modified>
</cp:coreProperties>
</file>