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trz\Documents\gymnázium Matyáše Lercha\VZMR Hřiště\ZD\"/>
    </mc:Choice>
  </mc:AlternateContent>
  <bookViews>
    <workbookView xWindow="0" yWindow="0" windowWidth="19200" windowHeight="7300"/>
  </bookViews>
  <sheets>
    <sheet name="Rekapitulace stavby" sheetId="1" r:id="rId1"/>
    <sheet name="SO 00 - Vedlejší a ostatn..." sheetId="2" r:id="rId2"/>
    <sheet name="SO 01 - Oprava sportovníh..." sheetId="3" r:id="rId3"/>
    <sheet name="Pokyny pro vyplnění" sheetId="4" r:id="rId4"/>
  </sheets>
  <definedNames>
    <definedName name="_xlnm._FilterDatabase" localSheetId="1" hidden="1">'SO 00 - Vedlejší a ostatn...'!$C$83:$K$115</definedName>
    <definedName name="_xlnm._FilterDatabase" localSheetId="2" hidden="1">'SO 01 - Oprava sportovníh...'!$C$89:$K$176</definedName>
    <definedName name="_xlnm.Print_Titles" localSheetId="0">'Rekapitulace stavby'!$52:$52</definedName>
    <definedName name="_xlnm.Print_Titles" localSheetId="1">'SO 00 - Vedlejší a ostatn...'!$83:$83</definedName>
    <definedName name="_xlnm.Print_Titles" localSheetId="2">'SO 01 - Oprava sportovníh...'!$89:$89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1">'SO 00 - Vedlejší a ostatn...'!$C$4:$J$39,'SO 00 - Vedlejší a ostatn...'!$C$45:$J$65,'SO 00 - Vedlejší a ostatn...'!$C$71:$K$115</definedName>
    <definedName name="_xlnm.Print_Area" localSheetId="2">'SO 01 - Oprava sportovníh...'!$C$4:$J$39,'SO 01 - Oprava sportovníh...'!$C$45:$J$71,'SO 01 - Oprava sportovníh...'!$C$77:$K$176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171" i="3"/>
  <c r="BH171" i="3"/>
  <c r="BG171" i="3"/>
  <c r="BF171" i="3"/>
  <c r="T171" i="3"/>
  <c r="T170" i="3" s="1"/>
  <c r="R171" i="3"/>
  <c r="R170" i="3"/>
  <c r="P171" i="3"/>
  <c r="P170" i="3" s="1"/>
  <c r="BI168" i="3"/>
  <c r="BH168" i="3"/>
  <c r="BG168" i="3"/>
  <c r="BF168" i="3"/>
  <c r="T168" i="3"/>
  <c r="T167" i="3"/>
  <c r="R168" i="3"/>
  <c r="R167" i="3" s="1"/>
  <c r="P168" i="3"/>
  <c r="P167" i="3"/>
  <c r="BI163" i="3"/>
  <c r="BH163" i="3"/>
  <c r="BG163" i="3"/>
  <c r="BF163" i="3"/>
  <c r="T163" i="3"/>
  <c r="R163" i="3"/>
  <c r="P163" i="3"/>
  <c r="BI157" i="3"/>
  <c r="BH157" i="3"/>
  <c r="BG157" i="3"/>
  <c r="BF157" i="3"/>
  <c r="T157" i="3"/>
  <c r="R157" i="3"/>
  <c r="P157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1" i="3"/>
  <c r="BH111" i="3"/>
  <c r="BG111" i="3"/>
  <c r="BF111" i="3"/>
  <c r="T111" i="3"/>
  <c r="R111" i="3"/>
  <c r="P111" i="3"/>
  <c r="BI107" i="3"/>
  <c r="BH107" i="3"/>
  <c r="BG107" i="3"/>
  <c r="BF107" i="3"/>
  <c r="T107" i="3"/>
  <c r="R107" i="3"/>
  <c r="P107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4" i="3"/>
  <c r="BH94" i="3"/>
  <c r="BG94" i="3"/>
  <c r="BF94" i="3"/>
  <c r="T94" i="3"/>
  <c r="R94" i="3"/>
  <c r="P94" i="3"/>
  <c r="J87" i="3"/>
  <c r="J86" i="3"/>
  <c r="F86" i="3"/>
  <c r="F84" i="3"/>
  <c r="E82" i="3"/>
  <c r="J55" i="3"/>
  <c r="J54" i="3"/>
  <c r="F54" i="3"/>
  <c r="F52" i="3"/>
  <c r="E50" i="3"/>
  <c r="J18" i="3"/>
  <c r="E18" i="3"/>
  <c r="F87" i="3" s="1"/>
  <c r="J17" i="3"/>
  <c r="J12" i="3"/>
  <c r="J84" i="3"/>
  <c r="E7" i="3"/>
  <c r="E48" i="3" s="1"/>
  <c r="J37" i="2"/>
  <c r="J36" i="2"/>
  <c r="AY55" i="1" s="1"/>
  <c r="J35" i="2"/>
  <c r="AX55" i="1" s="1"/>
  <c r="BI112" i="2"/>
  <c r="BH112" i="2"/>
  <c r="BG112" i="2"/>
  <c r="BF112" i="2"/>
  <c r="T112" i="2"/>
  <c r="R112" i="2"/>
  <c r="P112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T104" i="2" s="1"/>
  <c r="R105" i="2"/>
  <c r="R104" i="2" s="1"/>
  <c r="P105" i="2"/>
  <c r="P104" i="2" s="1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2" i="2"/>
  <c r="BH92" i="2"/>
  <c r="BG92" i="2"/>
  <c r="BF92" i="2"/>
  <c r="T92" i="2"/>
  <c r="R92" i="2"/>
  <c r="P92" i="2"/>
  <c r="BI90" i="2"/>
  <c r="BH90" i="2"/>
  <c r="BG90" i="2"/>
  <c r="F35" i="2" s="1"/>
  <c r="BF90" i="2"/>
  <c r="T90" i="2"/>
  <c r="R90" i="2"/>
  <c r="P90" i="2"/>
  <c r="BI87" i="2"/>
  <c r="BH87" i="2"/>
  <c r="BG87" i="2"/>
  <c r="BF87" i="2"/>
  <c r="F34" i="2" s="1"/>
  <c r="T87" i="2"/>
  <c r="T86" i="2" s="1"/>
  <c r="R87" i="2"/>
  <c r="R86" i="2"/>
  <c r="P87" i="2"/>
  <c r="P86" i="2" s="1"/>
  <c r="J81" i="2"/>
  <c r="J80" i="2"/>
  <c r="F80" i="2"/>
  <c r="F78" i="2"/>
  <c r="E76" i="2"/>
  <c r="J55" i="2"/>
  <c r="J54" i="2"/>
  <c r="F54" i="2"/>
  <c r="F52" i="2"/>
  <c r="E50" i="2"/>
  <c r="J18" i="2"/>
  <c r="E18" i="2"/>
  <c r="F81" i="2"/>
  <c r="J17" i="2"/>
  <c r="J12" i="2"/>
  <c r="J78" i="2" s="1"/>
  <c r="E7" i="2"/>
  <c r="E74" i="2"/>
  <c r="L50" i="1"/>
  <c r="AM50" i="1"/>
  <c r="AM49" i="1"/>
  <c r="L49" i="1"/>
  <c r="AM47" i="1"/>
  <c r="L47" i="1"/>
  <c r="L45" i="1"/>
  <c r="L44" i="1"/>
  <c r="BK139" i="3"/>
  <c r="BK101" i="3"/>
  <c r="BK112" i="2"/>
  <c r="BK107" i="3"/>
  <c r="BK98" i="2"/>
  <c r="BK146" i="3"/>
  <c r="F36" i="2"/>
  <c r="BK151" i="3"/>
  <c r="J102" i="2"/>
  <c r="J108" i="2"/>
  <c r="BK131" i="3"/>
  <c r="J163" i="3"/>
  <c r="BK90" i="2"/>
  <c r="J171" i="3"/>
  <c r="J98" i="3"/>
  <c r="J139" i="3"/>
  <c r="J119" i="3"/>
  <c r="BK111" i="3"/>
  <c r="BK87" i="2"/>
  <c r="BK94" i="3"/>
  <c r="BK119" i="3"/>
  <c r="J90" i="2"/>
  <c r="J105" i="2"/>
  <c r="BK105" i="2"/>
  <c r="J144" i="3"/>
  <c r="BK100" i="2"/>
  <c r="J111" i="3"/>
  <c r="BK163" i="3"/>
  <c r="J168" i="3"/>
  <c r="J131" i="3"/>
  <c r="BK98" i="3"/>
  <c r="J92" i="2"/>
  <c r="BK149" i="3"/>
  <c r="J146" i="3"/>
  <c r="J116" i="3"/>
  <c r="J96" i="2"/>
  <c r="J157" i="3"/>
  <c r="J100" i="2"/>
  <c r="J101" i="3"/>
  <c r="BK116" i="3"/>
  <c r="BK102" i="2"/>
  <c r="J149" i="3"/>
  <c r="J112" i="2"/>
  <c r="BK96" i="2"/>
  <c r="J107" i="3"/>
  <c r="J135" i="3"/>
  <c r="J98" i="2"/>
  <c r="BK135" i="3"/>
  <c r="J151" i="3"/>
  <c r="BK171" i="3"/>
  <c r="J87" i="2"/>
  <c r="BK92" i="2"/>
  <c r="BK157" i="3"/>
  <c r="BK168" i="3"/>
  <c r="BK108" i="2"/>
  <c r="F37" i="2"/>
  <c r="AS54" i="1"/>
  <c r="J94" i="3"/>
  <c r="BK144" i="3"/>
  <c r="J34" i="2" l="1"/>
  <c r="R89" i="2"/>
  <c r="P107" i="2"/>
  <c r="BK106" i="3"/>
  <c r="T130" i="3"/>
  <c r="T129" i="3"/>
  <c r="BK89" i="2"/>
  <c r="J89" i="2"/>
  <c r="J62" i="2" s="1"/>
  <c r="R93" i="3"/>
  <c r="R92" i="3"/>
  <c r="R115" i="3"/>
  <c r="R105" i="3" s="1"/>
  <c r="P130" i="3"/>
  <c r="P129" i="3"/>
  <c r="BK107" i="2"/>
  <c r="J107" i="2"/>
  <c r="J64" i="2" s="1"/>
  <c r="T115" i="3"/>
  <c r="BK130" i="3"/>
  <c r="J130" i="3"/>
  <c r="J67" i="3" s="1"/>
  <c r="T107" i="2"/>
  <c r="P93" i="3"/>
  <c r="P92" i="3"/>
  <c r="T106" i="3"/>
  <c r="T105" i="3"/>
  <c r="T143" i="3"/>
  <c r="P89" i="2"/>
  <c r="P85" i="2" s="1"/>
  <c r="P84" i="2" s="1"/>
  <c r="AU55" i="1" s="1"/>
  <c r="R107" i="2"/>
  <c r="BK93" i="3"/>
  <c r="J93" i="3"/>
  <c r="J62" i="3"/>
  <c r="BK115" i="3"/>
  <c r="J115" i="3" s="1"/>
  <c r="J65" i="3" s="1"/>
  <c r="R130" i="3"/>
  <c r="R129" i="3"/>
  <c r="T93" i="3"/>
  <c r="T92" i="3"/>
  <c r="T91" i="3"/>
  <c r="T90" i="3"/>
  <c r="P106" i="3"/>
  <c r="BK143" i="3"/>
  <c r="J143" i="3"/>
  <c r="J68" i="3"/>
  <c r="R106" i="3"/>
  <c r="R143" i="3"/>
  <c r="T89" i="2"/>
  <c r="T85" i="2" s="1"/>
  <c r="T84" i="2" s="1"/>
  <c r="P115" i="3"/>
  <c r="P143" i="3"/>
  <c r="BK86" i="2"/>
  <c r="J86" i="2"/>
  <c r="J61" i="2"/>
  <c r="BK104" i="2"/>
  <c r="J104" i="2" s="1"/>
  <c r="J63" i="2" s="1"/>
  <c r="BK170" i="3"/>
  <c r="J170" i="3"/>
  <c r="J70" i="3" s="1"/>
  <c r="BK167" i="3"/>
  <c r="J167" i="3"/>
  <c r="J69" i="3"/>
  <c r="F55" i="3"/>
  <c r="BE116" i="3"/>
  <c r="BE131" i="3"/>
  <c r="BE135" i="3"/>
  <c r="BE149" i="3"/>
  <c r="BE157" i="3"/>
  <c r="BE168" i="3"/>
  <c r="BE163" i="3"/>
  <c r="BE171" i="3"/>
  <c r="E80" i="3"/>
  <c r="BE139" i="3"/>
  <c r="BE144" i="3"/>
  <c r="J52" i="3"/>
  <c r="BE94" i="3"/>
  <c r="BE98" i="3"/>
  <c r="BE146" i="3"/>
  <c r="BE101" i="3"/>
  <c r="BE111" i="3"/>
  <c r="BE151" i="3"/>
  <c r="BE107" i="3"/>
  <c r="BE119" i="3"/>
  <c r="AW55" i="1"/>
  <c r="BA55" i="1"/>
  <c r="BC55" i="1"/>
  <c r="BC54" i="1" s="1"/>
  <c r="W32" i="1" s="1"/>
  <c r="BB55" i="1"/>
  <c r="E48" i="2"/>
  <c r="J52" i="2"/>
  <c r="F55" i="2"/>
  <c r="BE87" i="2"/>
  <c r="BE90" i="2"/>
  <c r="BE92" i="2"/>
  <c r="BE96" i="2"/>
  <c r="BE98" i="2"/>
  <c r="BE100" i="2"/>
  <c r="BE102" i="2"/>
  <c r="BE105" i="2"/>
  <c r="BE108" i="2"/>
  <c r="BE112" i="2"/>
  <c r="BD55" i="1"/>
  <c r="F34" i="3"/>
  <c r="BA56" i="1" s="1"/>
  <c r="F37" i="3"/>
  <c r="BD56" i="1" s="1"/>
  <c r="F35" i="3"/>
  <c r="BB56" i="1" s="1"/>
  <c r="BB54" i="1" s="1"/>
  <c r="W31" i="1" s="1"/>
  <c r="F36" i="3"/>
  <c r="BC56" i="1" s="1"/>
  <c r="J34" i="3"/>
  <c r="AW56" i="1" s="1"/>
  <c r="BD54" i="1" l="1"/>
  <c r="W33" i="1" s="1"/>
  <c r="BA54" i="1"/>
  <c r="W30" i="1" s="1"/>
  <c r="BK105" i="3"/>
  <c r="J105" i="3"/>
  <c r="J63" i="3" s="1"/>
  <c r="R91" i="3"/>
  <c r="R90" i="3"/>
  <c r="P105" i="3"/>
  <c r="P91" i="3" s="1"/>
  <c r="P90" i="3" s="1"/>
  <c r="AU56" i="1" s="1"/>
  <c r="AU54" i="1" s="1"/>
  <c r="R85" i="2"/>
  <c r="R84" i="2" s="1"/>
  <c r="J106" i="3"/>
  <c r="J64" i="3"/>
  <c r="BK129" i="3"/>
  <c r="J129" i="3" s="1"/>
  <c r="J66" i="3" s="1"/>
  <c r="BK92" i="3"/>
  <c r="J92" i="3"/>
  <c r="J61" i="3" s="1"/>
  <c r="BK85" i="2"/>
  <c r="J85" i="2"/>
  <c r="J60" i="2"/>
  <c r="J33" i="2"/>
  <c r="AV55" i="1"/>
  <c r="AT55" i="1"/>
  <c r="J33" i="3"/>
  <c r="AV56" i="1" s="1"/>
  <c r="AT56" i="1" s="1"/>
  <c r="F33" i="2"/>
  <c r="AZ55" i="1"/>
  <c r="AY54" i="1"/>
  <c r="AW54" i="1"/>
  <c r="AK30" i="1"/>
  <c r="F33" i="3"/>
  <c r="AZ56" i="1"/>
  <c r="AX54" i="1"/>
  <c r="BK84" i="2" l="1"/>
  <c r="J84" i="2"/>
  <c r="J59" i="2"/>
  <c r="BK91" i="3"/>
  <c r="J91" i="3" s="1"/>
  <c r="J60" i="3" s="1"/>
  <c r="AZ54" i="1"/>
  <c r="W29" i="1"/>
  <c r="BK90" i="3" l="1"/>
  <c r="J90" i="3"/>
  <c r="AV54" i="1"/>
  <c r="AK29" i="1"/>
  <c r="J30" i="2"/>
  <c r="AG55" i="1"/>
  <c r="J30" i="3"/>
  <c r="AG56" i="1"/>
  <c r="J59" i="3" l="1"/>
  <c r="AN55" i="1"/>
  <c r="J39" i="3"/>
  <c r="J39" i="2"/>
  <c r="AN56" i="1"/>
  <c r="AG54" i="1"/>
  <c r="AN54" i="1" s="1"/>
  <c r="AK26" i="1"/>
  <c r="AT54" i="1"/>
  <c r="AK35" i="1" l="1"/>
</calcChain>
</file>

<file path=xl/sharedStrings.xml><?xml version="1.0" encoding="utf-8"?>
<sst xmlns="http://schemas.openxmlformats.org/spreadsheetml/2006/main" count="1925" uniqueCount="509">
  <si>
    <t>Export Komplet</t>
  </si>
  <si>
    <t>VZ</t>
  </si>
  <si>
    <t>2.0</t>
  </si>
  <si>
    <t>ZAMOK</t>
  </si>
  <si>
    <t>False</t>
  </si>
  <si>
    <t>{291cccae-b1d9-41f5-9f7c-fedfc5c21ad7}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</si>
  <si>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</si>
  <si>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</si>
  <si>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</si>
  <si>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</si>
  <si>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</si>
  <si>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</si>
  <si>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</si>
  <si>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</si>
  <si>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CF-25-07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</si>
  <si>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</si>
  <si>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</si>
  <si>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sportovního povrchu víceúčelového hřiště Gymnázium M. Lercha Brno</t>
  </si>
  <si>
    <t>KSO:</t>
  </si>
  <si>
    <t/>
  </si>
  <si>
    <t>CC-CZ:</t>
  </si>
  <si>
    <t>Místo:</t>
  </si>
  <si>
    <t>Brno</t>
  </si>
  <si>
    <t>Datum:</t>
  </si>
  <si>
    <t>11. 5. 2025</t>
  </si>
  <si>
    <t>Zadavatel:</t>
  </si>
  <si>
    <t>IČ:</t>
  </si>
  <si>
    <t>00559008</t>
  </si>
  <si>
    <t>Gymnázium Matyáše Lercha, Brno</t>
  </si>
  <si>
    <t>DIČ:</t>
  </si>
  <si>
    <t>CZ00559008</t>
  </si>
  <si>
    <t>Účastník:</t>
  </si>
  <si>
    <t>Vyplň údaj</t>
  </si>
  <si>
    <t>Projektant:</t>
  </si>
  <si>
    <t>29372372</t>
  </si>
  <si>
    <t>CleverFox s.r.o.</t>
  </si>
  <si>
    <t>CZ29372372</t>
  </si>
  <si>
    <t>True</t>
  </si>
  <si>
    <t>Zpracovatel:</t>
  </si>
  <si>
    <t>01256033</t>
  </si>
  <si>
    <t>Marek Pala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</si>
  <si>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</si>
  <si>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</si>
  <si>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</si>
  <si>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</si>
  <si>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</si>
  <si>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</si>
  <si>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</si>
  <si>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</si>
  <si>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</si>
  <si>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</si>
  <si>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</si>
  <si>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</si>
  <si>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</si>
  <si>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</si>
  <si>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</si>
  <si>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</si>
  <si>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</si>
  <si>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</si>
  <si>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</si>
  <si>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</si>
  <si>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</si>
  <si>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</si>
  <si>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</si>
  <si>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</si>
  <si>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</si>
  <si>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</si>
  <si>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</si>
  <si>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</si>
  <si>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</si>
  <si>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</si>
  <si>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</si>
  <si>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</si>
  <si>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</si>
  <si>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</si>
  <si>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</si>
  <si>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</si>
  <si>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</si>
  <si>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</si>
  <si>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</si>
  <si>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</si>
  <si>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</si>
  <si>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</si>
  <si>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a ostatní náklady</t>
  </si>
  <si>
    <t>STA</t>
  </si>
  <si>
    <t>1</t>
  </si>
  <si>
    <t>{64a45d3a-365e-4aeb-a9fb-6f6e13509162}</t>
  </si>
  <si>
    <t>2</t>
  </si>
  <si>
    <t>SO 01</t>
  </si>
  <si>
    <t>Oprava sportovního povrchu hřiště</t>
  </si>
  <si>
    <t>{03dc154a-49fb-4579-a75a-31ab98857163}</t>
  </si>
  <si>
    <t>KRYCÍ LIST SOUPISU PRACÍ</t>
  </si>
  <si>
    <t>Objekt:</t>
  </si>
  <si>
    <t>SO 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</si>
  <si>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</si>
  <si>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</si>
  <si>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</si>
  <si>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</si>
  <si>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</si>
  <si>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</si>
  <si>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</si>
  <si>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</si>
  <si>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</si>
  <si>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</si>
  <si>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</si>
  <si>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</si>
  <si>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</si>
  <si>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</si>
  <si>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</si>
  <si>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</si>
  <si>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</si>
  <si>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</si>
  <si>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</si>
  <si>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</si>
  <si>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</si>
  <si>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</si>
  <si>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</si>
  <si>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</si>
  <si>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</si>
  <si>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</si>
  <si>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</si>
  <si>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zeměměřičské a projektové práce</t>
  </si>
  <si>
    <t>K</t>
  </si>
  <si>
    <t>013254000</t>
  </si>
  <si>
    <t>Dokumentace skutečného provedení stavby</t>
  </si>
  <si>
    <t>…</t>
  </si>
  <si>
    <t>CS ÚRS 2025 01</t>
  </si>
  <si>
    <t>1024</t>
  </si>
  <si>
    <t>-2137971175</t>
  </si>
  <si>
    <t>Online PSC</t>
  </si>
  <si>
    <t>https://podminky.urs.cz/item/CS_URS_2025_01/013254000</t>
  </si>
  <si>
    <t>VRN3</t>
  </si>
  <si>
    <t>Zařízení staveniště</t>
  </si>
  <si>
    <t>032002000</t>
  </si>
  <si>
    <t>Vybavení staveniště</t>
  </si>
  <si>
    <t>118446582</t>
  </si>
  <si>
    <t>https://podminky.urs.cz/item/CS_URS_2025_01/032002000</t>
  </si>
  <si>
    <t>3</t>
  </si>
  <si>
    <t>032403000</t>
  </si>
  <si>
    <t>Provizorní komunikace</t>
  </si>
  <si>
    <t>-137938315</t>
  </si>
  <si>
    <t>https://podminky.urs.cz/item/CS_URS_2025_01/032403000</t>
  </si>
  <si>
    <t>VV</t>
  </si>
  <si>
    <t>přejezd (ochrana) stávající tartanové dráhy 2x</t>
  </si>
  <si>
    <t>4</t>
  </si>
  <si>
    <t>033203000</t>
  </si>
  <si>
    <t>Spotřeba energií pro zařízení staveniště</t>
  </si>
  <si>
    <t>1756379745</t>
  </si>
  <si>
    <t>https://podminky.urs.cz/item/CS_URS_2025_01/033203000</t>
  </si>
  <si>
    <t>034103000</t>
  </si>
  <si>
    <t>Oplocení staveniště</t>
  </si>
  <si>
    <t>378830509</t>
  </si>
  <si>
    <t>https://podminky.urs.cz/item/CS_URS_2025_01/034103000</t>
  </si>
  <si>
    <t>6</t>
  </si>
  <si>
    <t>039103000</t>
  </si>
  <si>
    <t>Rozebrání, bourání a odvoz zařízení staveniště</t>
  </si>
  <si>
    <t>1637659586</t>
  </si>
  <si>
    <t>https://podminky.urs.cz/item/CS_URS_2025_01/039103000</t>
  </si>
  <si>
    <t>7</t>
  </si>
  <si>
    <t>039203000</t>
  </si>
  <si>
    <t>Úprava terénu po zrušení zařízení staveniště</t>
  </si>
  <si>
    <t>-1451991238</t>
  </si>
  <si>
    <t>https://podminky.urs.cz/item/CS_URS_2025_01/039203000</t>
  </si>
  <si>
    <t>VRN4</t>
  </si>
  <si>
    <t>Inženýrská činnost</t>
  </si>
  <si>
    <t>8</t>
  </si>
  <si>
    <t>045203000</t>
  </si>
  <si>
    <t>Kompletační činnost</t>
  </si>
  <si>
    <t>379020542</t>
  </si>
  <si>
    <t>https://podminky.urs.cz/item/CS_URS_2025_01/045203000</t>
  </si>
  <si>
    <t>VRN6</t>
  </si>
  <si>
    <t>Územní vlivy</t>
  </si>
  <si>
    <t>9</t>
  </si>
  <si>
    <t>062103000</t>
  </si>
  <si>
    <t>Překládání nákladu</t>
  </si>
  <si>
    <t>-1617580899</t>
  </si>
  <si>
    <t>https://podminky.urs.cz/item/CS_URS_2025_01/062103000</t>
  </si>
  <si>
    <t>přemísťování nákladů přes sportovní areál</t>
  </si>
  <si>
    <t>10</t>
  </si>
  <si>
    <t>062303000</t>
  </si>
  <si>
    <t>Použití nezvyklých dopravních prostředků</t>
  </si>
  <si>
    <t>2017462294</t>
  </si>
  <si>
    <t>https://podminky.urs.cz/item/CS_URS_2025_01/062303000</t>
  </si>
  <si>
    <t>SO 01 - Oprava sportovního povrchu hřiště</t>
  </si>
  <si>
    <t>HSV - Práce a dodávky HSV</t>
  </si>
  <si>
    <t xml:space="preserve">    1 - Zemní práce</t>
  </si>
  <si>
    <t xml:space="preserve">      11 - Přípravné a přidružené zemní práce</t>
  </si>
  <si>
    <t xml:space="preserve">    5 - Komunikace pozemní</t>
  </si>
  <si>
    <t xml:space="preserve">      57 - Kryty pozemních komunikací, letišť a ploch z kameniva nebo živičné</t>
  </si>
  <si>
    <t xml:space="preserve">      58 - Kryty pozemních komunikací, letišť a ploch z betonu a ostatních hmot</t>
  </si>
  <si>
    <t xml:space="preserve">    9 - Ostatní konstrukce a práce, bourání</t>
  </si>
  <si>
    <t xml:space="preserve">      93 - Dokončovací konstrukce a práce inženýrských staveb</t>
  </si>
  <si>
    <t xml:space="preserve">    997 - Doprava suti a vybouraných hmot</t>
  </si>
  <si>
    <t xml:space="preserve">    998 - Přesun hmot</t>
  </si>
  <si>
    <t>HZS - Hodinové zúčtovací sazby</t>
  </si>
  <si>
    <t>HSV</t>
  </si>
  <si>
    <t>Práce a dodávky HSV</t>
  </si>
  <si>
    <t>Zemní práce</t>
  </si>
  <si>
    <t>11</t>
  </si>
  <si>
    <t>Přípravné a přidružené zemní práce</t>
  </si>
  <si>
    <t>110S1X101</t>
  </si>
  <si>
    <t>Odstranění stávajícího sportovního povrchu tl. do 12 mm, pryžový povrch lepený na PUR lepidlo</t>
  </si>
  <si>
    <t>m2</t>
  </si>
  <si>
    <t>-956050610</t>
  </si>
  <si>
    <t>předpokládaná hmotnost suti 1200 kg/m3</t>
  </si>
  <si>
    <t>Sportovní hřiště</t>
  </si>
  <si>
    <t>30,200*23,800+8,500*2,700</t>
  </si>
  <si>
    <t>110S1X102</t>
  </si>
  <si>
    <t>Očištění stávajícího asfaltového podkladu od PU pojiva, ruční</t>
  </si>
  <si>
    <t>-1892816688</t>
  </si>
  <si>
    <t>113154531</t>
  </si>
  <si>
    <t>Frézování živičného podkladu nebo krytu s naložením hmot na dopravní prostředek plochy přes 500 do 2 000 m2 pruhu šířky do 1 m, tloušťky vrstvy do 30 mm</t>
  </si>
  <si>
    <t>174018140</t>
  </si>
  <si>
    <t>https://podminky.urs.cz/item/CS_URS_2025_01/113154531</t>
  </si>
  <si>
    <t>Komunikace pozemní</t>
  </si>
  <si>
    <t>57</t>
  </si>
  <si>
    <t>Kryty pozemních komunikací, letišť a ploch z kameniva nebo živičné</t>
  </si>
  <si>
    <t>573211112</t>
  </si>
  <si>
    <t>Postřik spojovací PS bez posypu kamenivem z asfaltu silničního, v množství 0,70 kg/m2</t>
  </si>
  <si>
    <t>-42237320</t>
  </si>
  <si>
    <t>https://podminky.urs.cz/item/CS_URS_2025_01/573211112</t>
  </si>
  <si>
    <t>577143111</t>
  </si>
  <si>
    <t>Asfaltový beton vrstva obrusná ACO 8 (ABJ) s rozprostřením a se zhutněním z nemodifikovaného asfaltu v pruhu šířky do 3 m, po zhutnění tl. 50 mm</t>
  </si>
  <si>
    <t>-1141959604</t>
  </si>
  <si>
    <t>https://podminky.urs.cz/item/CS_URS_2025_01/577143111</t>
  </si>
  <si>
    <t>58</t>
  </si>
  <si>
    <t>Kryty pozemních komunikací, letišť a ploch z betonu a ostatních hmot</t>
  </si>
  <si>
    <t>580S1X101</t>
  </si>
  <si>
    <t>Dodávka a montáž akrylátového sportovního povrchu, vícevrstvý stěrkový systém z akrylátových pryskiřic, počet vrstev 3-4, celková tloušťka 2,0 mm, klasifikace ITF3-medium</t>
  </si>
  <si>
    <t>-1977259654</t>
  </si>
  <si>
    <t>580X1S102</t>
  </si>
  <si>
    <t>Dodávka a montáž lajnování akrylátového sportovního povrchu, lajny stříkané tl. 50 mm</t>
  </si>
  <si>
    <t>m</t>
  </si>
  <si>
    <t>-74676055</t>
  </si>
  <si>
    <t>tenis</t>
  </si>
  <si>
    <t>23,770*4+10,970*2+8,230*2+6,400*2</t>
  </si>
  <si>
    <t>basketbal</t>
  </si>
  <si>
    <t>28,000*2+15,000*3+18,500*2+3,000*4+PI*3,600</t>
  </si>
  <si>
    <t>5,850*4+4,900*2+PI*1,800*2+PI*1,200*2+0,375*4+0,100*12+0,400*4</t>
  </si>
  <si>
    <t>volejbal</t>
  </si>
  <si>
    <t>18,000*2+9,000*5</t>
  </si>
  <si>
    <t>nohejbal</t>
  </si>
  <si>
    <t>0,400*4</t>
  </si>
  <si>
    <t>Ostatní konstrukce a práce, bourání</t>
  </si>
  <si>
    <t>93</t>
  </si>
  <si>
    <t>Dokončovací konstrukce a práce inženýrských staveb</t>
  </si>
  <si>
    <t>938902321</t>
  </si>
  <si>
    <t>Čištění rigolů komunikací s odstraněním travnatého porostu nebo nánosu s naložením na dopravní prostředek nebo s přemístěním na hromady na vzdálenost do 20 m ručně při tl. nánosu do 50 mm</t>
  </si>
  <si>
    <t>25415105</t>
  </si>
  <si>
    <t>https://podminky.urs.cz/item/CS_URS_2025_01/938902321</t>
  </si>
  <si>
    <t xml:space="preserve">odvodňovací žlaby </t>
  </si>
  <si>
    <t>30,200+30,200+2,700</t>
  </si>
  <si>
    <t>938908411</t>
  </si>
  <si>
    <t>Čištění vozovek splachováním vodou povrchu podkladu nebo krytu živičného, betonového nebo dlážděného</t>
  </si>
  <si>
    <t>718843379</t>
  </si>
  <si>
    <t>https://podminky.urs.cz/item/CS_URS_2025_01/938908411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</si>
  <si>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</si>
  <si>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</si>
  <si>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-2073269751</t>
  </si>
  <si>
    <t>https://podminky.urs.cz/item/CS_URS_2025_01/938909331</t>
  </si>
  <si>
    <t>997</t>
  </si>
  <si>
    <t>Doprava suti a vybouraných hmot</t>
  </si>
  <si>
    <t>997013501</t>
  </si>
  <si>
    <t>Odvoz suti a vybouraných hmot na skládku nebo meziskládku se složením, na vzdálenost do 1 km</t>
  </si>
  <si>
    <t>t</t>
  </si>
  <si>
    <t>808042655</t>
  </si>
  <si>
    <t>https://podminky.urs.cz/item/CS_URS_2025_01/997013501</t>
  </si>
  <si>
    <t>997013509</t>
  </si>
  <si>
    <t>Odvoz suti a vybouraných hmot na skládku nebo meziskládku se složením, na vzdálenost Příplatek k ceně za každý další započatý 1 km přes 1 km</t>
  </si>
  <si>
    <t>527757927</t>
  </si>
  <si>
    <t>https://podminky.urs.cz/item/CS_URS_2025_01/997013509</t>
  </si>
  <si>
    <t>68,794*10 'Přepočtené koeficientem množství</t>
  </si>
  <si>
    <t>13</t>
  </si>
  <si>
    <t>997013511</t>
  </si>
  <si>
    <t>Odvoz suti a vybouraných hmot z meziskládky na skládku s naložením a se složením, na vzdálenost do 1 km</t>
  </si>
  <si>
    <t>423943055</t>
  </si>
  <si>
    <t>https://podminky.urs.cz/item/CS_URS_2025_01/997013511</t>
  </si>
  <si>
    <t>14</t>
  </si>
  <si>
    <t>997013631</t>
  </si>
  <si>
    <t>Poplatek za uložení stavebního odpadu na skládce (skládkovné) směsného stavebního a demoličního zatříděného do Katalogu odpadů pod kódem 17 09 04</t>
  </si>
  <si>
    <t>-12073202</t>
  </si>
  <si>
    <t>https://podminky.urs.cz/item/CS_URS_2025_01/997013631</t>
  </si>
  <si>
    <t>ostatní odpady</t>
  </si>
  <si>
    <t>68,794</t>
  </si>
  <si>
    <t>-11,423</t>
  </si>
  <si>
    <t>-51,178</t>
  </si>
  <si>
    <t>15</t>
  </si>
  <si>
    <t>997013813</t>
  </si>
  <si>
    <t>Poplatek za uložení stavebního odpadu na skládce (skládkovné) z plastických hmot zatříděného do Katalogu odpadů pod kódem 17 02 03</t>
  </si>
  <si>
    <t>-1579585602</t>
  </si>
  <si>
    <t>https://podminky.urs.cz/item/CS_URS_2025_01/997013813</t>
  </si>
  <si>
    <t>odstranění sportovního povrchu</t>
  </si>
  <si>
    <t>10,681</t>
  </si>
  <si>
    <t>očištění podkladu ruční</t>
  </si>
  <si>
    <t>0,742</t>
  </si>
  <si>
    <t>16</t>
  </si>
  <si>
    <t>997013875</t>
  </si>
  <si>
    <t>Poplatek za uložení stavebního odpadu na recyklační skládce (skládkovné) asfaltového bez obsahu dehtu zatříděného do Katalogu odpadů pod kódem 17 03 02</t>
  </si>
  <si>
    <t>1921458039</t>
  </si>
  <si>
    <t>https://podminky.urs.cz/item/CS_URS_2025_01/997013875</t>
  </si>
  <si>
    <t>frézování živ. podkl.</t>
  </si>
  <si>
    <t>51,178</t>
  </si>
  <si>
    <t>998</t>
  </si>
  <si>
    <t>Přesun hmot</t>
  </si>
  <si>
    <t>17</t>
  </si>
  <si>
    <t>998222012</t>
  </si>
  <si>
    <t>Přesun hmot pro tělovýchovné plochy dopravní vzdálenost do 200 m</t>
  </si>
  <si>
    <t>1260534185</t>
  </si>
  <si>
    <t>https://podminky.urs.cz/item/CS_URS_2025_01/998222012</t>
  </si>
  <si>
    <t>HZS</t>
  </si>
  <si>
    <t>Hodinové zúčtovací sazby</t>
  </si>
  <si>
    <t>18</t>
  </si>
  <si>
    <t>HZS1292</t>
  </si>
  <si>
    <t>Hodinové zúčtovací sazby profesí HSV zemní a pomocné práce stavební dělník</t>
  </si>
  <si>
    <t>hod</t>
  </si>
  <si>
    <t>512</t>
  </si>
  <si>
    <t>1382227712</t>
  </si>
  <si>
    <t>https://podminky.urs.cz/item/CS_URS_2025_01/HZS1292</t>
  </si>
  <si>
    <t>úpravy stávajícíh konstrukcí</t>
  </si>
  <si>
    <t>40,000</t>
  </si>
  <si>
    <t>demontáž a zpětná montáž krycích desek žlabů</t>
  </si>
  <si>
    <t>10,000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</si>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</sst>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0" fontId="36" fillId="0" borderId="1" xfId="0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045203000" TargetMode="External"/><Relationship Id="rId3" Type="http://schemas.openxmlformats.org/officeDocument/2006/relationships/hyperlink" Target="https://podminky.urs.cz/item/CS_URS_2025_01/032403000" TargetMode="External"/><Relationship Id="rId7" Type="http://schemas.openxmlformats.org/officeDocument/2006/relationships/hyperlink" Target="https://podminky.urs.cz/item/CS_URS_2025_01/039203000" TargetMode="External"/><Relationship Id="rId2" Type="http://schemas.openxmlformats.org/officeDocument/2006/relationships/hyperlink" Target="https://podminky.urs.cz/item/CS_URS_2025_01/032002000" TargetMode="External"/><Relationship Id="rId1" Type="http://schemas.openxmlformats.org/officeDocument/2006/relationships/hyperlink" Target="https://podminky.urs.cz/item/CS_URS_2025_01/013254000" TargetMode="External"/><Relationship Id="rId6" Type="http://schemas.openxmlformats.org/officeDocument/2006/relationships/hyperlink" Target="https://podminky.urs.cz/item/CS_URS_2025_01/039103000" TargetMode="External"/><Relationship Id="rId11" Type="http://schemas.openxmlformats.org/officeDocument/2006/relationships/drawing" Target="../drawings/drawing2.xml"/><Relationship Id="rId5" Type="http://schemas.openxmlformats.org/officeDocument/2006/relationships/hyperlink" Target="https://podminky.urs.cz/item/CS_URS_2025_01/034103000" TargetMode="External"/><Relationship Id="rId10" Type="http://schemas.openxmlformats.org/officeDocument/2006/relationships/hyperlink" Target="https://podminky.urs.cz/item/CS_URS_2025_01/062303000" TargetMode="External"/><Relationship Id="rId4" Type="http://schemas.openxmlformats.org/officeDocument/2006/relationships/hyperlink" Target="https://podminky.urs.cz/item/CS_URS_2025_01/033203000" TargetMode="External"/><Relationship Id="rId9" Type="http://schemas.openxmlformats.org/officeDocument/2006/relationships/hyperlink" Target="https://podminky.urs.cz/item/CS_URS_2025_01/06210300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97013509" TargetMode="External"/><Relationship Id="rId13" Type="http://schemas.openxmlformats.org/officeDocument/2006/relationships/hyperlink" Target="https://podminky.urs.cz/item/CS_URS_2025_01/998222012" TargetMode="External"/><Relationship Id="rId3" Type="http://schemas.openxmlformats.org/officeDocument/2006/relationships/hyperlink" Target="https://podminky.urs.cz/item/CS_URS_2025_01/577143111" TargetMode="External"/><Relationship Id="rId7" Type="http://schemas.openxmlformats.org/officeDocument/2006/relationships/hyperlink" Target="https://podminky.urs.cz/item/CS_URS_2025_01/997013501" TargetMode="External"/><Relationship Id="rId12" Type="http://schemas.openxmlformats.org/officeDocument/2006/relationships/hyperlink" Target="https://podminky.urs.cz/item/CS_URS_2025_01/997013875" TargetMode="External"/><Relationship Id="rId2" Type="http://schemas.openxmlformats.org/officeDocument/2006/relationships/hyperlink" Target="https://podminky.urs.cz/item/CS_URS_2025_01/573211112" TargetMode="External"/><Relationship Id="rId1" Type="http://schemas.openxmlformats.org/officeDocument/2006/relationships/hyperlink" Target="https://podminky.urs.cz/item/CS_URS_2025_01/113154531" TargetMode="External"/><Relationship Id="rId6" Type="http://schemas.openxmlformats.org/officeDocument/2006/relationships/hyperlink" Target="https://podminky.urs.cz/item/CS_URS_2025_01/938909331" TargetMode="External"/><Relationship Id="rId11" Type="http://schemas.openxmlformats.org/officeDocument/2006/relationships/hyperlink" Target="https://podminky.urs.cz/item/CS_URS_2025_01/997013813" TargetMode="External"/><Relationship Id="rId5" Type="http://schemas.openxmlformats.org/officeDocument/2006/relationships/hyperlink" Target="https://podminky.urs.cz/item/CS_URS_2025_01/938908411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https://podminky.urs.cz/item/CS_URS_2025_01/997013631" TargetMode="External"/><Relationship Id="rId4" Type="http://schemas.openxmlformats.org/officeDocument/2006/relationships/hyperlink" Target="https://podminky.urs.cz/item/CS_URS_2025_01/938902321" TargetMode="External"/><Relationship Id="rId9" Type="http://schemas.openxmlformats.org/officeDocument/2006/relationships/hyperlink" Target="https://podminky.urs.cz/item/CS_URS_2025_01/997013511" TargetMode="External"/><Relationship Id="rId14" Type="http://schemas.openxmlformats.org/officeDocument/2006/relationships/hyperlink" Target="https://podminky.urs.cz/item/CS_URS_2025_01/HZS129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7" customHeight="1">
      <c r="AR2" s="343"/>
      <c r="AS2" s="343"/>
      <c r="AT2" s="343"/>
      <c r="AU2" s="343"/>
      <c r="AV2" s="343"/>
      <c r="AW2" s="343"/>
      <c r="AX2" s="343"/>
      <c r="AY2" s="343"/>
      <c r="AZ2" s="343"/>
      <c r="BA2" s="343"/>
      <c r="BB2" s="343"/>
      <c r="BC2" s="343"/>
      <c r="BD2" s="343"/>
      <c r="BE2" s="343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7" t="s">
        <v>14</v>
      </c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23"/>
      <c r="AQ5" s="23"/>
      <c r="AR5" s="21"/>
      <c r="BE5" s="304" t="s">
        <v>15</v>
      </c>
      <c r="BS5" s="18" t="s">
        <v>6</v>
      </c>
    </row>
    <row r="6" spans="1:74" s="1" customFormat="1" ht="37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9" t="s">
        <v>17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23"/>
      <c r="AQ6" s="23"/>
      <c r="AR6" s="21"/>
      <c r="BE6" s="305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05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05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5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05"/>
      <c r="BS10" s="18" t="s">
        <v>6</v>
      </c>
    </row>
    <row r="11" spans="1:74" s="1" customFormat="1" ht="18.5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05"/>
      <c r="BS11" s="18" t="s">
        <v>6</v>
      </c>
    </row>
    <row r="12" spans="1:74" s="1" customFormat="1" ht="7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5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05"/>
      <c r="BS13" s="18" t="s">
        <v>6</v>
      </c>
    </row>
    <row r="14" spans="1:74" ht="12.5">
      <c r="B14" s="22"/>
      <c r="C14" s="23"/>
      <c r="D14" s="23"/>
      <c r="E14" s="310" t="s">
        <v>32</v>
      </c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05"/>
      <c r="BS14" s="18" t="s">
        <v>6</v>
      </c>
    </row>
    <row r="15" spans="1:74" s="1" customFormat="1" ht="7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5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05"/>
      <c r="BS16" s="18" t="s">
        <v>4</v>
      </c>
    </row>
    <row r="17" spans="1:71" s="1" customFormat="1" ht="18.5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05"/>
      <c r="BS17" s="18" t="s">
        <v>37</v>
      </c>
    </row>
    <row r="18" spans="1:71" s="1" customFormat="1" ht="7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5"/>
      <c r="BS18" s="18" t="s">
        <v>6</v>
      </c>
    </row>
    <row r="19" spans="1:71" s="1" customFormat="1" ht="12" customHeight="1">
      <c r="B19" s="22"/>
      <c r="C19" s="23"/>
      <c r="D19" s="30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39</v>
      </c>
      <c r="AO19" s="23"/>
      <c r="AP19" s="23"/>
      <c r="AQ19" s="23"/>
      <c r="AR19" s="21"/>
      <c r="BE19" s="305"/>
      <c r="BS19" s="18" t="s">
        <v>6</v>
      </c>
    </row>
    <row r="20" spans="1:71" s="1" customFormat="1" ht="18.5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05"/>
      <c r="BS20" s="18" t="s">
        <v>4</v>
      </c>
    </row>
    <row r="21" spans="1:71" s="1" customFormat="1" ht="7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5"/>
    </row>
    <row r="22" spans="1:71" s="1" customFormat="1" ht="12" customHeight="1">
      <c r="B22" s="22"/>
      <c r="C22" s="23"/>
      <c r="D22" s="30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5"/>
    </row>
    <row r="23" spans="1:71" s="1" customFormat="1" ht="47.25" customHeight="1">
      <c r="B23" s="22"/>
      <c r="C23" s="23"/>
      <c r="D23" s="23"/>
      <c r="E23" s="312" t="s">
        <v>42</v>
      </c>
      <c r="F23" s="312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2"/>
      <c r="AL23" s="312"/>
      <c r="AM23" s="312"/>
      <c r="AN23" s="312"/>
      <c r="AO23" s="23"/>
      <c r="AP23" s="23"/>
      <c r="AQ23" s="23"/>
      <c r="AR23" s="21"/>
      <c r="BE23" s="305"/>
    </row>
    <row r="24" spans="1:71" s="1" customFormat="1" ht="7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5"/>
    </row>
    <row r="25" spans="1:71" s="1" customFormat="1" ht="7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5"/>
    </row>
    <row r="26" spans="1:71" s="2" customFormat="1" ht="25.9" customHeight="1">
      <c r="A26" s="35"/>
      <c r="B26" s="36"/>
      <c r="C26" s="37"/>
      <c r="D26" s="38" t="s">
        <v>43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13">
        <f>ROUND(AG54,2)</f>
        <v>0</v>
      </c>
      <c r="AL26" s="314"/>
      <c r="AM26" s="314"/>
      <c r="AN26" s="314"/>
      <c r="AO26" s="314"/>
      <c r="AP26" s="37"/>
      <c r="AQ26" s="37"/>
      <c r="AR26" s="40"/>
      <c r="BE26" s="305"/>
    </row>
    <row r="27" spans="1:71" s="2" customFormat="1" ht="7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5"/>
    </row>
    <row r="28" spans="1:71" s="2" customFormat="1" ht="12.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5" t="s">
        <v>44</v>
      </c>
      <c r="M28" s="315"/>
      <c r="N28" s="315"/>
      <c r="O28" s="315"/>
      <c r="P28" s="315"/>
      <c r="Q28" s="37"/>
      <c r="R28" s="37"/>
      <c r="S28" s="37"/>
      <c r="T28" s="37"/>
      <c r="U28" s="37"/>
      <c r="V28" s="37"/>
      <c r="W28" s="315" t="s">
        <v>45</v>
      </c>
      <c r="X28" s="315"/>
      <c r="Y28" s="315"/>
      <c r="Z28" s="315"/>
      <c r="AA28" s="315"/>
      <c r="AB28" s="315"/>
      <c r="AC28" s="315"/>
      <c r="AD28" s="315"/>
      <c r="AE28" s="315"/>
      <c r="AF28" s="37"/>
      <c r="AG28" s="37"/>
      <c r="AH28" s="37"/>
      <c r="AI28" s="37"/>
      <c r="AJ28" s="37"/>
      <c r="AK28" s="315" t="s">
        <v>46</v>
      </c>
      <c r="AL28" s="315"/>
      <c r="AM28" s="315"/>
      <c r="AN28" s="315"/>
      <c r="AO28" s="315"/>
      <c r="AP28" s="37"/>
      <c r="AQ28" s="37"/>
      <c r="AR28" s="40"/>
      <c r="BE28" s="305"/>
    </row>
    <row r="29" spans="1:71" s="3" customFormat="1" ht="14.4" customHeight="1">
      <c r="B29" s="41"/>
      <c r="C29" s="42"/>
      <c r="D29" s="30" t="s">
        <v>47</v>
      </c>
      <c r="E29" s="42"/>
      <c r="F29" s="30" t="s">
        <v>48</v>
      </c>
      <c r="G29" s="42"/>
      <c r="H29" s="42"/>
      <c r="I29" s="42"/>
      <c r="J29" s="42"/>
      <c r="K29" s="42"/>
      <c r="L29" s="318">
        <v>0.21</v>
      </c>
      <c r="M29" s="317"/>
      <c r="N29" s="317"/>
      <c r="O29" s="317"/>
      <c r="P29" s="317"/>
      <c r="Q29" s="42"/>
      <c r="R29" s="42"/>
      <c r="S29" s="42"/>
      <c r="T29" s="42"/>
      <c r="U29" s="42"/>
      <c r="V29" s="42"/>
      <c r="W29" s="316">
        <f>ROUND(AZ54, 2)</f>
        <v>0</v>
      </c>
      <c r="X29" s="317"/>
      <c r="Y29" s="317"/>
      <c r="Z29" s="317"/>
      <c r="AA29" s="317"/>
      <c r="AB29" s="317"/>
      <c r="AC29" s="317"/>
      <c r="AD29" s="317"/>
      <c r="AE29" s="317"/>
      <c r="AF29" s="42"/>
      <c r="AG29" s="42"/>
      <c r="AH29" s="42"/>
      <c r="AI29" s="42"/>
      <c r="AJ29" s="42"/>
      <c r="AK29" s="316">
        <f>ROUND(AV54, 2)</f>
        <v>0</v>
      </c>
      <c r="AL29" s="317"/>
      <c r="AM29" s="317"/>
      <c r="AN29" s="317"/>
      <c r="AO29" s="317"/>
      <c r="AP29" s="42"/>
      <c r="AQ29" s="42"/>
      <c r="AR29" s="43"/>
      <c r="BE29" s="306"/>
    </row>
    <row r="30" spans="1:71" s="3" customFormat="1" ht="14.4" customHeight="1">
      <c r="B30" s="41"/>
      <c r="C30" s="42"/>
      <c r="D30" s="42"/>
      <c r="E30" s="42"/>
      <c r="F30" s="30" t="s">
        <v>49</v>
      </c>
      <c r="G30" s="42"/>
      <c r="H30" s="42"/>
      <c r="I30" s="42"/>
      <c r="J30" s="42"/>
      <c r="K30" s="42"/>
      <c r="L30" s="318">
        <v>0.12</v>
      </c>
      <c r="M30" s="317"/>
      <c r="N30" s="317"/>
      <c r="O30" s="317"/>
      <c r="P30" s="317"/>
      <c r="Q30" s="42"/>
      <c r="R30" s="42"/>
      <c r="S30" s="42"/>
      <c r="T30" s="42"/>
      <c r="U30" s="42"/>
      <c r="V30" s="42"/>
      <c r="W30" s="316">
        <f>ROUND(BA54, 2)</f>
        <v>0</v>
      </c>
      <c r="X30" s="317"/>
      <c r="Y30" s="317"/>
      <c r="Z30" s="317"/>
      <c r="AA30" s="317"/>
      <c r="AB30" s="317"/>
      <c r="AC30" s="317"/>
      <c r="AD30" s="317"/>
      <c r="AE30" s="317"/>
      <c r="AF30" s="42"/>
      <c r="AG30" s="42"/>
      <c r="AH30" s="42"/>
      <c r="AI30" s="42"/>
      <c r="AJ30" s="42"/>
      <c r="AK30" s="316">
        <f>ROUND(AW54, 2)</f>
        <v>0</v>
      </c>
      <c r="AL30" s="317"/>
      <c r="AM30" s="317"/>
      <c r="AN30" s="317"/>
      <c r="AO30" s="317"/>
      <c r="AP30" s="42"/>
      <c r="AQ30" s="42"/>
      <c r="AR30" s="43"/>
      <c r="BE30" s="306"/>
    </row>
    <row r="31" spans="1:71" s="3" customFormat="1" ht="14.4" hidden="1" customHeight="1">
      <c r="B31" s="41"/>
      <c r="C31" s="42"/>
      <c r="D31" s="42"/>
      <c r="E31" s="42"/>
      <c r="F31" s="30" t="s">
        <v>50</v>
      </c>
      <c r="G31" s="42"/>
      <c r="H31" s="42"/>
      <c r="I31" s="42"/>
      <c r="J31" s="42"/>
      <c r="K31" s="42"/>
      <c r="L31" s="318">
        <v>0.21</v>
      </c>
      <c r="M31" s="317"/>
      <c r="N31" s="317"/>
      <c r="O31" s="317"/>
      <c r="P31" s="317"/>
      <c r="Q31" s="42"/>
      <c r="R31" s="42"/>
      <c r="S31" s="42"/>
      <c r="T31" s="42"/>
      <c r="U31" s="42"/>
      <c r="V31" s="42"/>
      <c r="W31" s="316">
        <f>ROUND(BB54, 2)</f>
        <v>0</v>
      </c>
      <c r="X31" s="317"/>
      <c r="Y31" s="317"/>
      <c r="Z31" s="317"/>
      <c r="AA31" s="317"/>
      <c r="AB31" s="317"/>
      <c r="AC31" s="317"/>
      <c r="AD31" s="317"/>
      <c r="AE31" s="317"/>
      <c r="AF31" s="42"/>
      <c r="AG31" s="42"/>
      <c r="AH31" s="42"/>
      <c r="AI31" s="42"/>
      <c r="AJ31" s="42"/>
      <c r="AK31" s="316">
        <v>0</v>
      </c>
      <c r="AL31" s="317"/>
      <c r="AM31" s="317"/>
      <c r="AN31" s="317"/>
      <c r="AO31" s="317"/>
      <c r="AP31" s="42"/>
      <c r="AQ31" s="42"/>
      <c r="AR31" s="43"/>
      <c r="BE31" s="306"/>
    </row>
    <row r="32" spans="1:71" s="3" customFormat="1" ht="14.4" hidden="1" customHeight="1">
      <c r="B32" s="41"/>
      <c r="C32" s="42"/>
      <c r="D32" s="42"/>
      <c r="E32" s="42"/>
      <c r="F32" s="30" t="s">
        <v>51</v>
      </c>
      <c r="G32" s="42"/>
      <c r="H32" s="42"/>
      <c r="I32" s="42"/>
      <c r="J32" s="42"/>
      <c r="K32" s="42"/>
      <c r="L32" s="318">
        <v>0.12</v>
      </c>
      <c r="M32" s="317"/>
      <c r="N32" s="317"/>
      <c r="O32" s="317"/>
      <c r="P32" s="317"/>
      <c r="Q32" s="42"/>
      <c r="R32" s="42"/>
      <c r="S32" s="42"/>
      <c r="T32" s="42"/>
      <c r="U32" s="42"/>
      <c r="V32" s="42"/>
      <c r="W32" s="316">
        <f>ROUND(BC54, 2)</f>
        <v>0</v>
      </c>
      <c r="X32" s="317"/>
      <c r="Y32" s="317"/>
      <c r="Z32" s="317"/>
      <c r="AA32" s="317"/>
      <c r="AB32" s="317"/>
      <c r="AC32" s="317"/>
      <c r="AD32" s="317"/>
      <c r="AE32" s="317"/>
      <c r="AF32" s="42"/>
      <c r="AG32" s="42"/>
      <c r="AH32" s="42"/>
      <c r="AI32" s="42"/>
      <c r="AJ32" s="42"/>
      <c r="AK32" s="316">
        <v>0</v>
      </c>
      <c r="AL32" s="317"/>
      <c r="AM32" s="317"/>
      <c r="AN32" s="317"/>
      <c r="AO32" s="317"/>
      <c r="AP32" s="42"/>
      <c r="AQ32" s="42"/>
      <c r="AR32" s="43"/>
      <c r="BE32" s="306"/>
    </row>
    <row r="33" spans="1:57" s="3" customFormat="1" ht="14.4" hidden="1" customHeight="1">
      <c r="B33" s="41"/>
      <c r="C33" s="42"/>
      <c r="D33" s="42"/>
      <c r="E33" s="42"/>
      <c r="F33" s="30" t="s">
        <v>52</v>
      </c>
      <c r="G33" s="42"/>
      <c r="H33" s="42"/>
      <c r="I33" s="42"/>
      <c r="J33" s="42"/>
      <c r="K33" s="42"/>
      <c r="L33" s="318">
        <v>0</v>
      </c>
      <c r="M33" s="317"/>
      <c r="N33" s="317"/>
      <c r="O33" s="317"/>
      <c r="P33" s="317"/>
      <c r="Q33" s="42"/>
      <c r="R33" s="42"/>
      <c r="S33" s="42"/>
      <c r="T33" s="42"/>
      <c r="U33" s="42"/>
      <c r="V33" s="42"/>
      <c r="W33" s="316">
        <f>ROUND(BD54, 2)</f>
        <v>0</v>
      </c>
      <c r="X33" s="317"/>
      <c r="Y33" s="317"/>
      <c r="Z33" s="317"/>
      <c r="AA33" s="317"/>
      <c r="AB33" s="317"/>
      <c r="AC33" s="317"/>
      <c r="AD33" s="317"/>
      <c r="AE33" s="317"/>
      <c r="AF33" s="42"/>
      <c r="AG33" s="42"/>
      <c r="AH33" s="42"/>
      <c r="AI33" s="42"/>
      <c r="AJ33" s="42"/>
      <c r="AK33" s="316">
        <v>0</v>
      </c>
      <c r="AL33" s="317"/>
      <c r="AM33" s="317"/>
      <c r="AN33" s="317"/>
      <c r="AO33" s="317"/>
      <c r="AP33" s="42"/>
      <c r="AQ33" s="42"/>
      <c r="AR33" s="43"/>
    </row>
    <row r="34" spans="1:57" s="2" customFormat="1" ht="7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54</v>
      </c>
      <c r="U35" s="46"/>
      <c r="V35" s="46"/>
      <c r="W35" s="46"/>
      <c r="X35" s="319" t="s">
        <v>55</v>
      </c>
      <c r="Y35" s="320"/>
      <c r="Z35" s="320"/>
      <c r="AA35" s="320"/>
      <c r="AB35" s="320"/>
      <c r="AC35" s="46"/>
      <c r="AD35" s="46"/>
      <c r="AE35" s="46"/>
      <c r="AF35" s="46"/>
      <c r="AG35" s="46"/>
      <c r="AH35" s="46"/>
      <c r="AI35" s="46"/>
      <c r="AJ35" s="46"/>
      <c r="AK35" s="321">
        <f>SUM(AK26:AK33)</f>
        <v>0</v>
      </c>
      <c r="AL35" s="320"/>
      <c r="AM35" s="320"/>
      <c r="AN35" s="320"/>
      <c r="AO35" s="322"/>
      <c r="AP35" s="44"/>
      <c r="AQ35" s="44"/>
      <c r="AR35" s="40"/>
      <c r="BE35" s="35"/>
    </row>
    <row r="36" spans="1:57" s="2" customFormat="1" ht="7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7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7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5" customHeight="1">
      <c r="A42" s="35"/>
      <c r="B42" s="36"/>
      <c r="C42" s="24" t="s">
        <v>56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7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CF-25-07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7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3" t="str">
        <f>K6</f>
        <v>Oprava sportovního povrchu víceúčelového hřiště Gymnázium M. Lercha Brno</v>
      </c>
      <c r="M45" s="324"/>
      <c r="N45" s="324"/>
      <c r="O45" s="324"/>
      <c r="P45" s="324"/>
      <c r="Q45" s="324"/>
      <c r="R45" s="324"/>
      <c r="S45" s="324"/>
      <c r="T45" s="324"/>
      <c r="U45" s="324"/>
      <c r="V45" s="324"/>
      <c r="W45" s="324"/>
      <c r="X45" s="324"/>
      <c r="Y45" s="324"/>
      <c r="Z45" s="324"/>
      <c r="AA45" s="324"/>
      <c r="AB45" s="324"/>
      <c r="AC45" s="324"/>
      <c r="AD45" s="324"/>
      <c r="AE45" s="324"/>
      <c r="AF45" s="324"/>
      <c r="AG45" s="324"/>
      <c r="AH45" s="324"/>
      <c r="AI45" s="324"/>
      <c r="AJ45" s="324"/>
      <c r="AK45" s="324"/>
      <c r="AL45" s="324"/>
      <c r="AM45" s="324"/>
      <c r="AN45" s="324"/>
      <c r="AO45" s="324"/>
      <c r="AP45" s="57"/>
      <c r="AQ45" s="57"/>
      <c r="AR45" s="58"/>
    </row>
    <row r="46" spans="1:57" s="2" customFormat="1" ht="7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Brno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25" t="str">
        <f>IF(AN8= "","",AN8)</f>
        <v>11. 5. 2025</v>
      </c>
      <c r="AN47" s="325"/>
      <c r="AO47" s="37"/>
      <c r="AP47" s="37"/>
      <c r="AQ47" s="37"/>
      <c r="AR47" s="40"/>
      <c r="BE47" s="35"/>
    </row>
    <row r="48" spans="1:57" s="2" customFormat="1" ht="7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15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Gymnázium Matyáše Lercha, Brno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26" t="str">
        <f>IF(E17="","",E17)</f>
        <v>CleverFox s.r.o.</v>
      </c>
      <c r="AN49" s="327"/>
      <c r="AO49" s="327"/>
      <c r="AP49" s="327"/>
      <c r="AQ49" s="37"/>
      <c r="AR49" s="40"/>
      <c r="AS49" s="328" t="s">
        <v>57</v>
      </c>
      <c r="AT49" s="329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15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38</v>
      </c>
      <c r="AJ50" s="37"/>
      <c r="AK50" s="37"/>
      <c r="AL50" s="37"/>
      <c r="AM50" s="326" t="str">
        <f>IF(E20="","",E20)</f>
        <v>Marek Pala</v>
      </c>
      <c r="AN50" s="327"/>
      <c r="AO50" s="327"/>
      <c r="AP50" s="327"/>
      <c r="AQ50" s="37"/>
      <c r="AR50" s="40"/>
      <c r="AS50" s="330"/>
      <c r="AT50" s="331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7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2"/>
      <c r="AT51" s="333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4" t="s">
        <v>58</v>
      </c>
      <c r="D52" s="335"/>
      <c r="E52" s="335"/>
      <c r="F52" s="335"/>
      <c r="G52" s="335"/>
      <c r="H52" s="67"/>
      <c r="I52" s="336" t="s">
        <v>59</v>
      </c>
      <c r="J52" s="335"/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5"/>
      <c r="V52" s="335"/>
      <c r="W52" s="335"/>
      <c r="X52" s="335"/>
      <c r="Y52" s="335"/>
      <c r="Z52" s="335"/>
      <c r="AA52" s="335"/>
      <c r="AB52" s="335"/>
      <c r="AC52" s="335"/>
      <c r="AD52" s="335"/>
      <c r="AE52" s="335"/>
      <c r="AF52" s="335"/>
      <c r="AG52" s="337" t="s">
        <v>60</v>
      </c>
      <c r="AH52" s="335"/>
      <c r="AI52" s="335"/>
      <c r="AJ52" s="335"/>
      <c r="AK52" s="335"/>
      <c r="AL52" s="335"/>
      <c r="AM52" s="335"/>
      <c r="AN52" s="336" t="s">
        <v>61</v>
      </c>
      <c r="AO52" s="335"/>
      <c r="AP52" s="335"/>
      <c r="AQ52" s="68" t="s">
        <v>62</v>
      </c>
      <c r="AR52" s="40"/>
      <c r="AS52" s="69" t="s">
        <v>63</v>
      </c>
      <c r="AT52" s="70" t="s">
        <v>64</v>
      </c>
      <c r="AU52" s="70" t="s">
        <v>65</v>
      </c>
      <c r="AV52" s="70" t="s">
        <v>66</v>
      </c>
      <c r="AW52" s="70" t="s">
        <v>67</v>
      </c>
      <c r="AX52" s="70" t="s">
        <v>68</v>
      </c>
      <c r="AY52" s="70" t="s">
        <v>69</v>
      </c>
      <c r="AZ52" s="70" t="s">
        <v>70</v>
      </c>
      <c r="BA52" s="70" t="s">
        <v>71</v>
      </c>
      <c r="BB52" s="70" t="s">
        <v>72</v>
      </c>
      <c r="BC52" s="70" t="s">
        <v>73</v>
      </c>
      <c r="BD52" s="71" t="s">
        <v>74</v>
      </c>
      <c r="BE52" s="35"/>
    </row>
    <row r="53" spans="1:91" s="2" customFormat="1" ht="10.7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75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1">
        <f>ROUND(SUM(AG55:AG56),2)</f>
        <v>0</v>
      </c>
      <c r="AH54" s="341"/>
      <c r="AI54" s="341"/>
      <c r="AJ54" s="341"/>
      <c r="AK54" s="341"/>
      <c r="AL54" s="341"/>
      <c r="AM54" s="341"/>
      <c r="AN54" s="342">
        <f>SUM(AG54,AT54)</f>
        <v>0</v>
      </c>
      <c r="AO54" s="342"/>
      <c r="AP54" s="342"/>
      <c r="AQ54" s="79" t="s">
        <v>19</v>
      </c>
      <c r="AR54" s="80"/>
      <c r="AS54" s="81">
        <f>ROUND(SUM(AS55:AS56),2)</f>
        <v>0</v>
      </c>
      <c r="AT54" s="82">
        <f>ROUND(SUM(AV54:AW54),2)</f>
        <v>0</v>
      </c>
      <c r="AU54" s="83">
        <f>ROUND(SUM(AU55:AU56),5)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ROUND(SUM(AZ55:AZ56),2)</f>
        <v>0</v>
      </c>
      <c r="BA54" s="82">
        <f>ROUND(SUM(BA55:BA56),2)</f>
        <v>0</v>
      </c>
      <c r="BB54" s="82">
        <f>ROUND(SUM(BB55:BB56),2)</f>
        <v>0</v>
      </c>
      <c r="BC54" s="82">
        <f>ROUND(SUM(BC55:BC56),2)</f>
        <v>0</v>
      </c>
      <c r="BD54" s="84">
        <f>ROUND(SUM(BD55:BD56),2)</f>
        <v>0</v>
      </c>
      <c r="BS54" s="85" t="s">
        <v>76</v>
      </c>
      <c r="BT54" s="85" t="s">
        <v>77</v>
      </c>
      <c r="BU54" s="86" t="s">
        <v>78</v>
      </c>
      <c r="BV54" s="85" t="s">
        <v>79</v>
      </c>
      <c r="BW54" s="85" t="s">
        <v>5</v>
      </c>
      <c r="BX54" s="85" t="s">
        <v>80</v>
      </c>
      <c r="CL54" s="85" t="s">
        <v>19</v>
      </c>
    </row>
    <row r="55" spans="1:91" s="7" customFormat="1" ht="16.5" customHeight="1">
      <c r="A55" s="87" t="s">
        <v>81</v>
      </c>
      <c r="B55" s="88"/>
      <c r="C55" s="89"/>
      <c r="D55" s="340" t="s">
        <v>82</v>
      </c>
      <c r="E55" s="340"/>
      <c r="F55" s="340"/>
      <c r="G55" s="340"/>
      <c r="H55" s="340"/>
      <c r="I55" s="90"/>
      <c r="J55" s="340" t="s">
        <v>83</v>
      </c>
      <c r="K55" s="340"/>
      <c r="L55" s="340"/>
      <c r="M55" s="340"/>
      <c r="N55" s="340"/>
      <c r="O55" s="340"/>
      <c r="P55" s="340"/>
      <c r="Q55" s="340"/>
      <c r="R55" s="340"/>
      <c r="S55" s="340"/>
      <c r="T55" s="340"/>
      <c r="U55" s="340"/>
      <c r="V55" s="340"/>
      <c r="W55" s="340"/>
      <c r="X55" s="340"/>
      <c r="Y55" s="340"/>
      <c r="Z55" s="340"/>
      <c r="AA55" s="340"/>
      <c r="AB55" s="340"/>
      <c r="AC55" s="340"/>
      <c r="AD55" s="340"/>
      <c r="AE55" s="340"/>
      <c r="AF55" s="340"/>
      <c r="AG55" s="338">
        <f>'SO 00 - Vedlejší a ostatn...'!J30</f>
        <v>0</v>
      </c>
      <c r="AH55" s="339"/>
      <c r="AI55" s="339"/>
      <c r="AJ55" s="339"/>
      <c r="AK55" s="339"/>
      <c r="AL55" s="339"/>
      <c r="AM55" s="339"/>
      <c r="AN55" s="338">
        <f>SUM(AG55,AT55)</f>
        <v>0</v>
      </c>
      <c r="AO55" s="339"/>
      <c r="AP55" s="339"/>
      <c r="AQ55" s="91" t="s">
        <v>84</v>
      </c>
      <c r="AR55" s="92"/>
      <c r="AS55" s="93">
        <v>0</v>
      </c>
      <c r="AT55" s="94">
        <f>ROUND(SUM(AV55:AW55),2)</f>
        <v>0</v>
      </c>
      <c r="AU55" s="95">
        <f>'SO 00 - Vedlejší a ostatn...'!P84</f>
        <v>0</v>
      </c>
      <c r="AV55" s="94">
        <f>'SO 00 - Vedlejší a ostatn...'!J33</f>
        <v>0</v>
      </c>
      <c r="AW55" s="94">
        <f>'SO 00 - Vedlejší a ostatn...'!J34</f>
        <v>0</v>
      </c>
      <c r="AX55" s="94">
        <f>'SO 00 - Vedlejší a ostatn...'!J35</f>
        <v>0</v>
      </c>
      <c r="AY55" s="94">
        <f>'SO 00 - Vedlejší a ostatn...'!J36</f>
        <v>0</v>
      </c>
      <c r="AZ55" s="94">
        <f>'SO 00 - Vedlejší a ostatn...'!F33</f>
        <v>0</v>
      </c>
      <c r="BA55" s="94">
        <f>'SO 00 - Vedlejší a ostatn...'!F34</f>
        <v>0</v>
      </c>
      <c r="BB55" s="94">
        <f>'SO 00 - Vedlejší a ostatn...'!F35</f>
        <v>0</v>
      </c>
      <c r="BC55" s="94">
        <f>'SO 00 - Vedlejší a ostatn...'!F36</f>
        <v>0</v>
      </c>
      <c r="BD55" s="96">
        <f>'SO 00 - Vedlejší a ostatn...'!F37</f>
        <v>0</v>
      </c>
      <c r="BT55" s="97" t="s">
        <v>85</v>
      </c>
      <c r="BV55" s="97" t="s">
        <v>79</v>
      </c>
      <c r="BW55" s="97" t="s">
        <v>86</v>
      </c>
      <c r="BX55" s="97" t="s">
        <v>5</v>
      </c>
      <c r="CL55" s="97" t="s">
        <v>19</v>
      </c>
      <c r="CM55" s="97" t="s">
        <v>87</v>
      </c>
    </row>
    <row r="56" spans="1:91" s="7" customFormat="1" ht="16.5" customHeight="1">
      <c r="A56" s="87" t="s">
        <v>81</v>
      </c>
      <c r="B56" s="88"/>
      <c r="C56" s="89"/>
      <c r="D56" s="340" t="s">
        <v>88</v>
      </c>
      <c r="E56" s="340"/>
      <c r="F56" s="340"/>
      <c r="G56" s="340"/>
      <c r="H56" s="340"/>
      <c r="I56" s="90"/>
      <c r="J56" s="340" t="s">
        <v>89</v>
      </c>
      <c r="K56" s="340"/>
      <c r="L56" s="340"/>
      <c r="M56" s="340"/>
      <c r="N56" s="340"/>
      <c r="O56" s="340"/>
      <c r="P56" s="340"/>
      <c r="Q56" s="340"/>
      <c r="R56" s="340"/>
      <c r="S56" s="340"/>
      <c r="T56" s="340"/>
      <c r="U56" s="340"/>
      <c r="V56" s="340"/>
      <c r="W56" s="340"/>
      <c r="X56" s="340"/>
      <c r="Y56" s="340"/>
      <c r="Z56" s="340"/>
      <c r="AA56" s="340"/>
      <c r="AB56" s="340"/>
      <c r="AC56" s="340"/>
      <c r="AD56" s="340"/>
      <c r="AE56" s="340"/>
      <c r="AF56" s="340"/>
      <c r="AG56" s="338">
        <f>'SO 01 - Oprava sportovníh...'!J30</f>
        <v>0</v>
      </c>
      <c r="AH56" s="339"/>
      <c r="AI56" s="339"/>
      <c r="AJ56" s="339"/>
      <c r="AK56" s="339"/>
      <c r="AL56" s="339"/>
      <c r="AM56" s="339"/>
      <c r="AN56" s="338">
        <f>SUM(AG56,AT56)</f>
        <v>0</v>
      </c>
      <c r="AO56" s="339"/>
      <c r="AP56" s="339"/>
      <c r="AQ56" s="91" t="s">
        <v>84</v>
      </c>
      <c r="AR56" s="92"/>
      <c r="AS56" s="98">
        <v>0</v>
      </c>
      <c r="AT56" s="99">
        <f>ROUND(SUM(AV56:AW56),2)</f>
        <v>0</v>
      </c>
      <c r="AU56" s="100">
        <f>'SO 01 - Oprava sportovníh...'!P90</f>
        <v>0</v>
      </c>
      <c r="AV56" s="99">
        <f>'SO 01 - Oprava sportovníh...'!J33</f>
        <v>0</v>
      </c>
      <c r="AW56" s="99">
        <f>'SO 01 - Oprava sportovníh...'!J34</f>
        <v>0</v>
      </c>
      <c r="AX56" s="99">
        <f>'SO 01 - Oprava sportovníh...'!J35</f>
        <v>0</v>
      </c>
      <c r="AY56" s="99">
        <f>'SO 01 - Oprava sportovníh...'!J36</f>
        <v>0</v>
      </c>
      <c r="AZ56" s="99">
        <f>'SO 01 - Oprava sportovníh...'!F33</f>
        <v>0</v>
      </c>
      <c r="BA56" s="99">
        <f>'SO 01 - Oprava sportovníh...'!F34</f>
        <v>0</v>
      </c>
      <c r="BB56" s="99">
        <f>'SO 01 - Oprava sportovníh...'!F35</f>
        <v>0</v>
      </c>
      <c r="BC56" s="99">
        <f>'SO 01 - Oprava sportovníh...'!F36</f>
        <v>0</v>
      </c>
      <c r="BD56" s="101">
        <f>'SO 01 - Oprava sportovníh...'!F37</f>
        <v>0</v>
      </c>
      <c r="BT56" s="97" t="s">
        <v>85</v>
      </c>
      <c r="BV56" s="97" t="s">
        <v>79</v>
      </c>
      <c r="BW56" s="97" t="s">
        <v>90</v>
      </c>
      <c r="BX56" s="97" t="s">
        <v>5</v>
      </c>
      <c r="CL56" s="97" t="s">
        <v>19</v>
      </c>
      <c r="CM56" s="97" t="s">
        <v>87</v>
      </c>
    </row>
    <row r="57" spans="1:91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91" s="2" customFormat="1" ht="7" customHeight="1">
      <c r="A58" s="35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algorithmName="SHA-512" hashValue="3Z4lYOWsWop3GPuLLjEiNUJNWY0JUeA6u0Z9r+tah99TfytxVZWk74uLyQjygjioViWedtqB6Qwkrd4LgtbeEw==" saltValue="HZWZwYXmzep9GU3V5YnDOJzjPDFpk2WR6WdXuqwLPeT8m0TxpQR4HSr6WhsCZ0lRITIfCFPB5nbQrbpbVG9bl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0 - Vedlejší a ostatn...'!C2" display="/"/>
    <hyperlink ref="A56" location="'SO 01 - Oprava sportovníh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6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8" t="s">
        <v>86</v>
      </c>
    </row>
    <row r="3" spans="1:46" s="1" customFormat="1" ht="7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5" customHeight="1">
      <c r="B4" s="21"/>
      <c r="D4" s="104" t="s">
        <v>91</v>
      </c>
      <c r="L4" s="21"/>
      <c r="M4" s="105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26.25" customHeight="1">
      <c r="B7" s="21"/>
      <c r="E7" s="344" t="str">
        <f>'Rekapitulace stavby'!K6</f>
        <v>Oprava sportovního povrchu víceúčelového hřiště Gymnázium M. Lercha Brno</v>
      </c>
      <c r="F7" s="345"/>
      <c r="G7" s="345"/>
      <c r="H7" s="345"/>
      <c r="L7" s="21"/>
    </row>
    <row r="8" spans="1:46" s="2" customFormat="1" ht="12" customHeight="1">
      <c r="A8" s="35"/>
      <c r="B8" s="40"/>
      <c r="C8" s="35"/>
      <c r="D8" s="106" t="s">
        <v>92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46" t="s">
        <v>93</v>
      </c>
      <c r="F9" s="347"/>
      <c r="G9" s="347"/>
      <c r="H9" s="34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11. 5. 2025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48" t="str">
        <f>'Rekapitulace stavby'!E14</f>
        <v>Vyplň údaj</v>
      </c>
      <c r="F18" s="349"/>
      <c r="G18" s="349"/>
      <c r="H18" s="349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29</v>
      </c>
      <c r="J21" s="108" t="s">
        <v>36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38</v>
      </c>
      <c r="E23" s="35"/>
      <c r="F23" s="35"/>
      <c r="G23" s="35"/>
      <c r="H23" s="35"/>
      <c r="I23" s="106" t="s">
        <v>26</v>
      </c>
      <c r="J23" s="108" t="s">
        <v>39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40</v>
      </c>
      <c r="F24" s="35"/>
      <c r="G24" s="35"/>
      <c r="H24" s="35"/>
      <c r="I24" s="106" t="s">
        <v>29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41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50" t="s">
        <v>19</v>
      </c>
      <c r="F27" s="350"/>
      <c r="G27" s="350"/>
      <c r="H27" s="35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14" t="s">
        <v>43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45</v>
      </c>
      <c r="G32" s="35"/>
      <c r="H32" s="35"/>
      <c r="I32" s="116" t="s">
        <v>44</v>
      </c>
      <c r="J32" s="116" t="s">
        <v>46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47</v>
      </c>
      <c r="E33" s="106" t="s">
        <v>48</v>
      </c>
      <c r="F33" s="118">
        <f>ROUND((SUM(BE84:BE115)),  2)</f>
        <v>0</v>
      </c>
      <c r="G33" s="35"/>
      <c r="H33" s="35"/>
      <c r="I33" s="119">
        <v>0.21</v>
      </c>
      <c r="J33" s="118">
        <f>ROUND(((SUM(BE84:BE115))*I33),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49</v>
      </c>
      <c r="F34" s="118">
        <f>ROUND((SUM(BF84:BF115)),  2)</f>
        <v>0</v>
      </c>
      <c r="G34" s="35"/>
      <c r="H34" s="35"/>
      <c r="I34" s="119">
        <v>0.12</v>
      </c>
      <c r="J34" s="118">
        <f>ROUND(((SUM(BF84:BF115))*I34),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50</v>
      </c>
      <c r="F35" s="118">
        <f>ROUND((SUM(BG84:BG115)),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51</v>
      </c>
      <c r="F36" s="118">
        <f>ROUND((SUM(BH84:BH115)),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52</v>
      </c>
      <c r="F37" s="118">
        <f>ROUND((SUM(BI84:BI115)),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0"/>
      <c r="D39" s="121" t="s">
        <v>53</v>
      </c>
      <c r="E39" s="122"/>
      <c r="F39" s="122"/>
      <c r="G39" s="123" t="s">
        <v>54</v>
      </c>
      <c r="H39" s="124" t="s">
        <v>55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7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5" customHeight="1">
      <c r="A45" s="35"/>
      <c r="B45" s="36"/>
      <c r="C45" s="24" t="s">
        <v>94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7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6.25" customHeight="1">
      <c r="A48" s="35"/>
      <c r="B48" s="36"/>
      <c r="C48" s="37"/>
      <c r="D48" s="37"/>
      <c r="E48" s="351" t="str">
        <f>E7</f>
        <v>Oprava sportovního povrchu víceúčelového hřiště Gymnázium M. Lercha Brno</v>
      </c>
      <c r="F48" s="352"/>
      <c r="G48" s="352"/>
      <c r="H48" s="35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92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3" t="str">
        <f>E9</f>
        <v>SO 00 - Vedlejší a ostatní náklady</v>
      </c>
      <c r="F50" s="353"/>
      <c r="G50" s="353"/>
      <c r="H50" s="35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7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Brno</v>
      </c>
      <c r="G52" s="37"/>
      <c r="H52" s="37"/>
      <c r="I52" s="30" t="s">
        <v>23</v>
      </c>
      <c r="J52" s="60" t="str">
        <f>IF(J12="","",J12)</f>
        <v>11. 5. 2025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7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Gymnázium Matyáše Lercha, Brno</v>
      </c>
      <c r="G54" s="37"/>
      <c r="H54" s="37"/>
      <c r="I54" s="30" t="s">
        <v>33</v>
      </c>
      <c r="J54" s="33" t="str">
        <f>E21</f>
        <v>CleverFox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>Marek Pala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2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95</v>
      </c>
      <c r="D57" s="132"/>
      <c r="E57" s="132"/>
      <c r="F57" s="132"/>
      <c r="G57" s="132"/>
      <c r="H57" s="132"/>
      <c r="I57" s="132"/>
      <c r="J57" s="133" t="s">
        <v>96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2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75" customHeight="1">
      <c r="A59" s="35"/>
      <c r="B59" s="36"/>
      <c r="C59" s="134" t="s">
        <v>75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97</v>
      </c>
    </row>
    <row r="60" spans="1:47" s="9" customFormat="1" ht="25" customHeight="1">
      <c r="B60" s="135"/>
      <c r="C60" s="136"/>
      <c r="D60" s="137" t="s">
        <v>98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99</v>
      </c>
      <c r="E61" s="144"/>
      <c r="F61" s="144"/>
      <c r="G61" s="144"/>
      <c r="H61" s="144"/>
      <c r="I61" s="144"/>
      <c r="J61" s="145">
        <f>J86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100</v>
      </c>
      <c r="E62" s="144"/>
      <c r="F62" s="144"/>
      <c r="G62" s="144"/>
      <c r="H62" s="144"/>
      <c r="I62" s="144"/>
      <c r="J62" s="145">
        <f>J89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101</v>
      </c>
      <c r="E63" s="144"/>
      <c r="F63" s="144"/>
      <c r="G63" s="144"/>
      <c r="H63" s="144"/>
      <c r="I63" s="144"/>
      <c r="J63" s="145">
        <f>J104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102</v>
      </c>
      <c r="E64" s="144"/>
      <c r="F64" s="144"/>
      <c r="G64" s="144"/>
      <c r="H64" s="144"/>
      <c r="I64" s="144"/>
      <c r="J64" s="145">
        <f>J107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7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7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5" customHeight="1">
      <c r="A71" s="35"/>
      <c r="B71" s="36"/>
      <c r="C71" s="24" t="s">
        <v>103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7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6.25" customHeight="1">
      <c r="A74" s="35"/>
      <c r="B74" s="36"/>
      <c r="C74" s="37"/>
      <c r="D74" s="37"/>
      <c r="E74" s="351" t="str">
        <f>E7</f>
        <v>Oprava sportovního povrchu víceúčelového hřiště Gymnázium M. Lercha Brno</v>
      </c>
      <c r="F74" s="352"/>
      <c r="G74" s="352"/>
      <c r="H74" s="352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92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23" t="str">
        <f>E9</f>
        <v>SO 00 - Vedlejší a ostatní náklady</v>
      </c>
      <c r="F76" s="353"/>
      <c r="G76" s="353"/>
      <c r="H76" s="353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7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>Brno</v>
      </c>
      <c r="G78" s="37"/>
      <c r="H78" s="37"/>
      <c r="I78" s="30" t="s">
        <v>23</v>
      </c>
      <c r="J78" s="60" t="str">
        <f>IF(J12="","",J12)</f>
        <v>11. 5. 2025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7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15" customHeight="1">
      <c r="A80" s="35"/>
      <c r="B80" s="36"/>
      <c r="C80" s="30" t="s">
        <v>25</v>
      </c>
      <c r="D80" s="37"/>
      <c r="E80" s="37"/>
      <c r="F80" s="28" t="str">
        <f>E15</f>
        <v>Gymnázium Matyáše Lercha, Brno</v>
      </c>
      <c r="G80" s="37"/>
      <c r="H80" s="37"/>
      <c r="I80" s="30" t="s">
        <v>33</v>
      </c>
      <c r="J80" s="33" t="str">
        <f>E21</f>
        <v>CleverFox s.r.o.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15" customHeight="1">
      <c r="A81" s="35"/>
      <c r="B81" s="36"/>
      <c r="C81" s="30" t="s">
        <v>31</v>
      </c>
      <c r="D81" s="37"/>
      <c r="E81" s="37"/>
      <c r="F81" s="28" t="str">
        <f>IF(E18="","",E18)</f>
        <v>Vyplň údaj</v>
      </c>
      <c r="G81" s="37"/>
      <c r="H81" s="37"/>
      <c r="I81" s="30" t="s">
        <v>38</v>
      </c>
      <c r="J81" s="33" t="str">
        <f>E24</f>
        <v>Marek Pala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2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47"/>
      <c r="B83" s="148"/>
      <c r="C83" s="149" t="s">
        <v>104</v>
      </c>
      <c r="D83" s="150" t="s">
        <v>62</v>
      </c>
      <c r="E83" s="150" t="s">
        <v>58</v>
      </c>
      <c r="F83" s="150" t="s">
        <v>59</v>
      </c>
      <c r="G83" s="150" t="s">
        <v>105</v>
      </c>
      <c r="H83" s="150" t="s">
        <v>106</v>
      </c>
      <c r="I83" s="150" t="s">
        <v>107</v>
      </c>
      <c r="J83" s="150" t="s">
        <v>96</v>
      </c>
      <c r="K83" s="151" t="s">
        <v>108</v>
      </c>
      <c r="L83" s="152"/>
      <c r="M83" s="69" t="s">
        <v>19</v>
      </c>
      <c r="N83" s="70" t="s">
        <v>47</v>
      </c>
      <c r="O83" s="70" t="s">
        <v>109</v>
      </c>
      <c r="P83" s="70" t="s">
        <v>110</v>
      </c>
      <c r="Q83" s="70" t="s">
        <v>111</v>
      </c>
      <c r="R83" s="70" t="s">
        <v>112</v>
      </c>
      <c r="S83" s="70" t="s">
        <v>113</v>
      </c>
      <c r="T83" s="71" t="s">
        <v>114</v>
      </c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</row>
    <row r="84" spans="1:65" s="2" customFormat="1" ht="22.75" customHeight="1">
      <c r="A84" s="35"/>
      <c r="B84" s="36"/>
      <c r="C84" s="76" t="s">
        <v>115</v>
      </c>
      <c r="D84" s="37"/>
      <c r="E84" s="37"/>
      <c r="F84" s="37"/>
      <c r="G84" s="37"/>
      <c r="H84" s="37"/>
      <c r="I84" s="37"/>
      <c r="J84" s="153">
        <f>BK84</f>
        <v>0</v>
      </c>
      <c r="K84" s="37"/>
      <c r="L84" s="40"/>
      <c r="M84" s="72"/>
      <c r="N84" s="154"/>
      <c r="O84" s="73"/>
      <c r="P84" s="155">
        <f>P85</f>
        <v>0</v>
      </c>
      <c r="Q84" s="73"/>
      <c r="R84" s="155">
        <f>R85</f>
        <v>0</v>
      </c>
      <c r="S84" s="73"/>
      <c r="T84" s="156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76</v>
      </c>
      <c r="AU84" s="18" t="s">
        <v>97</v>
      </c>
      <c r="BK84" s="157">
        <f>BK85</f>
        <v>0</v>
      </c>
    </row>
    <row r="85" spans="1:65" s="12" customFormat="1" ht="25.9" customHeight="1">
      <c r="B85" s="158"/>
      <c r="C85" s="159"/>
      <c r="D85" s="160" t="s">
        <v>76</v>
      </c>
      <c r="E85" s="161" t="s">
        <v>116</v>
      </c>
      <c r="F85" s="161" t="s">
        <v>117</v>
      </c>
      <c r="G85" s="159"/>
      <c r="H85" s="159"/>
      <c r="I85" s="162"/>
      <c r="J85" s="163">
        <f>BK85</f>
        <v>0</v>
      </c>
      <c r="K85" s="159"/>
      <c r="L85" s="164"/>
      <c r="M85" s="165"/>
      <c r="N85" s="166"/>
      <c r="O85" s="166"/>
      <c r="P85" s="167">
        <f>P86+P89+P104+P107</f>
        <v>0</v>
      </c>
      <c r="Q85" s="166"/>
      <c r="R85" s="167">
        <f>R86+R89+R104+R107</f>
        <v>0</v>
      </c>
      <c r="S85" s="166"/>
      <c r="T85" s="168">
        <f>T86+T89+T104+T107</f>
        <v>0</v>
      </c>
      <c r="AR85" s="169" t="s">
        <v>118</v>
      </c>
      <c r="AT85" s="170" t="s">
        <v>76</v>
      </c>
      <c r="AU85" s="170" t="s">
        <v>77</v>
      </c>
      <c r="AY85" s="169" t="s">
        <v>119</v>
      </c>
      <c r="BK85" s="171">
        <f>BK86+BK89+BK104+BK107</f>
        <v>0</v>
      </c>
    </row>
    <row r="86" spans="1:65" s="12" customFormat="1" ht="22.75" customHeight="1">
      <c r="B86" s="158"/>
      <c r="C86" s="159"/>
      <c r="D86" s="160" t="s">
        <v>76</v>
      </c>
      <c r="E86" s="172" t="s">
        <v>120</v>
      </c>
      <c r="F86" s="172" t="s">
        <v>121</v>
      </c>
      <c r="G86" s="159"/>
      <c r="H86" s="159"/>
      <c r="I86" s="162"/>
      <c r="J86" s="173">
        <f>BK86</f>
        <v>0</v>
      </c>
      <c r="K86" s="159"/>
      <c r="L86" s="164"/>
      <c r="M86" s="165"/>
      <c r="N86" s="166"/>
      <c r="O86" s="166"/>
      <c r="P86" s="167">
        <f>SUM(P87:P88)</f>
        <v>0</v>
      </c>
      <c r="Q86" s="166"/>
      <c r="R86" s="167">
        <f>SUM(R87:R88)</f>
        <v>0</v>
      </c>
      <c r="S86" s="166"/>
      <c r="T86" s="168">
        <f>SUM(T87:T88)</f>
        <v>0</v>
      </c>
      <c r="AR86" s="169" t="s">
        <v>118</v>
      </c>
      <c r="AT86" s="170" t="s">
        <v>76</v>
      </c>
      <c r="AU86" s="170" t="s">
        <v>85</v>
      </c>
      <c r="AY86" s="169" t="s">
        <v>119</v>
      </c>
      <c r="BK86" s="171">
        <f>SUM(BK87:BK88)</f>
        <v>0</v>
      </c>
    </row>
    <row r="87" spans="1:65" s="2" customFormat="1" ht="16.5" customHeight="1">
      <c r="A87" s="35"/>
      <c r="B87" s="36"/>
      <c r="C87" s="174" t="s">
        <v>85</v>
      </c>
      <c r="D87" s="174" t="s">
        <v>122</v>
      </c>
      <c r="E87" s="175" t="s">
        <v>123</v>
      </c>
      <c r="F87" s="176" t="s">
        <v>124</v>
      </c>
      <c r="G87" s="177" t="s">
        <v>125</v>
      </c>
      <c r="H87" s="178">
        <v>1</v>
      </c>
      <c r="I87" s="179"/>
      <c r="J87" s="180">
        <f>ROUND(I87*H87,2)</f>
        <v>0</v>
      </c>
      <c r="K87" s="176" t="s">
        <v>126</v>
      </c>
      <c r="L87" s="40"/>
      <c r="M87" s="181" t="s">
        <v>19</v>
      </c>
      <c r="N87" s="182" t="s">
        <v>48</v>
      </c>
      <c r="O87" s="65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127</v>
      </c>
      <c r="AT87" s="185" t="s">
        <v>122</v>
      </c>
      <c r="AU87" s="185" t="s">
        <v>87</v>
      </c>
      <c r="AY87" s="18" t="s">
        <v>119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85</v>
      </c>
      <c r="BK87" s="186">
        <f>ROUND(I87*H87,2)</f>
        <v>0</v>
      </c>
      <c r="BL87" s="18" t="s">
        <v>127</v>
      </c>
      <c r="BM87" s="185" t="s">
        <v>128</v>
      </c>
    </row>
    <row r="88" spans="1:65" s="2" customFormat="1" ht="10">
      <c r="A88" s="35"/>
      <c r="B88" s="36"/>
      <c r="C88" s="37"/>
      <c r="D88" s="187" t="s">
        <v>129</v>
      </c>
      <c r="E88" s="37"/>
      <c r="F88" s="188" t="s">
        <v>130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129</v>
      </c>
      <c r="AU88" s="18" t="s">
        <v>87</v>
      </c>
    </row>
    <row r="89" spans="1:65" s="12" customFormat="1" ht="22.75" customHeight="1">
      <c r="B89" s="158"/>
      <c r="C89" s="159"/>
      <c r="D89" s="160" t="s">
        <v>76</v>
      </c>
      <c r="E89" s="172" t="s">
        <v>131</v>
      </c>
      <c r="F89" s="172" t="s">
        <v>132</v>
      </c>
      <c r="G89" s="159"/>
      <c r="H89" s="159"/>
      <c r="I89" s="162"/>
      <c r="J89" s="173">
        <f>BK89</f>
        <v>0</v>
      </c>
      <c r="K89" s="159"/>
      <c r="L89" s="164"/>
      <c r="M89" s="165"/>
      <c r="N89" s="166"/>
      <c r="O89" s="166"/>
      <c r="P89" s="167">
        <f>SUM(P90:P103)</f>
        <v>0</v>
      </c>
      <c r="Q89" s="166"/>
      <c r="R89" s="167">
        <f>SUM(R90:R103)</f>
        <v>0</v>
      </c>
      <c r="S89" s="166"/>
      <c r="T89" s="168">
        <f>SUM(T90:T103)</f>
        <v>0</v>
      </c>
      <c r="AR89" s="169" t="s">
        <v>118</v>
      </c>
      <c r="AT89" s="170" t="s">
        <v>76</v>
      </c>
      <c r="AU89" s="170" t="s">
        <v>85</v>
      </c>
      <c r="AY89" s="169" t="s">
        <v>119</v>
      </c>
      <c r="BK89" s="171">
        <f>SUM(BK90:BK103)</f>
        <v>0</v>
      </c>
    </row>
    <row r="90" spans="1:65" s="2" customFormat="1" ht="16.5" customHeight="1">
      <c r="A90" s="35"/>
      <c r="B90" s="36"/>
      <c r="C90" s="174" t="s">
        <v>87</v>
      </c>
      <c r="D90" s="174" t="s">
        <v>122</v>
      </c>
      <c r="E90" s="175" t="s">
        <v>133</v>
      </c>
      <c r="F90" s="176" t="s">
        <v>134</v>
      </c>
      <c r="G90" s="177" t="s">
        <v>125</v>
      </c>
      <c r="H90" s="178">
        <v>1</v>
      </c>
      <c r="I90" s="179"/>
      <c r="J90" s="180">
        <f>ROUND(I90*H90,2)</f>
        <v>0</v>
      </c>
      <c r="K90" s="176" t="s">
        <v>126</v>
      </c>
      <c r="L90" s="40"/>
      <c r="M90" s="181" t="s">
        <v>19</v>
      </c>
      <c r="N90" s="182" t="s">
        <v>48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127</v>
      </c>
      <c r="AT90" s="185" t="s">
        <v>122</v>
      </c>
      <c r="AU90" s="185" t="s">
        <v>87</v>
      </c>
      <c r="AY90" s="18" t="s">
        <v>119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85</v>
      </c>
      <c r="BK90" s="186">
        <f>ROUND(I90*H90,2)</f>
        <v>0</v>
      </c>
      <c r="BL90" s="18" t="s">
        <v>127</v>
      </c>
      <c r="BM90" s="185" t="s">
        <v>135</v>
      </c>
    </row>
    <row r="91" spans="1:65" s="2" customFormat="1" ht="10">
      <c r="A91" s="35"/>
      <c r="B91" s="36"/>
      <c r="C91" s="37"/>
      <c r="D91" s="187" t="s">
        <v>129</v>
      </c>
      <c r="E91" s="37"/>
      <c r="F91" s="188" t="s">
        <v>136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129</v>
      </c>
      <c r="AU91" s="18" t="s">
        <v>87</v>
      </c>
    </row>
    <row r="92" spans="1:65" s="2" customFormat="1" ht="16.5" customHeight="1">
      <c r="A92" s="35"/>
      <c r="B92" s="36"/>
      <c r="C92" s="174" t="s">
        <v>137</v>
      </c>
      <c r="D92" s="174" t="s">
        <v>122</v>
      </c>
      <c r="E92" s="175" t="s">
        <v>138</v>
      </c>
      <c r="F92" s="176" t="s">
        <v>139</v>
      </c>
      <c r="G92" s="177" t="s">
        <v>125</v>
      </c>
      <c r="H92" s="178">
        <v>1</v>
      </c>
      <c r="I92" s="179"/>
      <c r="J92" s="180">
        <f>ROUND(I92*H92,2)</f>
        <v>0</v>
      </c>
      <c r="K92" s="176" t="s">
        <v>126</v>
      </c>
      <c r="L92" s="40"/>
      <c r="M92" s="181" t="s">
        <v>19</v>
      </c>
      <c r="N92" s="182" t="s">
        <v>48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127</v>
      </c>
      <c r="AT92" s="185" t="s">
        <v>122</v>
      </c>
      <c r="AU92" s="185" t="s">
        <v>87</v>
      </c>
      <c r="AY92" s="18" t="s">
        <v>119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85</v>
      </c>
      <c r="BK92" s="186">
        <f>ROUND(I92*H92,2)</f>
        <v>0</v>
      </c>
      <c r="BL92" s="18" t="s">
        <v>127</v>
      </c>
      <c r="BM92" s="185" t="s">
        <v>140</v>
      </c>
    </row>
    <row r="93" spans="1:65" s="2" customFormat="1" ht="10">
      <c r="A93" s="35"/>
      <c r="B93" s="36"/>
      <c r="C93" s="37"/>
      <c r="D93" s="187" t="s">
        <v>129</v>
      </c>
      <c r="E93" s="37"/>
      <c r="F93" s="188" t="s">
        <v>141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129</v>
      </c>
      <c r="AU93" s="18" t="s">
        <v>87</v>
      </c>
    </row>
    <row r="94" spans="1:65" s="13" customFormat="1" ht="10">
      <c r="B94" s="192"/>
      <c r="C94" s="193"/>
      <c r="D94" s="194" t="s">
        <v>142</v>
      </c>
      <c r="E94" s="195" t="s">
        <v>19</v>
      </c>
      <c r="F94" s="196" t="s">
        <v>143</v>
      </c>
      <c r="G94" s="193"/>
      <c r="H94" s="195" t="s">
        <v>19</v>
      </c>
      <c r="I94" s="197"/>
      <c r="J94" s="193"/>
      <c r="K94" s="193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142</v>
      </c>
      <c r="AU94" s="202" t="s">
        <v>87</v>
      </c>
      <c r="AV94" s="13" t="s">
        <v>85</v>
      </c>
      <c r="AW94" s="13" t="s">
        <v>37</v>
      </c>
      <c r="AX94" s="13" t="s">
        <v>77</v>
      </c>
      <c r="AY94" s="202" t="s">
        <v>119</v>
      </c>
    </row>
    <row r="95" spans="1:65" s="14" customFormat="1" ht="10">
      <c r="B95" s="203"/>
      <c r="C95" s="204"/>
      <c r="D95" s="194" t="s">
        <v>142</v>
      </c>
      <c r="E95" s="205" t="s">
        <v>19</v>
      </c>
      <c r="F95" s="206" t="s">
        <v>85</v>
      </c>
      <c r="G95" s="204"/>
      <c r="H95" s="207">
        <v>1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142</v>
      </c>
      <c r="AU95" s="213" t="s">
        <v>87</v>
      </c>
      <c r="AV95" s="14" t="s">
        <v>87</v>
      </c>
      <c r="AW95" s="14" t="s">
        <v>37</v>
      </c>
      <c r="AX95" s="14" t="s">
        <v>77</v>
      </c>
      <c r="AY95" s="213" t="s">
        <v>119</v>
      </c>
    </row>
    <row r="96" spans="1:65" s="2" customFormat="1" ht="16.5" customHeight="1">
      <c r="A96" s="35"/>
      <c r="B96" s="36"/>
      <c r="C96" s="174" t="s">
        <v>144</v>
      </c>
      <c r="D96" s="174" t="s">
        <v>122</v>
      </c>
      <c r="E96" s="175" t="s">
        <v>145</v>
      </c>
      <c r="F96" s="176" t="s">
        <v>146</v>
      </c>
      <c r="G96" s="177" t="s">
        <v>125</v>
      </c>
      <c r="H96" s="178">
        <v>1</v>
      </c>
      <c r="I96" s="179"/>
      <c r="J96" s="180">
        <f>ROUND(I96*H96,2)</f>
        <v>0</v>
      </c>
      <c r="K96" s="176" t="s">
        <v>126</v>
      </c>
      <c r="L96" s="40"/>
      <c r="M96" s="181" t="s">
        <v>19</v>
      </c>
      <c r="N96" s="182" t="s">
        <v>48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127</v>
      </c>
      <c r="AT96" s="185" t="s">
        <v>122</v>
      </c>
      <c r="AU96" s="185" t="s">
        <v>87</v>
      </c>
      <c r="AY96" s="18" t="s">
        <v>119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85</v>
      </c>
      <c r="BK96" s="186">
        <f>ROUND(I96*H96,2)</f>
        <v>0</v>
      </c>
      <c r="BL96" s="18" t="s">
        <v>127</v>
      </c>
      <c r="BM96" s="185" t="s">
        <v>147</v>
      </c>
    </row>
    <row r="97" spans="1:65" s="2" customFormat="1" ht="10">
      <c r="A97" s="35"/>
      <c r="B97" s="36"/>
      <c r="C97" s="37"/>
      <c r="D97" s="187" t="s">
        <v>129</v>
      </c>
      <c r="E97" s="37"/>
      <c r="F97" s="188" t="s">
        <v>148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129</v>
      </c>
      <c r="AU97" s="18" t="s">
        <v>87</v>
      </c>
    </row>
    <row r="98" spans="1:65" s="2" customFormat="1" ht="16.5" customHeight="1">
      <c r="A98" s="35"/>
      <c r="B98" s="36"/>
      <c r="C98" s="174" t="s">
        <v>118</v>
      </c>
      <c r="D98" s="174" t="s">
        <v>122</v>
      </c>
      <c r="E98" s="175" t="s">
        <v>149</v>
      </c>
      <c r="F98" s="176" t="s">
        <v>150</v>
      </c>
      <c r="G98" s="177" t="s">
        <v>125</v>
      </c>
      <c r="H98" s="178">
        <v>1</v>
      </c>
      <c r="I98" s="179"/>
      <c r="J98" s="180">
        <f>ROUND(I98*H98,2)</f>
        <v>0</v>
      </c>
      <c r="K98" s="176" t="s">
        <v>126</v>
      </c>
      <c r="L98" s="40"/>
      <c r="M98" s="181" t="s">
        <v>19</v>
      </c>
      <c r="N98" s="182" t="s">
        <v>48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127</v>
      </c>
      <c r="AT98" s="185" t="s">
        <v>122</v>
      </c>
      <c r="AU98" s="185" t="s">
        <v>87</v>
      </c>
      <c r="AY98" s="18" t="s">
        <v>119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85</v>
      </c>
      <c r="BK98" s="186">
        <f>ROUND(I98*H98,2)</f>
        <v>0</v>
      </c>
      <c r="BL98" s="18" t="s">
        <v>127</v>
      </c>
      <c r="BM98" s="185" t="s">
        <v>151</v>
      </c>
    </row>
    <row r="99" spans="1:65" s="2" customFormat="1" ht="10">
      <c r="A99" s="35"/>
      <c r="B99" s="36"/>
      <c r="C99" s="37"/>
      <c r="D99" s="187" t="s">
        <v>129</v>
      </c>
      <c r="E99" s="37"/>
      <c r="F99" s="188" t="s">
        <v>152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129</v>
      </c>
      <c r="AU99" s="18" t="s">
        <v>87</v>
      </c>
    </row>
    <row r="100" spans="1:65" s="2" customFormat="1" ht="16.5" customHeight="1">
      <c r="A100" s="35"/>
      <c r="B100" s="36"/>
      <c r="C100" s="174" t="s">
        <v>153</v>
      </c>
      <c r="D100" s="174" t="s">
        <v>122</v>
      </c>
      <c r="E100" s="175" t="s">
        <v>154</v>
      </c>
      <c r="F100" s="176" t="s">
        <v>155</v>
      </c>
      <c r="G100" s="177" t="s">
        <v>125</v>
      </c>
      <c r="H100" s="178">
        <v>1</v>
      </c>
      <c r="I100" s="179"/>
      <c r="J100" s="180">
        <f>ROUND(I100*H100,2)</f>
        <v>0</v>
      </c>
      <c r="K100" s="176" t="s">
        <v>126</v>
      </c>
      <c r="L100" s="40"/>
      <c r="M100" s="181" t="s">
        <v>19</v>
      </c>
      <c r="N100" s="182" t="s">
        <v>48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127</v>
      </c>
      <c r="AT100" s="185" t="s">
        <v>122</v>
      </c>
      <c r="AU100" s="185" t="s">
        <v>87</v>
      </c>
      <c r="AY100" s="18" t="s">
        <v>119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85</v>
      </c>
      <c r="BK100" s="186">
        <f>ROUND(I100*H100,2)</f>
        <v>0</v>
      </c>
      <c r="BL100" s="18" t="s">
        <v>127</v>
      </c>
      <c r="BM100" s="185" t="s">
        <v>156</v>
      </c>
    </row>
    <row r="101" spans="1:65" s="2" customFormat="1" ht="10">
      <c r="A101" s="35"/>
      <c r="B101" s="36"/>
      <c r="C101" s="37"/>
      <c r="D101" s="187" t="s">
        <v>129</v>
      </c>
      <c r="E101" s="37"/>
      <c r="F101" s="188" t="s">
        <v>157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129</v>
      </c>
      <c r="AU101" s="18" t="s">
        <v>87</v>
      </c>
    </row>
    <row r="102" spans="1:65" s="2" customFormat="1" ht="16.5" customHeight="1">
      <c r="A102" s="35"/>
      <c r="B102" s="36"/>
      <c r="C102" s="174" t="s">
        <v>158</v>
      </c>
      <c r="D102" s="174" t="s">
        <v>122</v>
      </c>
      <c r="E102" s="175" t="s">
        <v>159</v>
      </c>
      <c r="F102" s="176" t="s">
        <v>160</v>
      </c>
      <c r="G102" s="177" t="s">
        <v>125</v>
      </c>
      <c r="H102" s="178">
        <v>1</v>
      </c>
      <c r="I102" s="179"/>
      <c r="J102" s="180">
        <f>ROUND(I102*H102,2)</f>
        <v>0</v>
      </c>
      <c r="K102" s="176" t="s">
        <v>126</v>
      </c>
      <c r="L102" s="40"/>
      <c r="M102" s="181" t="s">
        <v>19</v>
      </c>
      <c r="N102" s="182" t="s">
        <v>48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127</v>
      </c>
      <c r="AT102" s="185" t="s">
        <v>122</v>
      </c>
      <c r="AU102" s="185" t="s">
        <v>87</v>
      </c>
      <c r="AY102" s="18" t="s">
        <v>119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85</v>
      </c>
      <c r="BK102" s="186">
        <f>ROUND(I102*H102,2)</f>
        <v>0</v>
      </c>
      <c r="BL102" s="18" t="s">
        <v>127</v>
      </c>
      <c r="BM102" s="185" t="s">
        <v>161</v>
      </c>
    </row>
    <row r="103" spans="1:65" s="2" customFormat="1" ht="10">
      <c r="A103" s="35"/>
      <c r="B103" s="36"/>
      <c r="C103" s="37"/>
      <c r="D103" s="187" t="s">
        <v>129</v>
      </c>
      <c r="E103" s="37"/>
      <c r="F103" s="188" t="s">
        <v>162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129</v>
      </c>
      <c r="AU103" s="18" t="s">
        <v>87</v>
      </c>
    </row>
    <row r="104" spans="1:65" s="12" customFormat="1" ht="22.75" customHeight="1">
      <c r="B104" s="158"/>
      <c r="C104" s="159"/>
      <c r="D104" s="160" t="s">
        <v>76</v>
      </c>
      <c r="E104" s="172" t="s">
        <v>163</v>
      </c>
      <c r="F104" s="172" t="s">
        <v>164</v>
      </c>
      <c r="G104" s="159"/>
      <c r="H104" s="159"/>
      <c r="I104" s="162"/>
      <c r="J104" s="173">
        <f>BK104</f>
        <v>0</v>
      </c>
      <c r="K104" s="159"/>
      <c r="L104" s="164"/>
      <c r="M104" s="165"/>
      <c r="N104" s="166"/>
      <c r="O104" s="166"/>
      <c r="P104" s="167">
        <f>SUM(P105:P106)</f>
        <v>0</v>
      </c>
      <c r="Q104" s="166"/>
      <c r="R104" s="167">
        <f>SUM(R105:R106)</f>
        <v>0</v>
      </c>
      <c r="S104" s="166"/>
      <c r="T104" s="168">
        <f>SUM(T105:T106)</f>
        <v>0</v>
      </c>
      <c r="AR104" s="169" t="s">
        <v>118</v>
      </c>
      <c r="AT104" s="170" t="s">
        <v>76</v>
      </c>
      <c r="AU104" s="170" t="s">
        <v>85</v>
      </c>
      <c r="AY104" s="169" t="s">
        <v>119</v>
      </c>
      <c r="BK104" s="171">
        <f>SUM(BK105:BK106)</f>
        <v>0</v>
      </c>
    </row>
    <row r="105" spans="1:65" s="2" customFormat="1" ht="16.5" customHeight="1">
      <c r="A105" s="35"/>
      <c r="B105" s="36"/>
      <c r="C105" s="174" t="s">
        <v>165</v>
      </c>
      <c r="D105" s="174" t="s">
        <v>122</v>
      </c>
      <c r="E105" s="175" t="s">
        <v>166</v>
      </c>
      <c r="F105" s="176" t="s">
        <v>167</v>
      </c>
      <c r="G105" s="177" t="s">
        <v>125</v>
      </c>
      <c r="H105" s="178">
        <v>1</v>
      </c>
      <c r="I105" s="179"/>
      <c r="J105" s="180">
        <f>ROUND(I105*H105,2)</f>
        <v>0</v>
      </c>
      <c r="K105" s="176" t="s">
        <v>126</v>
      </c>
      <c r="L105" s="40"/>
      <c r="M105" s="181" t="s">
        <v>19</v>
      </c>
      <c r="N105" s="182" t="s">
        <v>48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127</v>
      </c>
      <c r="AT105" s="185" t="s">
        <v>122</v>
      </c>
      <c r="AU105" s="185" t="s">
        <v>87</v>
      </c>
      <c r="AY105" s="18" t="s">
        <v>119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85</v>
      </c>
      <c r="BK105" s="186">
        <f>ROUND(I105*H105,2)</f>
        <v>0</v>
      </c>
      <c r="BL105" s="18" t="s">
        <v>127</v>
      </c>
      <c r="BM105" s="185" t="s">
        <v>168</v>
      </c>
    </row>
    <row r="106" spans="1:65" s="2" customFormat="1" ht="10">
      <c r="A106" s="35"/>
      <c r="B106" s="36"/>
      <c r="C106" s="37"/>
      <c r="D106" s="187" t="s">
        <v>129</v>
      </c>
      <c r="E106" s="37"/>
      <c r="F106" s="188" t="s">
        <v>169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129</v>
      </c>
      <c r="AU106" s="18" t="s">
        <v>87</v>
      </c>
    </row>
    <row r="107" spans="1:65" s="12" customFormat="1" ht="22.75" customHeight="1">
      <c r="B107" s="158"/>
      <c r="C107" s="159"/>
      <c r="D107" s="160" t="s">
        <v>76</v>
      </c>
      <c r="E107" s="172" t="s">
        <v>170</v>
      </c>
      <c r="F107" s="172" t="s">
        <v>171</v>
      </c>
      <c r="G107" s="159"/>
      <c r="H107" s="159"/>
      <c r="I107" s="162"/>
      <c r="J107" s="173">
        <f>BK107</f>
        <v>0</v>
      </c>
      <c r="K107" s="159"/>
      <c r="L107" s="164"/>
      <c r="M107" s="165"/>
      <c r="N107" s="166"/>
      <c r="O107" s="166"/>
      <c r="P107" s="167">
        <f>SUM(P108:P115)</f>
        <v>0</v>
      </c>
      <c r="Q107" s="166"/>
      <c r="R107" s="167">
        <f>SUM(R108:R115)</f>
        <v>0</v>
      </c>
      <c r="S107" s="166"/>
      <c r="T107" s="168">
        <f>SUM(T108:T115)</f>
        <v>0</v>
      </c>
      <c r="AR107" s="169" t="s">
        <v>118</v>
      </c>
      <c r="AT107" s="170" t="s">
        <v>76</v>
      </c>
      <c r="AU107" s="170" t="s">
        <v>85</v>
      </c>
      <c r="AY107" s="169" t="s">
        <v>119</v>
      </c>
      <c r="BK107" s="171">
        <f>SUM(BK108:BK115)</f>
        <v>0</v>
      </c>
    </row>
    <row r="108" spans="1:65" s="2" customFormat="1" ht="16.5" customHeight="1">
      <c r="A108" s="35"/>
      <c r="B108" s="36"/>
      <c r="C108" s="174" t="s">
        <v>172</v>
      </c>
      <c r="D108" s="174" t="s">
        <v>122</v>
      </c>
      <c r="E108" s="175" t="s">
        <v>173</v>
      </c>
      <c r="F108" s="176" t="s">
        <v>174</v>
      </c>
      <c r="G108" s="177" t="s">
        <v>125</v>
      </c>
      <c r="H108" s="178">
        <v>1</v>
      </c>
      <c r="I108" s="179"/>
      <c r="J108" s="180">
        <f>ROUND(I108*H108,2)</f>
        <v>0</v>
      </c>
      <c r="K108" s="176" t="s">
        <v>126</v>
      </c>
      <c r="L108" s="40"/>
      <c r="M108" s="181" t="s">
        <v>19</v>
      </c>
      <c r="N108" s="182" t="s">
        <v>48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127</v>
      </c>
      <c r="AT108" s="185" t="s">
        <v>122</v>
      </c>
      <c r="AU108" s="185" t="s">
        <v>87</v>
      </c>
      <c r="AY108" s="18" t="s">
        <v>119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85</v>
      </c>
      <c r="BK108" s="186">
        <f>ROUND(I108*H108,2)</f>
        <v>0</v>
      </c>
      <c r="BL108" s="18" t="s">
        <v>127</v>
      </c>
      <c r="BM108" s="185" t="s">
        <v>175</v>
      </c>
    </row>
    <row r="109" spans="1:65" s="2" customFormat="1" ht="10">
      <c r="A109" s="35"/>
      <c r="B109" s="36"/>
      <c r="C109" s="37"/>
      <c r="D109" s="187" t="s">
        <v>129</v>
      </c>
      <c r="E109" s="37"/>
      <c r="F109" s="188" t="s">
        <v>176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129</v>
      </c>
      <c r="AU109" s="18" t="s">
        <v>87</v>
      </c>
    </row>
    <row r="110" spans="1:65" s="13" customFormat="1" ht="10">
      <c r="B110" s="192"/>
      <c r="C110" s="193"/>
      <c r="D110" s="194" t="s">
        <v>142</v>
      </c>
      <c r="E110" s="195" t="s">
        <v>19</v>
      </c>
      <c r="F110" s="196" t="s">
        <v>177</v>
      </c>
      <c r="G110" s="193"/>
      <c r="H110" s="195" t="s">
        <v>19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142</v>
      </c>
      <c r="AU110" s="202" t="s">
        <v>87</v>
      </c>
      <c r="AV110" s="13" t="s">
        <v>85</v>
      </c>
      <c r="AW110" s="13" t="s">
        <v>37</v>
      </c>
      <c r="AX110" s="13" t="s">
        <v>77</v>
      </c>
      <c r="AY110" s="202" t="s">
        <v>119</v>
      </c>
    </row>
    <row r="111" spans="1:65" s="14" customFormat="1" ht="10">
      <c r="B111" s="203"/>
      <c r="C111" s="204"/>
      <c r="D111" s="194" t="s">
        <v>142</v>
      </c>
      <c r="E111" s="205" t="s">
        <v>19</v>
      </c>
      <c r="F111" s="206" t="s">
        <v>85</v>
      </c>
      <c r="G111" s="204"/>
      <c r="H111" s="207">
        <v>1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142</v>
      </c>
      <c r="AU111" s="213" t="s">
        <v>87</v>
      </c>
      <c r="AV111" s="14" t="s">
        <v>87</v>
      </c>
      <c r="AW111" s="14" t="s">
        <v>37</v>
      </c>
      <c r="AX111" s="14" t="s">
        <v>77</v>
      </c>
      <c r="AY111" s="213" t="s">
        <v>119</v>
      </c>
    </row>
    <row r="112" spans="1:65" s="2" customFormat="1" ht="16.5" customHeight="1">
      <c r="A112" s="35"/>
      <c r="B112" s="36"/>
      <c r="C112" s="174" t="s">
        <v>178</v>
      </c>
      <c r="D112" s="174" t="s">
        <v>122</v>
      </c>
      <c r="E112" s="175" t="s">
        <v>179</v>
      </c>
      <c r="F112" s="176" t="s">
        <v>180</v>
      </c>
      <c r="G112" s="177" t="s">
        <v>125</v>
      </c>
      <c r="H112" s="178">
        <v>1</v>
      </c>
      <c r="I112" s="179"/>
      <c r="J112" s="180">
        <f>ROUND(I112*H112,2)</f>
        <v>0</v>
      </c>
      <c r="K112" s="176" t="s">
        <v>126</v>
      </c>
      <c r="L112" s="40"/>
      <c r="M112" s="181" t="s">
        <v>19</v>
      </c>
      <c r="N112" s="182" t="s">
        <v>48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127</v>
      </c>
      <c r="AT112" s="185" t="s">
        <v>122</v>
      </c>
      <c r="AU112" s="185" t="s">
        <v>87</v>
      </c>
      <c r="AY112" s="18" t="s">
        <v>119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85</v>
      </c>
      <c r="BK112" s="186">
        <f>ROUND(I112*H112,2)</f>
        <v>0</v>
      </c>
      <c r="BL112" s="18" t="s">
        <v>127</v>
      </c>
      <c r="BM112" s="185" t="s">
        <v>181</v>
      </c>
    </row>
    <row r="113" spans="1:51" s="2" customFormat="1" ht="10">
      <c r="A113" s="35"/>
      <c r="B113" s="36"/>
      <c r="C113" s="37"/>
      <c r="D113" s="187" t="s">
        <v>129</v>
      </c>
      <c r="E113" s="37"/>
      <c r="F113" s="188" t="s">
        <v>182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129</v>
      </c>
      <c r="AU113" s="18" t="s">
        <v>87</v>
      </c>
    </row>
    <row r="114" spans="1:51" s="13" customFormat="1" ht="10">
      <c r="B114" s="192"/>
      <c r="C114" s="193"/>
      <c r="D114" s="194" t="s">
        <v>142</v>
      </c>
      <c r="E114" s="195" t="s">
        <v>19</v>
      </c>
      <c r="F114" s="196" t="s">
        <v>177</v>
      </c>
      <c r="G114" s="193"/>
      <c r="H114" s="195" t="s">
        <v>19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142</v>
      </c>
      <c r="AU114" s="202" t="s">
        <v>87</v>
      </c>
      <c r="AV114" s="13" t="s">
        <v>85</v>
      </c>
      <c r="AW114" s="13" t="s">
        <v>37</v>
      </c>
      <c r="AX114" s="13" t="s">
        <v>77</v>
      </c>
      <c r="AY114" s="202" t="s">
        <v>119</v>
      </c>
    </row>
    <row r="115" spans="1:51" s="14" customFormat="1" ht="10">
      <c r="B115" s="203"/>
      <c r="C115" s="204"/>
      <c r="D115" s="194" t="s">
        <v>142</v>
      </c>
      <c r="E115" s="205" t="s">
        <v>19</v>
      </c>
      <c r="F115" s="206" t="s">
        <v>85</v>
      </c>
      <c r="G115" s="204"/>
      <c r="H115" s="207">
        <v>1</v>
      </c>
      <c r="I115" s="208"/>
      <c r="J115" s="204"/>
      <c r="K115" s="204"/>
      <c r="L115" s="209"/>
      <c r="M115" s="214"/>
      <c r="N115" s="215"/>
      <c r="O115" s="215"/>
      <c r="P115" s="215"/>
      <c r="Q115" s="215"/>
      <c r="R115" s="215"/>
      <c r="S115" s="215"/>
      <c r="T115" s="216"/>
      <c r="AT115" s="213" t="s">
        <v>142</v>
      </c>
      <c r="AU115" s="213" t="s">
        <v>87</v>
      </c>
      <c r="AV115" s="14" t="s">
        <v>87</v>
      </c>
      <c r="AW115" s="14" t="s">
        <v>37</v>
      </c>
      <c r="AX115" s="14" t="s">
        <v>77</v>
      </c>
      <c r="AY115" s="213" t="s">
        <v>119</v>
      </c>
    </row>
    <row r="116" spans="1:51" s="2" customFormat="1" ht="7" customHeight="1">
      <c r="A116" s="35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0"/>
      <c r="M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</sheetData>
  <sheetProtection algorithmName="SHA-512" hashValue="aIWmpYWbsa+OS2q8eLTsfo4+Kz428PugYNbNVh2+fF9nBQInuEpDPe49pJrRM2fk0/T0VwItYlj+bP6mGMaWgA==" saltValue="3nSi3+eIUcz2kFsFsIPcFM/Ke0xCJeD0DR4v3nTIPUNyD2ZzCYapbiWrHJ1nZ3xJnceIT6s9xaJ67dO61OMjzw==" spinCount="100000" sheet="1" objects="1" scenarios="1" formatColumns="0" formatRows="0" autoFilter="0"/>
  <autoFilter ref="C83:K115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1" r:id="rId2"/>
    <hyperlink ref="F93" r:id="rId3"/>
    <hyperlink ref="F97" r:id="rId4"/>
    <hyperlink ref="F99" r:id="rId5"/>
    <hyperlink ref="F101" r:id="rId6"/>
    <hyperlink ref="F103" r:id="rId7"/>
    <hyperlink ref="F106" r:id="rId8"/>
    <hyperlink ref="F109" r:id="rId9"/>
    <hyperlink ref="F113" r:id="rId1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8" t="s">
        <v>90</v>
      </c>
    </row>
    <row r="3" spans="1:46" s="1" customFormat="1" ht="7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5" customHeight="1">
      <c r="B4" s="21"/>
      <c r="D4" s="104" t="s">
        <v>91</v>
      </c>
      <c r="L4" s="21"/>
      <c r="M4" s="105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26.25" customHeight="1">
      <c r="B7" s="21"/>
      <c r="E7" s="344" t="str">
        <f>'Rekapitulace stavby'!K6</f>
        <v>Oprava sportovního povrchu víceúčelového hřiště Gymnázium M. Lercha Brno</v>
      </c>
      <c r="F7" s="345"/>
      <c r="G7" s="345"/>
      <c r="H7" s="345"/>
      <c r="L7" s="21"/>
    </row>
    <row r="8" spans="1:46" s="2" customFormat="1" ht="12" customHeight="1">
      <c r="A8" s="35"/>
      <c r="B8" s="40"/>
      <c r="C8" s="35"/>
      <c r="D8" s="106" t="s">
        <v>92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46" t="s">
        <v>183</v>
      </c>
      <c r="F9" s="347"/>
      <c r="G9" s="347"/>
      <c r="H9" s="34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11. 5. 2025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48" t="str">
        <f>'Rekapitulace stavby'!E14</f>
        <v>Vyplň údaj</v>
      </c>
      <c r="F18" s="349"/>
      <c r="G18" s="349"/>
      <c r="H18" s="349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29</v>
      </c>
      <c r="J21" s="108" t="s">
        <v>36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38</v>
      </c>
      <c r="E23" s="35"/>
      <c r="F23" s="35"/>
      <c r="G23" s="35"/>
      <c r="H23" s="35"/>
      <c r="I23" s="106" t="s">
        <v>26</v>
      </c>
      <c r="J23" s="108" t="s">
        <v>39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40</v>
      </c>
      <c r="F24" s="35"/>
      <c r="G24" s="35"/>
      <c r="H24" s="35"/>
      <c r="I24" s="106" t="s">
        <v>29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41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50" t="s">
        <v>19</v>
      </c>
      <c r="F27" s="350"/>
      <c r="G27" s="350"/>
      <c r="H27" s="35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14" t="s">
        <v>43</v>
      </c>
      <c r="E30" s="35"/>
      <c r="F30" s="35"/>
      <c r="G30" s="35"/>
      <c r="H30" s="35"/>
      <c r="I30" s="35"/>
      <c r="J30" s="115">
        <f>ROUND(J90,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45</v>
      </c>
      <c r="G32" s="35"/>
      <c r="H32" s="35"/>
      <c r="I32" s="116" t="s">
        <v>44</v>
      </c>
      <c r="J32" s="116" t="s">
        <v>46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47</v>
      </c>
      <c r="E33" s="106" t="s">
        <v>48</v>
      </c>
      <c r="F33" s="118">
        <f>ROUND((SUM(BE90:BE176)),  2)</f>
        <v>0</v>
      </c>
      <c r="G33" s="35"/>
      <c r="H33" s="35"/>
      <c r="I33" s="119">
        <v>0.21</v>
      </c>
      <c r="J33" s="118">
        <f>ROUND(((SUM(BE90:BE176))*I33),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49</v>
      </c>
      <c r="F34" s="118">
        <f>ROUND((SUM(BF90:BF176)),  2)</f>
        <v>0</v>
      </c>
      <c r="G34" s="35"/>
      <c r="H34" s="35"/>
      <c r="I34" s="119">
        <v>0.12</v>
      </c>
      <c r="J34" s="118">
        <f>ROUND(((SUM(BF90:BF176))*I34),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50</v>
      </c>
      <c r="F35" s="118">
        <f>ROUND((SUM(BG90:BG176)),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51</v>
      </c>
      <c r="F36" s="118">
        <f>ROUND((SUM(BH90:BH176)),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52</v>
      </c>
      <c r="F37" s="118">
        <f>ROUND((SUM(BI90:BI176)),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0"/>
      <c r="D39" s="121" t="s">
        <v>53</v>
      </c>
      <c r="E39" s="122"/>
      <c r="F39" s="122"/>
      <c r="G39" s="123" t="s">
        <v>54</v>
      </c>
      <c r="H39" s="124" t="s">
        <v>55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7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5" customHeight="1">
      <c r="A45" s="35"/>
      <c r="B45" s="36"/>
      <c r="C45" s="24" t="s">
        <v>94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7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6.25" customHeight="1">
      <c r="A48" s="35"/>
      <c r="B48" s="36"/>
      <c r="C48" s="37"/>
      <c r="D48" s="37"/>
      <c r="E48" s="351" t="str">
        <f>E7</f>
        <v>Oprava sportovního povrchu víceúčelového hřiště Gymnázium M. Lercha Brno</v>
      </c>
      <c r="F48" s="352"/>
      <c r="G48" s="352"/>
      <c r="H48" s="35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92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3" t="str">
        <f>E9</f>
        <v>SO 01 - Oprava sportovního povrchu hřiště</v>
      </c>
      <c r="F50" s="353"/>
      <c r="G50" s="353"/>
      <c r="H50" s="35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7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Brno</v>
      </c>
      <c r="G52" s="37"/>
      <c r="H52" s="37"/>
      <c r="I52" s="30" t="s">
        <v>23</v>
      </c>
      <c r="J52" s="60" t="str">
        <f>IF(J12="","",J12)</f>
        <v>11. 5. 2025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7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Gymnázium Matyáše Lercha, Brno</v>
      </c>
      <c r="G54" s="37"/>
      <c r="H54" s="37"/>
      <c r="I54" s="30" t="s">
        <v>33</v>
      </c>
      <c r="J54" s="33" t="str">
        <f>E21</f>
        <v>CleverFox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38</v>
      </c>
      <c r="J55" s="33" t="str">
        <f>E24</f>
        <v>Marek Pala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2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95</v>
      </c>
      <c r="D57" s="132"/>
      <c r="E57" s="132"/>
      <c r="F57" s="132"/>
      <c r="G57" s="132"/>
      <c r="H57" s="132"/>
      <c r="I57" s="132"/>
      <c r="J57" s="133" t="s">
        <v>96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2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75" customHeight="1">
      <c r="A59" s="35"/>
      <c r="B59" s="36"/>
      <c r="C59" s="134" t="s">
        <v>75</v>
      </c>
      <c r="D59" s="37"/>
      <c r="E59" s="37"/>
      <c r="F59" s="37"/>
      <c r="G59" s="37"/>
      <c r="H59" s="37"/>
      <c r="I59" s="37"/>
      <c r="J59" s="78">
        <f>J90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97</v>
      </c>
    </row>
    <row r="60" spans="1:47" s="9" customFormat="1" ht="25" customHeight="1">
      <c r="B60" s="135"/>
      <c r="C60" s="136"/>
      <c r="D60" s="137" t="s">
        <v>184</v>
      </c>
      <c r="E60" s="138"/>
      <c r="F60" s="138"/>
      <c r="G60" s="138"/>
      <c r="H60" s="138"/>
      <c r="I60" s="138"/>
      <c r="J60" s="139">
        <f>J91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185</v>
      </c>
      <c r="E61" s="144"/>
      <c r="F61" s="144"/>
      <c r="G61" s="144"/>
      <c r="H61" s="144"/>
      <c r="I61" s="144"/>
      <c r="J61" s="145">
        <f>J92</f>
        <v>0</v>
      </c>
      <c r="K61" s="142"/>
      <c r="L61" s="146"/>
    </row>
    <row r="62" spans="1:47" s="10" customFormat="1" ht="14.9" customHeight="1">
      <c r="B62" s="141"/>
      <c r="C62" s="142"/>
      <c r="D62" s="143" t="s">
        <v>186</v>
      </c>
      <c r="E62" s="144"/>
      <c r="F62" s="144"/>
      <c r="G62" s="144"/>
      <c r="H62" s="144"/>
      <c r="I62" s="144"/>
      <c r="J62" s="145">
        <f>J93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187</v>
      </c>
      <c r="E63" s="144"/>
      <c r="F63" s="144"/>
      <c r="G63" s="144"/>
      <c r="H63" s="144"/>
      <c r="I63" s="144"/>
      <c r="J63" s="145">
        <f>J105</f>
        <v>0</v>
      </c>
      <c r="K63" s="142"/>
      <c r="L63" s="146"/>
    </row>
    <row r="64" spans="1:47" s="10" customFormat="1" ht="14.9" customHeight="1">
      <c r="B64" s="141"/>
      <c r="C64" s="142"/>
      <c r="D64" s="143" t="s">
        <v>188</v>
      </c>
      <c r="E64" s="144"/>
      <c r="F64" s="144"/>
      <c r="G64" s="144"/>
      <c r="H64" s="144"/>
      <c r="I64" s="144"/>
      <c r="J64" s="145">
        <f>J106</f>
        <v>0</v>
      </c>
      <c r="K64" s="142"/>
      <c r="L64" s="146"/>
    </row>
    <row r="65" spans="1:31" s="10" customFormat="1" ht="14.9" customHeight="1">
      <c r="B65" s="141"/>
      <c r="C65" s="142"/>
      <c r="D65" s="143" t="s">
        <v>189</v>
      </c>
      <c r="E65" s="144"/>
      <c r="F65" s="144"/>
      <c r="G65" s="144"/>
      <c r="H65" s="144"/>
      <c r="I65" s="144"/>
      <c r="J65" s="145">
        <f>J115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190</v>
      </c>
      <c r="E66" s="144"/>
      <c r="F66" s="144"/>
      <c r="G66" s="144"/>
      <c r="H66" s="144"/>
      <c r="I66" s="144"/>
      <c r="J66" s="145">
        <f>J129</f>
        <v>0</v>
      </c>
      <c r="K66" s="142"/>
      <c r="L66" s="146"/>
    </row>
    <row r="67" spans="1:31" s="10" customFormat="1" ht="14.9" customHeight="1">
      <c r="B67" s="141"/>
      <c r="C67" s="142"/>
      <c r="D67" s="143" t="s">
        <v>191</v>
      </c>
      <c r="E67" s="144"/>
      <c r="F67" s="144"/>
      <c r="G67" s="144"/>
      <c r="H67" s="144"/>
      <c r="I67" s="144"/>
      <c r="J67" s="145">
        <f>J130</f>
        <v>0</v>
      </c>
      <c r="K67" s="142"/>
      <c r="L67" s="146"/>
    </row>
    <row r="68" spans="1:31" s="10" customFormat="1" ht="19.899999999999999" customHeight="1">
      <c r="B68" s="141"/>
      <c r="C68" s="142"/>
      <c r="D68" s="143" t="s">
        <v>192</v>
      </c>
      <c r="E68" s="144"/>
      <c r="F68" s="144"/>
      <c r="G68" s="144"/>
      <c r="H68" s="144"/>
      <c r="I68" s="144"/>
      <c r="J68" s="145">
        <f>J143</f>
        <v>0</v>
      </c>
      <c r="K68" s="142"/>
      <c r="L68" s="146"/>
    </row>
    <row r="69" spans="1:31" s="10" customFormat="1" ht="19.899999999999999" customHeight="1">
      <c r="B69" s="141"/>
      <c r="C69" s="142"/>
      <c r="D69" s="143" t="s">
        <v>193</v>
      </c>
      <c r="E69" s="144"/>
      <c r="F69" s="144"/>
      <c r="G69" s="144"/>
      <c r="H69" s="144"/>
      <c r="I69" s="144"/>
      <c r="J69" s="145">
        <f>J167</f>
        <v>0</v>
      </c>
      <c r="K69" s="142"/>
      <c r="L69" s="146"/>
    </row>
    <row r="70" spans="1:31" s="9" customFormat="1" ht="25" customHeight="1">
      <c r="B70" s="135"/>
      <c r="C70" s="136"/>
      <c r="D70" s="137" t="s">
        <v>194</v>
      </c>
      <c r="E70" s="138"/>
      <c r="F70" s="138"/>
      <c r="G70" s="138"/>
      <c r="H70" s="138"/>
      <c r="I70" s="138"/>
      <c r="J70" s="139">
        <f>J170</f>
        <v>0</v>
      </c>
      <c r="K70" s="136"/>
      <c r="L70" s="140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7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7" customHeight="1">
      <c r="A76" s="35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5" customHeight="1">
      <c r="A77" s="35"/>
      <c r="B77" s="36"/>
      <c r="C77" s="24" t="s">
        <v>103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7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6.25" customHeight="1">
      <c r="A80" s="35"/>
      <c r="B80" s="36"/>
      <c r="C80" s="37"/>
      <c r="D80" s="37"/>
      <c r="E80" s="351" t="str">
        <f>E7</f>
        <v>Oprava sportovního povrchu víceúčelového hřiště Gymnázium M. Lercha Brno</v>
      </c>
      <c r="F80" s="352"/>
      <c r="G80" s="352"/>
      <c r="H80" s="352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92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23" t="str">
        <f>E9</f>
        <v>SO 01 - Oprava sportovního povrchu hřiště</v>
      </c>
      <c r="F82" s="353"/>
      <c r="G82" s="353"/>
      <c r="H82" s="353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F12</f>
        <v>Brno</v>
      </c>
      <c r="G84" s="37"/>
      <c r="H84" s="37"/>
      <c r="I84" s="30" t="s">
        <v>23</v>
      </c>
      <c r="J84" s="60" t="str">
        <f>IF(J12="","",J12)</f>
        <v>11. 5. 2025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7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15" customHeight="1">
      <c r="A86" s="35"/>
      <c r="B86" s="36"/>
      <c r="C86" s="30" t="s">
        <v>25</v>
      </c>
      <c r="D86" s="37"/>
      <c r="E86" s="37"/>
      <c r="F86" s="28" t="str">
        <f>E15</f>
        <v>Gymnázium Matyáše Lercha, Brno</v>
      </c>
      <c r="G86" s="37"/>
      <c r="H86" s="37"/>
      <c r="I86" s="30" t="s">
        <v>33</v>
      </c>
      <c r="J86" s="33" t="str">
        <f>E21</f>
        <v>CleverFox s.r.o.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15" customHeight="1">
      <c r="A87" s="35"/>
      <c r="B87" s="36"/>
      <c r="C87" s="30" t="s">
        <v>31</v>
      </c>
      <c r="D87" s="37"/>
      <c r="E87" s="37"/>
      <c r="F87" s="28" t="str">
        <f>IF(E18="","",E18)</f>
        <v>Vyplň údaj</v>
      </c>
      <c r="G87" s="37"/>
      <c r="H87" s="37"/>
      <c r="I87" s="30" t="s">
        <v>38</v>
      </c>
      <c r="J87" s="33" t="str">
        <f>E24</f>
        <v>Marek Pala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2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47"/>
      <c r="B89" s="148"/>
      <c r="C89" s="149" t="s">
        <v>104</v>
      </c>
      <c r="D89" s="150" t="s">
        <v>62</v>
      </c>
      <c r="E89" s="150" t="s">
        <v>58</v>
      </c>
      <c r="F89" s="150" t="s">
        <v>59</v>
      </c>
      <c r="G89" s="150" t="s">
        <v>105</v>
      </c>
      <c r="H89" s="150" t="s">
        <v>106</v>
      </c>
      <c r="I89" s="150" t="s">
        <v>107</v>
      </c>
      <c r="J89" s="150" t="s">
        <v>96</v>
      </c>
      <c r="K89" s="151" t="s">
        <v>108</v>
      </c>
      <c r="L89" s="152"/>
      <c r="M89" s="69" t="s">
        <v>19</v>
      </c>
      <c r="N89" s="70" t="s">
        <v>47</v>
      </c>
      <c r="O89" s="70" t="s">
        <v>109</v>
      </c>
      <c r="P89" s="70" t="s">
        <v>110</v>
      </c>
      <c r="Q89" s="70" t="s">
        <v>111</v>
      </c>
      <c r="R89" s="70" t="s">
        <v>112</v>
      </c>
      <c r="S89" s="70" t="s">
        <v>113</v>
      </c>
      <c r="T89" s="71" t="s">
        <v>114</v>
      </c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</row>
    <row r="90" spans="1:65" s="2" customFormat="1" ht="22.75" customHeight="1">
      <c r="A90" s="35"/>
      <c r="B90" s="36"/>
      <c r="C90" s="76" t="s">
        <v>115</v>
      </c>
      <c r="D90" s="37"/>
      <c r="E90" s="37"/>
      <c r="F90" s="37"/>
      <c r="G90" s="37"/>
      <c r="H90" s="37"/>
      <c r="I90" s="37"/>
      <c r="J90" s="153">
        <f>BK90</f>
        <v>0</v>
      </c>
      <c r="K90" s="37"/>
      <c r="L90" s="40"/>
      <c r="M90" s="72"/>
      <c r="N90" s="154"/>
      <c r="O90" s="73"/>
      <c r="P90" s="155">
        <f>P91+P170</f>
        <v>0</v>
      </c>
      <c r="Q90" s="73"/>
      <c r="R90" s="155">
        <f>R91+R170</f>
        <v>96.70414980000001</v>
      </c>
      <c r="S90" s="73"/>
      <c r="T90" s="156">
        <f>T91+T170</f>
        <v>68.794149000000004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76</v>
      </c>
      <c r="AU90" s="18" t="s">
        <v>97</v>
      </c>
      <c r="BK90" s="157">
        <f>BK91+BK170</f>
        <v>0</v>
      </c>
    </row>
    <row r="91" spans="1:65" s="12" customFormat="1" ht="25.9" customHeight="1">
      <c r="B91" s="158"/>
      <c r="C91" s="159"/>
      <c r="D91" s="160" t="s">
        <v>76</v>
      </c>
      <c r="E91" s="161" t="s">
        <v>195</v>
      </c>
      <c r="F91" s="161" t="s">
        <v>196</v>
      </c>
      <c r="G91" s="159"/>
      <c r="H91" s="159"/>
      <c r="I91" s="162"/>
      <c r="J91" s="163">
        <f>BK91</f>
        <v>0</v>
      </c>
      <c r="K91" s="159"/>
      <c r="L91" s="164"/>
      <c r="M91" s="165"/>
      <c r="N91" s="166"/>
      <c r="O91" s="166"/>
      <c r="P91" s="167">
        <f>P92+P105+P129+P143+P167</f>
        <v>0</v>
      </c>
      <c r="Q91" s="166"/>
      <c r="R91" s="167">
        <f>R92+R105+R129+R143+R167</f>
        <v>96.70414980000001</v>
      </c>
      <c r="S91" s="166"/>
      <c r="T91" s="168">
        <f>T92+T105+T129+T143+T167</f>
        <v>68.794149000000004</v>
      </c>
      <c r="AR91" s="169" t="s">
        <v>85</v>
      </c>
      <c r="AT91" s="170" t="s">
        <v>76</v>
      </c>
      <c r="AU91" s="170" t="s">
        <v>77</v>
      </c>
      <c r="AY91" s="169" t="s">
        <v>119</v>
      </c>
      <c r="BK91" s="171">
        <f>BK92+BK105+BK129+BK143+BK167</f>
        <v>0</v>
      </c>
    </row>
    <row r="92" spans="1:65" s="12" customFormat="1" ht="22.75" customHeight="1">
      <c r="B92" s="158"/>
      <c r="C92" s="159"/>
      <c r="D92" s="160" t="s">
        <v>76</v>
      </c>
      <c r="E92" s="172" t="s">
        <v>85</v>
      </c>
      <c r="F92" s="172" t="s">
        <v>197</v>
      </c>
      <c r="G92" s="159"/>
      <c r="H92" s="159"/>
      <c r="I92" s="162"/>
      <c r="J92" s="173">
        <f>BK92</f>
        <v>0</v>
      </c>
      <c r="K92" s="159"/>
      <c r="L92" s="164"/>
      <c r="M92" s="165"/>
      <c r="N92" s="166"/>
      <c r="O92" s="166"/>
      <c r="P92" s="167">
        <f>P93</f>
        <v>0</v>
      </c>
      <c r="Q92" s="166"/>
      <c r="R92" s="167">
        <f>R93</f>
        <v>7.4171000000000011E-3</v>
      </c>
      <c r="S92" s="166"/>
      <c r="T92" s="168">
        <f>T93</f>
        <v>62.600324000000008</v>
      </c>
      <c r="AR92" s="169" t="s">
        <v>85</v>
      </c>
      <c r="AT92" s="170" t="s">
        <v>76</v>
      </c>
      <c r="AU92" s="170" t="s">
        <v>85</v>
      </c>
      <c r="AY92" s="169" t="s">
        <v>119</v>
      </c>
      <c r="BK92" s="171">
        <f>BK93</f>
        <v>0</v>
      </c>
    </row>
    <row r="93" spans="1:65" s="12" customFormat="1" ht="20.9" customHeight="1">
      <c r="B93" s="158"/>
      <c r="C93" s="159"/>
      <c r="D93" s="160" t="s">
        <v>76</v>
      </c>
      <c r="E93" s="172" t="s">
        <v>198</v>
      </c>
      <c r="F93" s="172" t="s">
        <v>199</v>
      </c>
      <c r="G93" s="159"/>
      <c r="H93" s="159"/>
      <c r="I93" s="162"/>
      <c r="J93" s="173">
        <f>BK93</f>
        <v>0</v>
      </c>
      <c r="K93" s="159"/>
      <c r="L93" s="164"/>
      <c r="M93" s="165"/>
      <c r="N93" s="166"/>
      <c r="O93" s="166"/>
      <c r="P93" s="167">
        <f>SUM(P94:P104)</f>
        <v>0</v>
      </c>
      <c r="Q93" s="166"/>
      <c r="R93" s="167">
        <f>SUM(R94:R104)</f>
        <v>7.4171000000000011E-3</v>
      </c>
      <c r="S93" s="166"/>
      <c r="T93" s="168">
        <f>SUM(T94:T104)</f>
        <v>62.600324000000008</v>
      </c>
      <c r="AR93" s="169" t="s">
        <v>85</v>
      </c>
      <c r="AT93" s="170" t="s">
        <v>76</v>
      </c>
      <c r="AU93" s="170" t="s">
        <v>87</v>
      </c>
      <c r="AY93" s="169" t="s">
        <v>119</v>
      </c>
      <c r="BK93" s="171">
        <f>SUM(BK94:BK104)</f>
        <v>0</v>
      </c>
    </row>
    <row r="94" spans="1:65" s="2" customFormat="1" ht="24.15" customHeight="1">
      <c r="A94" s="35"/>
      <c r="B94" s="36"/>
      <c r="C94" s="174" t="s">
        <v>85</v>
      </c>
      <c r="D94" s="174" t="s">
        <v>122</v>
      </c>
      <c r="E94" s="175" t="s">
        <v>200</v>
      </c>
      <c r="F94" s="176" t="s">
        <v>201</v>
      </c>
      <c r="G94" s="177" t="s">
        <v>202</v>
      </c>
      <c r="H94" s="178">
        <v>741.71</v>
      </c>
      <c r="I94" s="179"/>
      <c r="J94" s="180">
        <f>ROUND(I94*H94,2)</f>
        <v>0</v>
      </c>
      <c r="K94" s="176" t="s">
        <v>19</v>
      </c>
      <c r="L94" s="40"/>
      <c r="M94" s="181" t="s">
        <v>19</v>
      </c>
      <c r="N94" s="182" t="s">
        <v>48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1.44E-2</v>
      </c>
      <c r="T94" s="184">
        <f>S94*H94</f>
        <v>10.680624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144</v>
      </c>
      <c r="AT94" s="185" t="s">
        <v>122</v>
      </c>
      <c r="AU94" s="185" t="s">
        <v>137</v>
      </c>
      <c r="AY94" s="18" t="s">
        <v>119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85</v>
      </c>
      <c r="BK94" s="186">
        <f>ROUND(I94*H94,2)</f>
        <v>0</v>
      </c>
      <c r="BL94" s="18" t="s">
        <v>144</v>
      </c>
      <c r="BM94" s="185" t="s">
        <v>203</v>
      </c>
    </row>
    <row r="95" spans="1:65" s="13" customFormat="1" ht="10">
      <c r="B95" s="192"/>
      <c r="C95" s="193"/>
      <c r="D95" s="194" t="s">
        <v>142</v>
      </c>
      <c r="E95" s="195" t="s">
        <v>19</v>
      </c>
      <c r="F95" s="196" t="s">
        <v>204</v>
      </c>
      <c r="G95" s="193"/>
      <c r="H95" s="195" t="s">
        <v>19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142</v>
      </c>
      <c r="AU95" s="202" t="s">
        <v>137</v>
      </c>
      <c r="AV95" s="13" t="s">
        <v>85</v>
      </c>
      <c r="AW95" s="13" t="s">
        <v>37</v>
      </c>
      <c r="AX95" s="13" t="s">
        <v>77</v>
      </c>
      <c r="AY95" s="202" t="s">
        <v>119</v>
      </c>
    </row>
    <row r="96" spans="1:65" s="13" customFormat="1" ht="10">
      <c r="B96" s="192"/>
      <c r="C96" s="193"/>
      <c r="D96" s="194" t="s">
        <v>142</v>
      </c>
      <c r="E96" s="195" t="s">
        <v>19</v>
      </c>
      <c r="F96" s="196" t="s">
        <v>205</v>
      </c>
      <c r="G96" s="193"/>
      <c r="H96" s="195" t="s">
        <v>19</v>
      </c>
      <c r="I96" s="197"/>
      <c r="J96" s="193"/>
      <c r="K96" s="193"/>
      <c r="L96" s="198"/>
      <c r="M96" s="199"/>
      <c r="N96" s="200"/>
      <c r="O96" s="200"/>
      <c r="P96" s="200"/>
      <c r="Q96" s="200"/>
      <c r="R96" s="200"/>
      <c r="S96" s="200"/>
      <c r="T96" s="201"/>
      <c r="AT96" s="202" t="s">
        <v>142</v>
      </c>
      <c r="AU96" s="202" t="s">
        <v>137</v>
      </c>
      <c r="AV96" s="13" t="s">
        <v>85</v>
      </c>
      <c r="AW96" s="13" t="s">
        <v>37</v>
      </c>
      <c r="AX96" s="13" t="s">
        <v>77</v>
      </c>
      <c r="AY96" s="202" t="s">
        <v>119</v>
      </c>
    </row>
    <row r="97" spans="1:65" s="14" customFormat="1" ht="10">
      <c r="B97" s="203"/>
      <c r="C97" s="204"/>
      <c r="D97" s="194" t="s">
        <v>142</v>
      </c>
      <c r="E97" s="205" t="s">
        <v>19</v>
      </c>
      <c r="F97" s="206" t="s">
        <v>206</v>
      </c>
      <c r="G97" s="204"/>
      <c r="H97" s="207">
        <v>741.71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142</v>
      </c>
      <c r="AU97" s="213" t="s">
        <v>137</v>
      </c>
      <c r="AV97" s="14" t="s">
        <v>87</v>
      </c>
      <c r="AW97" s="14" t="s">
        <v>37</v>
      </c>
      <c r="AX97" s="14" t="s">
        <v>77</v>
      </c>
      <c r="AY97" s="213" t="s">
        <v>119</v>
      </c>
    </row>
    <row r="98" spans="1:65" s="2" customFormat="1" ht="24.15" customHeight="1">
      <c r="A98" s="35"/>
      <c r="B98" s="36"/>
      <c r="C98" s="174" t="s">
        <v>87</v>
      </c>
      <c r="D98" s="174" t="s">
        <v>122</v>
      </c>
      <c r="E98" s="175" t="s">
        <v>207</v>
      </c>
      <c r="F98" s="176" t="s">
        <v>208</v>
      </c>
      <c r="G98" s="177" t="s">
        <v>202</v>
      </c>
      <c r="H98" s="178">
        <v>741.71</v>
      </c>
      <c r="I98" s="179"/>
      <c r="J98" s="180">
        <f>ROUND(I98*H98,2)</f>
        <v>0</v>
      </c>
      <c r="K98" s="176" t="s">
        <v>19</v>
      </c>
      <c r="L98" s="40"/>
      <c r="M98" s="181" t="s">
        <v>19</v>
      </c>
      <c r="N98" s="182" t="s">
        <v>48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1E-3</v>
      </c>
      <c r="T98" s="184">
        <f>S98*H98</f>
        <v>0.74171000000000009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144</v>
      </c>
      <c r="AT98" s="185" t="s">
        <v>122</v>
      </c>
      <c r="AU98" s="185" t="s">
        <v>137</v>
      </c>
      <c r="AY98" s="18" t="s">
        <v>119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85</v>
      </c>
      <c r="BK98" s="186">
        <f>ROUND(I98*H98,2)</f>
        <v>0</v>
      </c>
      <c r="BL98" s="18" t="s">
        <v>144</v>
      </c>
      <c r="BM98" s="185" t="s">
        <v>209</v>
      </c>
    </row>
    <row r="99" spans="1:65" s="13" customFormat="1" ht="10">
      <c r="B99" s="192"/>
      <c r="C99" s="193"/>
      <c r="D99" s="194" t="s">
        <v>142</v>
      </c>
      <c r="E99" s="195" t="s">
        <v>19</v>
      </c>
      <c r="F99" s="196" t="s">
        <v>205</v>
      </c>
      <c r="G99" s="193"/>
      <c r="H99" s="195" t="s">
        <v>19</v>
      </c>
      <c r="I99" s="197"/>
      <c r="J99" s="193"/>
      <c r="K99" s="193"/>
      <c r="L99" s="198"/>
      <c r="M99" s="199"/>
      <c r="N99" s="200"/>
      <c r="O99" s="200"/>
      <c r="P99" s="200"/>
      <c r="Q99" s="200"/>
      <c r="R99" s="200"/>
      <c r="S99" s="200"/>
      <c r="T99" s="201"/>
      <c r="AT99" s="202" t="s">
        <v>142</v>
      </c>
      <c r="AU99" s="202" t="s">
        <v>137</v>
      </c>
      <c r="AV99" s="13" t="s">
        <v>85</v>
      </c>
      <c r="AW99" s="13" t="s">
        <v>37</v>
      </c>
      <c r="AX99" s="13" t="s">
        <v>77</v>
      </c>
      <c r="AY99" s="202" t="s">
        <v>119</v>
      </c>
    </row>
    <row r="100" spans="1:65" s="14" customFormat="1" ht="10">
      <c r="B100" s="203"/>
      <c r="C100" s="204"/>
      <c r="D100" s="194" t="s">
        <v>142</v>
      </c>
      <c r="E100" s="205" t="s">
        <v>19</v>
      </c>
      <c r="F100" s="206" t="s">
        <v>206</v>
      </c>
      <c r="G100" s="204"/>
      <c r="H100" s="207">
        <v>741.71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142</v>
      </c>
      <c r="AU100" s="213" t="s">
        <v>137</v>
      </c>
      <c r="AV100" s="14" t="s">
        <v>87</v>
      </c>
      <c r="AW100" s="14" t="s">
        <v>37</v>
      </c>
      <c r="AX100" s="14" t="s">
        <v>77</v>
      </c>
      <c r="AY100" s="213" t="s">
        <v>119</v>
      </c>
    </row>
    <row r="101" spans="1:65" s="2" customFormat="1" ht="44.25" customHeight="1">
      <c r="A101" s="35"/>
      <c r="B101" s="36"/>
      <c r="C101" s="174" t="s">
        <v>137</v>
      </c>
      <c r="D101" s="174" t="s">
        <v>122</v>
      </c>
      <c r="E101" s="175" t="s">
        <v>210</v>
      </c>
      <c r="F101" s="176" t="s">
        <v>211</v>
      </c>
      <c r="G101" s="177" t="s">
        <v>202</v>
      </c>
      <c r="H101" s="178">
        <v>741.71</v>
      </c>
      <c r="I101" s="179"/>
      <c r="J101" s="180">
        <f>ROUND(I101*H101,2)</f>
        <v>0</v>
      </c>
      <c r="K101" s="176" t="s">
        <v>126</v>
      </c>
      <c r="L101" s="40"/>
      <c r="M101" s="181" t="s">
        <v>19</v>
      </c>
      <c r="N101" s="182" t="s">
        <v>48</v>
      </c>
      <c r="O101" s="65"/>
      <c r="P101" s="183">
        <f>O101*H101</f>
        <v>0</v>
      </c>
      <c r="Q101" s="183">
        <v>1.0000000000000001E-5</v>
      </c>
      <c r="R101" s="183">
        <f>Q101*H101</f>
        <v>7.4171000000000011E-3</v>
      </c>
      <c r="S101" s="183">
        <v>6.9000000000000006E-2</v>
      </c>
      <c r="T101" s="184">
        <f>S101*H101</f>
        <v>51.177990000000008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144</v>
      </c>
      <c r="AT101" s="185" t="s">
        <v>122</v>
      </c>
      <c r="AU101" s="185" t="s">
        <v>137</v>
      </c>
      <c r="AY101" s="18" t="s">
        <v>119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85</v>
      </c>
      <c r="BK101" s="186">
        <f>ROUND(I101*H101,2)</f>
        <v>0</v>
      </c>
      <c r="BL101" s="18" t="s">
        <v>144</v>
      </c>
      <c r="BM101" s="185" t="s">
        <v>212</v>
      </c>
    </row>
    <row r="102" spans="1:65" s="2" customFormat="1" ht="10">
      <c r="A102" s="35"/>
      <c r="B102" s="36"/>
      <c r="C102" s="37"/>
      <c r="D102" s="187" t="s">
        <v>129</v>
      </c>
      <c r="E102" s="37"/>
      <c r="F102" s="188" t="s">
        <v>213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129</v>
      </c>
      <c r="AU102" s="18" t="s">
        <v>137</v>
      </c>
    </row>
    <row r="103" spans="1:65" s="13" customFormat="1" ht="10">
      <c r="B103" s="192"/>
      <c r="C103" s="193"/>
      <c r="D103" s="194" t="s">
        <v>142</v>
      </c>
      <c r="E103" s="195" t="s">
        <v>19</v>
      </c>
      <c r="F103" s="196" t="s">
        <v>205</v>
      </c>
      <c r="G103" s="193"/>
      <c r="H103" s="195" t="s">
        <v>19</v>
      </c>
      <c r="I103" s="197"/>
      <c r="J103" s="193"/>
      <c r="K103" s="193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142</v>
      </c>
      <c r="AU103" s="202" t="s">
        <v>137</v>
      </c>
      <c r="AV103" s="13" t="s">
        <v>85</v>
      </c>
      <c r="AW103" s="13" t="s">
        <v>37</v>
      </c>
      <c r="AX103" s="13" t="s">
        <v>77</v>
      </c>
      <c r="AY103" s="202" t="s">
        <v>119</v>
      </c>
    </row>
    <row r="104" spans="1:65" s="14" customFormat="1" ht="10">
      <c r="B104" s="203"/>
      <c r="C104" s="204"/>
      <c r="D104" s="194" t="s">
        <v>142</v>
      </c>
      <c r="E104" s="205" t="s">
        <v>19</v>
      </c>
      <c r="F104" s="206" t="s">
        <v>206</v>
      </c>
      <c r="G104" s="204"/>
      <c r="H104" s="207">
        <v>741.71</v>
      </c>
      <c r="I104" s="208"/>
      <c r="J104" s="204"/>
      <c r="K104" s="204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142</v>
      </c>
      <c r="AU104" s="213" t="s">
        <v>137</v>
      </c>
      <c r="AV104" s="14" t="s">
        <v>87</v>
      </c>
      <c r="AW104" s="14" t="s">
        <v>37</v>
      </c>
      <c r="AX104" s="14" t="s">
        <v>77</v>
      </c>
      <c r="AY104" s="213" t="s">
        <v>119</v>
      </c>
    </row>
    <row r="105" spans="1:65" s="12" customFormat="1" ht="22.75" customHeight="1">
      <c r="B105" s="158"/>
      <c r="C105" s="159"/>
      <c r="D105" s="160" t="s">
        <v>76</v>
      </c>
      <c r="E105" s="172" t="s">
        <v>118</v>
      </c>
      <c r="F105" s="172" t="s">
        <v>214</v>
      </c>
      <c r="G105" s="159"/>
      <c r="H105" s="159"/>
      <c r="I105" s="162"/>
      <c r="J105" s="173">
        <f>BK105</f>
        <v>0</v>
      </c>
      <c r="K105" s="159"/>
      <c r="L105" s="164"/>
      <c r="M105" s="165"/>
      <c r="N105" s="166"/>
      <c r="O105" s="166"/>
      <c r="P105" s="167">
        <f>P106+P115</f>
        <v>0</v>
      </c>
      <c r="Q105" s="166"/>
      <c r="R105" s="167">
        <f>R106+R115</f>
        <v>96.696732700000013</v>
      </c>
      <c r="S105" s="166"/>
      <c r="T105" s="168">
        <f>T106+T115</f>
        <v>0</v>
      </c>
      <c r="AR105" s="169" t="s">
        <v>85</v>
      </c>
      <c r="AT105" s="170" t="s">
        <v>76</v>
      </c>
      <c r="AU105" s="170" t="s">
        <v>85</v>
      </c>
      <c r="AY105" s="169" t="s">
        <v>119</v>
      </c>
      <c r="BK105" s="171">
        <f>BK106+BK115</f>
        <v>0</v>
      </c>
    </row>
    <row r="106" spans="1:65" s="12" customFormat="1" ht="20.9" customHeight="1">
      <c r="B106" s="158"/>
      <c r="C106" s="159"/>
      <c r="D106" s="160" t="s">
        <v>76</v>
      </c>
      <c r="E106" s="172" t="s">
        <v>215</v>
      </c>
      <c r="F106" s="172" t="s">
        <v>216</v>
      </c>
      <c r="G106" s="159"/>
      <c r="H106" s="159"/>
      <c r="I106" s="162"/>
      <c r="J106" s="173">
        <f>BK106</f>
        <v>0</v>
      </c>
      <c r="K106" s="159"/>
      <c r="L106" s="164"/>
      <c r="M106" s="165"/>
      <c r="N106" s="166"/>
      <c r="O106" s="166"/>
      <c r="P106" s="167">
        <f>SUM(P107:P114)</f>
        <v>0</v>
      </c>
      <c r="Q106" s="166"/>
      <c r="R106" s="167">
        <f>SUM(R107:R114)</f>
        <v>96.696732700000013</v>
      </c>
      <c r="S106" s="166"/>
      <c r="T106" s="168">
        <f>SUM(T107:T114)</f>
        <v>0</v>
      </c>
      <c r="AR106" s="169" t="s">
        <v>85</v>
      </c>
      <c r="AT106" s="170" t="s">
        <v>76</v>
      </c>
      <c r="AU106" s="170" t="s">
        <v>87</v>
      </c>
      <c r="AY106" s="169" t="s">
        <v>119</v>
      </c>
      <c r="BK106" s="171">
        <f>SUM(BK107:BK114)</f>
        <v>0</v>
      </c>
    </row>
    <row r="107" spans="1:65" s="2" customFormat="1" ht="24.15" customHeight="1">
      <c r="A107" s="35"/>
      <c r="B107" s="36"/>
      <c r="C107" s="174" t="s">
        <v>144</v>
      </c>
      <c r="D107" s="174" t="s">
        <v>122</v>
      </c>
      <c r="E107" s="175" t="s">
        <v>217</v>
      </c>
      <c r="F107" s="176" t="s">
        <v>218</v>
      </c>
      <c r="G107" s="177" t="s">
        <v>202</v>
      </c>
      <c r="H107" s="178">
        <v>741.71</v>
      </c>
      <c r="I107" s="179"/>
      <c r="J107" s="180">
        <f>ROUND(I107*H107,2)</f>
        <v>0</v>
      </c>
      <c r="K107" s="176" t="s">
        <v>126</v>
      </c>
      <c r="L107" s="40"/>
      <c r="M107" s="181" t="s">
        <v>19</v>
      </c>
      <c r="N107" s="182" t="s">
        <v>48</v>
      </c>
      <c r="O107" s="65"/>
      <c r="P107" s="183">
        <f>O107*H107</f>
        <v>0</v>
      </c>
      <c r="Q107" s="183">
        <v>7.1000000000000002E-4</v>
      </c>
      <c r="R107" s="183">
        <f>Q107*H107</f>
        <v>0.52661410000000008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144</v>
      </c>
      <c r="AT107" s="185" t="s">
        <v>122</v>
      </c>
      <c r="AU107" s="185" t="s">
        <v>137</v>
      </c>
      <c r="AY107" s="18" t="s">
        <v>119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85</v>
      </c>
      <c r="BK107" s="186">
        <f>ROUND(I107*H107,2)</f>
        <v>0</v>
      </c>
      <c r="BL107" s="18" t="s">
        <v>144</v>
      </c>
      <c r="BM107" s="185" t="s">
        <v>219</v>
      </c>
    </row>
    <row r="108" spans="1:65" s="2" customFormat="1" ht="10">
      <c r="A108" s="35"/>
      <c r="B108" s="36"/>
      <c r="C108" s="37"/>
      <c r="D108" s="187" t="s">
        <v>129</v>
      </c>
      <c r="E108" s="37"/>
      <c r="F108" s="188" t="s">
        <v>220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129</v>
      </c>
      <c r="AU108" s="18" t="s">
        <v>137</v>
      </c>
    </row>
    <row r="109" spans="1:65" s="13" customFormat="1" ht="10">
      <c r="B109" s="192"/>
      <c r="C109" s="193"/>
      <c r="D109" s="194" t="s">
        <v>142</v>
      </c>
      <c r="E109" s="195" t="s">
        <v>19</v>
      </c>
      <c r="F109" s="196" t="s">
        <v>205</v>
      </c>
      <c r="G109" s="193"/>
      <c r="H109" s="195" t="s">
        <v>19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142</v>
      </c>
      <c r="AU109" s="202" t="s">
        <v>137</v>
      </c>
      <c r="AV109" s="13" t="s">
        <v>85</v>
      </c>
      <c r="AW109" s="13" t="s">
        <v>37</v>
      </c>
      <c r="AX109" s="13" t="s">
        <v>77</v>
      </c>
      <c r="AY109" s="202" t="s">
        <v>119</v>
      </c>
    </row>
    <row r="110" spans="1:65" s="14" customFormat="1" ht="10">
      <c r="B110" s="203"/>
      <c r="C110" s="204"/>
      <c r="D110" s="194" t="s">
        <v>142</v>
      </c>
      <c r="E110" s="205" t="s">
        <v>19</v>
      </c>
      <c r="F110" s="206" t="s">
        <v>206</v>
      </c>
      <c r="G110" s="204"/>
      <c r="H110" s="207">
        <v>741.71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142</v>
      </c>
      <c r="AU110" s="213" t="s">
        <v>137</v>
      </c>
      <c r="AV110" s="14" t="s">
        <v>87</v>
      </c>
      <c r="AW110" s="14" t="s">
        <v>37</v>
      </c>
      <c r="AX110" s="14" t="s">
        <v>77</v>
      </c>
      <c r="AY110" s="213" t="s">
        <v>119</v>
      </c>
    </row>
    <row r="111" spans="1:65" s="2" customFormat="1" ht="44.25" customHeight="1">
      <c r="A111" s="35"/>
      <c r="B111" s="36"/>
      <c r="C111" s="174" t="s">
        <v>118</v>
      </c>
      <c r="D111" s="174" t="s">
        <v>122</v>
      </c>
      <c r="E111" s="175" t="s">
        <v>221</v>
      </c>
      <c r="F111" s="176" t="s">
        <v>222</v>
      </c>
      <c r="G111" s="177" t="s">
        <v>202</v>
      </c>
      <c r="H111" s="178">
        <v>741.71</v>
      </c>
      <c r="I111" s="179"/>
      <c r="J111" s="180">
        <f>ROUND(I111*H111,2)</f>
        <v>0</v>
      </c>
      <c r="K111" s="176" t="s">
        <v>126</v>
      </c>
      <c r="L111" s="40"/>
      <c r="M111" s="181" t="s">
        <v>19</v>
      </c>
      <c r="N111" s="182" t="s">
        <v>48</v>
      </c>
      <c r="O111" s="65"/>
      <c r="P111" s="183">
        <f>O111*H111</f>
        <v>0</v>
      </c>
      <c r="Q111" s="183">
        <v>0.12966</v>
      </c>
      <c r="R111" s="183">
        <f>Q111*H111</f>
        <v>96.170118600000009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144</v>
      </c>
      <c r="AT111" s="185" t="s">
        <v>122</v>
      </c>
      <c r="AU111" s="185" t="s">
        <v>137</v>
      </c>
      <c r="AY111" s="18" t="s">
        <v>119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85</v>
      </c>
      <c r="BK111" s="186">
        <f>ROUND(I111*H111,2)</f>
        <v>0</v>
      </c>
      <c r="BL111" s="18" t="s">
        <v>144</v>
      </c>
      <c r="BM111" s="185" t="s">
        <v>223</v>
      </c>
    </row>
    <row r="112" spans="1:65" s="2" customFormat="1" ht="10">
      <c r="A112" s="35"/>
      <c r="B112" s="36"/>
      <c r="C112" s="37"/>
      <c r="D112" s="187" t="s">
        <v>129</v>
      </c>
      <c r="E112" s="37"/>
      <c r="F112" s="188" t="s">
        <v>224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129</v>
      </c>
      <c r="AU112" s="18" t="s">
        <v>137</v>
      </c>
    </row>
    <row r="113" spans="1:65" s="13" customFormat="1" ht="10">
      <c r="B113" s="192"/>
      <c r="C113" s="193"/>
      <c r="D113" s="194" t="s">
        <v>142</v>
      </c>
      <c r="E113" s="195" t="s">
        <v>19</v>
      </c>
      <c r="F113" s="196" t="s">
        <v>205</v>
      </c>
      <c r="G113" s="193"/>
      <c r="H113" s="195" t="s">
        <v>19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142</v>
      </c>
      <c r="AU113" s="202" t="s">
        <v>137</v>
      </c>
      <c r="AV113" s="13" t="s">
        <v>85</v>
      </c>
      <c r="AW113" s="13" t="s">
        <v>37</v>
      </c>
      <c r="AX113" s="13" t="s">
        <v>77</v>
      </c>
      <c r="AY113" s="202" t="s">
        <v>119</v>
      </c>
    </row>
    <row r="114" spans="1:65" s="14" customFormat="1" ht="10">
      <c r="B114" s="203"/>
      <c r="C114" s="204"/>
      <c r="D114" s="194" t="s">
        <v>142</v>
      </c>
      <c r="E114" s="205" t="s">
        <v>19</v>
      </c>
      <c r="F114" s="206" t="s">
        <v>206</v>
      </c>
      <c r="G114" s="204"/>
      <c r="H114" s="207">
        <v>741.71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142</v>
      </c>
      <c r="AU114" s="213" t="s">
        <v>137</v>
      </c>
      <c r="AV114" s="14" t="s">
        <v>87</v>
      </c>
      <c r="AW114" s="14" t="s">
        <v>37</v>
      </c>
      <c r="AX114" s="14" t="s">
        <v>77</v>
      </c>
      <c r="AY114" s="213" t="s">
        <v>119</v>
      </c>
    </row>
    <row r="115" spans="1:65" s="12" customFormat="1" ht="20.9" customHeight="1">
      <c r="B115" s="158"/>
      <c r="C115" s="159"/>
      <c r="D115" s="160" t="s">
        <v>76</v>
      </c>
      <c r="E115" s="172" t="s">
        <v>225</v>
      </c>
      <c r="F115" s="172" t="s">
        <v>226</v>
      </c>
      <c r="G115" s="159"/>
      <c r="H115" s="159"/>
      <c r="I115" s="162"/>
      <c r="J115" s="173">
        <f>BK115</f>
        <v>0</v>
      </c>
      <c r="K115" s="159"/>
      <c r="L115" s="164"/>
      <c r="M115" s="165"/>
      <c r="N115" s="166"/>
      <c r="O115" s="166"/>
      <c r="P115" s="167">
        <f>SUM(P116:P128)</f>
        <v>0</v>
      </c>
      <c r="Q115" s="166"/>
      <c r="R115" s="167">
        <f>SUM(R116:R128)</f>
        <v>0</v>
      </c>
      <c r="S115" s="166"/>
      <c r="T115" s="168">
        <f>SUM(T116:T128)</f>
        <v>0</v>
      </c>
      <c r="AR115" s="169" t="s">
        <v>85</v>
      </c>
      <c r="AT115" s="170" t="s">
        <v>76</v>
      </c>
      <c r="AU115" s="170" t="s">
        <v>87</v>
      </c>
      <c r="AY115" s="169" t="s">
        <v>119</v>
      </c>
      <c r="BK115" s="171">
        <f>SUM(BK116:BK128)</f>
        <v>0</v>
      </c>
    </row>
    <row r="116" spans="1:65" s="2" customFormat="1" ht="49" customHeight="1">
      <c r="A116" s="35"/>
      <c r="B116" s="36"/>
      <c r="C116" s="174" t="s">
        <v>153</v>
      </c>
      <c r="D116" s="174" t="s">
        <v>122</v>
      </c>
      <c r="E116" s="175" t="s">
        <v>227</v>
      </c>
      <c r="F116" s="176" t="s">
        <v>228</v>
      </c>
      <c r="G116" s="177" t="s">
        <v>202</v>
      </c>
      <c r="H116" s="178">
        <v>741.71</v>
      </c>
      <c r="I116" s="179"/>
      <c r="J116" s="180">
        <f>ROUND(I116*H116,2)</f>
        <v>0</v>
      </c>
      <c r="K116" s="176" t="s">
        <v>19</v>
      </c>
      <c r="L116" s="40"/>
      <c r="M116" s="181" t="s">
        <v>19</v>
      </c>
      <c r="N116" s="182" t="s">
        <v>48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144</v>
      </c>
      <c r="AT116" s="185" t="s">
        <v>122</v>
      </c>
      <c r="AU116" s="185" t="s">
        <v>137</v>
      </c>
      <c r="AY116" s="18" t="s">
        <v>119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85</v>
      </c>
      <c r="BK116" s="186">
        <f>ROUND(I116*H116,2)</f>
        <v>0</v>
      </c>
      <c r="BL116" s="18" t="s">
        <v>144</v>
      </c>
      <c r="BM116" s="185" t="s">
        <v>229</v>
      </c>
    </row>
    <row r="117" spans="1:65" s="13" customFormat="1" ht="10">
      <c r="B117" s="192"/>
      <c r="C117" s="193"/>
      <c r="D117" s="194" t="s">
        <v>142</v>
      </c>
      <c r="E117" s="195" t="s">
        <v>19</v>
      </c>
      <c r="F117" s="196" t="s">
        <v>205</v>
      </c>
      <c r="G117" s="193"/>
      <c r="H117" s="195" t="s">
        <v>19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142</v>
      </c>
      <c r="AU117" s="202" t="s">
        <v>137</v>
      </c>
      <c r="AV117" s="13" t="s">
        <v>85</v>
      </c>
      <c r="AW117" s="13" t="s">
        <v>37</v>
      </c>
      <c r="AX117" s="13" t="s">
        <v>77</v>
      </c>
      <c r="AY117" s="202" t="s">
        <v>119</v>
      </c>
    </row>
    <row r="118" spans="1:65" s="14" customFormat="1" ht="10">
      <c r="B118" s="203"/>
      <c r="C118" s="204"/>
      <c r="D118" s="194" t="s">
        <v>142</v>
      </c>
      <c r="E118" s="205" t="s">
        <v>19</v>
      </c>
      <c r="F118" s="206" t="s">
        <v>206</v>
      </c>
      <c r="G118" s="204"/>
      <c r="H118" s="207">
        <v>741.71</v>
      </c>
      <c r="I118" s="208"/>
      <c r="J118" s="204"/>
      <c r="K118" s="204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142</v>
      </c>
      <c r="AU118" s="213" t="s">
        <v>137</v>
      </c>
      <c r="AV118" s="14" t="s">
        <v>87</v>
      </c>
      <c r="AW118" s="14" t="s">
        <v>37</v>
      </c>
      <c r="AX118" s="14" t="s">
        <v>77</v>
      </c>
      <c r="AY118" s="213" t="s">
        <v>119</v>
      </c>
    </row>
    <row r="119" spans="1:65" s="2" customFormat="1" ht="24.15" customHeight="1">
      <c r="A119" s="35"/>
      <c r="B119" s="36"/>
      <c r="C119" s="174" t="s">
        <v>158</v>
      </c>
      <c r="D119" s="174" t="s">
        <v>122</v>
      </c>
      <c r="E119" s="175" t="s">
        <v>230</v>
      </c>
      <c r="F119" s="176" t="s">
        <v>231</v>
      </c>
      <c r="G119" s="177" t="s">
        <v>232</v>
      </c>
      <c r="H119" s="178">
        <v>446.54</v>
      </c>
      <c r="I119" s="179"/>
      <c r="J119" s="180">
        <f>ROUND(I119*H119,2)</f>
        <v>0</v>
      </c>
      <c r="K119" s="176" t="s">
        <v>19</v>
      </c>
      <c r="L119" s="40"/>
      <c r="M119" s="181" t="s">
        <v>19</v>
      </c>
      <c r="N119" s="182" t="s">
        <v>48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144</v>
      </c>
      <c r="AT119" s="185" t="s">
        <v>122</v>
      </c>
      <c r="AU119" s="185" t="s">
        <v>137</v>
      </c>
      <c r="AY119" s="18" t="s">
        <v>119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85</v>
      </c>
      <c r="BK119" s="186">
        <f>ROUND(I119*H119,2)</f>
        <v>0</v>
      </c>
      <c r="BL119" s="18" t="s">
        <v>144</v>
      </c>
      <c r="BM119" s="185" t="s">
        <v>233</v>
      </c>
    </row>
    <row r="120" spans="1:65" s="13" customFormat="1" ht="10">
      <c r="B120" s="192"/>
      <c r="C120" s="193"/>
      <c r="D120" s="194" t="s">
        <v>142</v>
      </c>
      <c r="E120" s="195" t="s">
        <v>19</v>
      </c>
      <c r="F120" s="196" t="s">
        <v>234</v>
      </c>
      <c r="G120" s="193"/>
      <c r="H120" s="195" t="s">
        <v>19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142</v>
      </c>
      <c r="AU120" s="202" t="s">
        <v>137</v>
      </c>
      <c r="AV120" s="13" t="s">
        <v>85</v>
      </c>
      <c r="AW120" s="13" t="s">
        <v>37</v>
      </c>
      <c r="AX120" s="13" t="s">
        <v>77</v>
      </c>
      <c r="AY120" s="202" t="s">
        <v>119</v>
      </c>
    </row>
    <row r="121" spans="1:65" s="14" customFormat="1" ht="10">
      <c r="B121" s="203"/>
      <c r="C121" s="204"/>
      <c r="D121" s="194" t="s">
        <v>142</v>
      </c>
      <c r="E121" s="205" t="s">
        <v>19</v>
      </c>
      <c r="F121" s="206" t="s">
        <v>235</v>
      </c>
      <c r="G121" s="204"/>
      <c r="H121" s="207">
        <v>146.28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142</v>
      </c>
      <c r="AU121" s="213" t="s">
        <v>137</v>
      </c>
      <c r="AV121" s="14" t="s">
        <v>87</v>
      </c>
      <c r="AW121" s="14" t="s">
        <v>37</v>
      </c>
      <c r="AX121" s="14" t="s">
        <v>77</v>
      </c>
      <c r="AY121" s="213" t="s">
        <v>119</v>
      </c>
    </row>
    <row r="122" spans="1:65" s="13" customFormat="1" ht="10">
      <c r="B122" s="192"/>
      <c r="C122" s="193"/>
      <c r="D122" s="194" t="s">
        <v>142</v>
      </c>
      <c r="E122" s="195" t="s">
        <v>19</v>
      </c>
      <c r="F122" s="196" t="s">
        <v>236</v>
      </c>
      <c r="G122" s="193"/>
      <c r="H122" s="195" t="s">
        <v>19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142</v>
      </c>
      <c r="AU122" s="202" t="s">
        <v>137</v>
      </c>
      <c r="AV122" s="13" t="s">
        <v>85</v>
      </c>
      <c r="AW122" s="13" t="s">
        <v>37</v>
      </c>
      <c r="AX122" s="13" t="s">
        <v>77</v>
      </c>
      <c r="AY122" s="202" t="s">
        <v>119</v>
      </c>
    </row>
    <row r="123" spans="1:65" s="14" customFormat="1" ht="10">
      <c r="B123" s="203"/>
      <c r="C123" s="204"/>
      <c r="D123" s="194" t="s">
        <v>142</v>
      </c>
      <c r="E123" s="205" t="s">
        <v>19</v>
      </c>
      <c r="F123" s="206" t="s">
        <v>237</v>
      </c>
      <c r="G123" s="204"/>
      <c r="H123" s="207">
        <v>161.31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142</v>
      </c>
      <c r="AU123" s="213" t="s">
        <v>137</v>
      </c>
      <c r="AV123" s="14" t="s">
        <v>87</v>
      </c>
      <c r="AW123" s="14" t="s">
        <v>37</v>
      </c>
      <c r="AX123" s="14" t="s">
        <v>77</v>
      </c>
      <c r="AY123" s="213" t="s">
        <v>119</v>
      </c>
    </row>
    <row r="124" spans="1:65" s="14" customFormat="1" ht="20">
      <c r="B124" s="203"/>
      <c r="C124" s="204"/>
      <c r="D124" s="194" t="s">
        <v>142</v>
      </c>
      <c r="E124" s="205" t="s">
        <v>19</v>
      </c>
      <c r="F124" s="206" t="s">
        <v>238</v>
      </c>
      <c r="G124" s="204"/>
      <c r="H124" s="207">
        <v>56.35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142</v>
      </c>
      <c r="AU124" s="213" t="s">
        <v>137</v>
      </c>
      <c r="AV124" s="14" t="s">
        <v>87</v>
      </c>
      <c r="AW124" s="14" t="s">
        <v>37</v>
      </c>
      <c r="AX124" s="14" t="s">
        <v>77</v>
      </c>
      <c r="AY124" s="213" t="s">
        <v>119</v>
      </c>
    </row>
    <row r="125" spans="1:65" s="13" customFormat="1" ht="10">
      <c r="B125" s="192"/>
      <c r="C125" s="193"/>
      <c r="D125" s="194" t="s">
        <v>142</v>
      </c>
      <c r="E125" s="195" t="s">
        <v>19</v>
      </c>
      <c r="F125" s="196" t="s">
        <v>239</v>
      </c>
      <c r="G125" s="193"/>
      <c r="H125" s="195" t="s">
        <v>19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142</v>
      </c>
      <c r="AU125" s="202" t="s">
        <v>137</v>
      </c>
      <c r="AV125" s="13" t="s">
        <v>85</v>
      </c>
      <c r="AW125" s="13" t="s">
        <v>37</v>
      </c>
      <c r="AX125" s="13" t="s">
        <v>77</v>
      </c>
      <c r="AY125" s="202" t="s">
        <v>119</v>
      </c>
    </row>
    <row r="126" spans="1:65" s="14" customFormat="1" ht="10">
      <c r="B126" s="203"/>
      <c r="C126" s="204"/>
      <c r="D126" s="194" t="s">
        <v>142</v>
      </c>
      <c r="E126" s="205" t="s">
        <v>19</v>
      </c>
      <c r="F126" s="206" t="s">
        <v>240</v>
      </c>
      <c r="G126" s="204"/>
      <c r="H126" s="207">
        <v>81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142</v>
      </c>
      <c r="AU126" s="213" t="s">
        <v>137</v>
      </c>
      <c r="AV126" s="14" t="s">
        <v>87</v>
      </c>
      <c r="AW126" s="14" t="s">
        <v>37</v>
      </c>
      <c r="AX126" s="14" t="s">
        <v>77</v>
      </c>
      <c r="AY126" s="213" t="s">
        <v>119</v>
      </c>
    </row>
    <row r="127" spans="1:65" s="13" customFormat="1" ht="10">
      <c r="B127" s="192"/>
      <c r="C127" s="193"/>
      <c r="D127" s="194" t="s">
        <v>142</v>
      </c>
      <c r="E127" s="195" t="s">
        <v>19</v>
      </c>
      <c r="F127" s="196" t="s">
        <v>241</v>
      </c>
      <c r="G127" s="193"/>
      <c r="H127" s="195" t="s">
        <v>19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142</v>
      </c>
      <c r="AU127" s="202" t="s">
        <v>137</v>
      </c>
      <c r="AV127" s="13" t="s">
        <v>85</v>
      </c>
      <c r="AW127" s="13" t="s">
        <v>37</v>
      </c>
      <c r="AX127" s="13" t="s">
        <v>77</v>
      </c>
      <c r="AY127" s="202" t="s">
        <v>119</v>
      </c>
    </row>
    <row r="128" spans="1:65" s="14" customFormat="1" ht="10">
      <c r="B128" s="203"/>
      <c r="C128" s="204"/>
      <c r="D128" s="194" t="s">
        <v>142</v>
      </c>
      <c r="E128" s="205" t="s">
        <v>19</v>
      </c>
      <c r="F128" s="206" t="s">
        <v>242</v>
      </c>
      <c r="G128" s="204"/>
      <c r="H128" s="207">
        <v>1.6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142</v>
      </c>
      <c r="AU128" s="213" t="s">
        <v>137</v>
      </c>
      <c r="AV128" s="14" t="s">
        <v>87</v>
      </c>
      <c r="AW128" s="14" t="s">
        <v>37</v>
      </c>
      <c r="AX128" s="14" t="s">
        <v>77</v>
      </c>
      <c r="AY128" s="213" t="s">
        <v>119</v>
      </c>
    </row>
    <row r="129" spans="1:65" s="12" customFormat="1" ht="22.75" customHeight="1">
      <c r="B129" s="158"/>
      <c r="C129" s="159"/>
      <c r="D129" s="160" t="s">
        <v>76</v>
      </c>
      <c r="E129" s="172" t="s">
        <v>172</v>
      </c>
      <c r="F129" s="172" t="s">
        <v>243</v>
      </c>
      <c r="G129" s="159"/>
      <c r="H129" s="159"/>
      <c r="I129" s="162"/>
      <c r="J129" s="173">
        <f>BK129</f>
        <v>0</v>
      </c>
      <c r="K129" s="159"/>
      <c r="L129" s="164"/>
      <c r="M129" s="165"/>
      <c r="N129" s="166"/>
      <c r="O129" s="166"/>
      <c r="P129" s="167">
        <f>P130</f>
        <v>0</v>
      </c>
      <c r="Q129" s="166"/>
      <c r="R129" s="167">
        <f>R130</f>
        <v>0</v>
      </c>
      <c r="S129" s="166"/>
      <c r="T129" s="168">
        <f>T130</f>
        <v>6.1938250000000004</v>
      </c>
      <c r="AR129" s="169" t="s">
        <v>85</v>
      </c>
      <c r="AT129" s="170" t="s">
        <v>76</v>
      </c>
      <c r="AU129" s="170" t="s">
        <v>85</v>
      </c>
      <c r="AY129" s="169" t="s">
        <v>119</v>
      </c>
      <c r="BK129" s="171">
        <f>BK130</f>
        <v>0</v>
      </c>
    </row>
    <row r="130" spans="1:65" s="12" customFormat="1" ht="20.9" customHeight="1">
      <c r="B130" s="158"/>
      <c r="C130" s="159"/>
      <c r="D130" s="160" t="s">
        <v>76</v>
      </c>
      <c r="E130" s="172" t="s">
        <v>244</v>
      </c>
      <c r="F130" s="172" t="s">
        <v>245</v>
      </c>
      <c r="G130" s="159"/>
      <c r="H130" s="159"/>
      <c r="I130" s="162"/>
      <c r="J130" s="173">
        <f>BK130</f>
        <v>0</v>
      </c>
      <c r="K130" s="159"/>
      <c r="L130" s="164"/>
      <c r="M130" s="165"/>
      <c r="N130" s="166"/>
      <c r="O130" s="166"/>
      <c r="P130" s="167">
        <f>SUM(P131:P142)</f>
        <v>0</v>
      </c>
      <c r="Q130" s="166"/>
      <c r="R130" s="167">
        <f>SUM(R131:R142)</f>
        <v>0</v>
      </c>
      <c r="S130" s="166"/>
      <c r="T130" s="168">
        <f>SUM(T131:T142)</f>
        <v>6.1938250000000004</v>
      </c>
      <c r="AR130" s="169" t="s">
        <v>85</v>
      </c>
      <c r="AT130" s="170" t="s">
        <v>76</v>
      </c>
      <c r="AU130" s="170" t="s">
        <v>87</v>
      </c>
      <c r="AY130" s="169" t="s">
        <v>119</v>
      </c>
      <c r="BK130" s="171">
        <f>SUM(BK131:BK142)</f>
        <v>0</v>
      </c>
    </row>
    <row r="131" spans="1:65" s="2" customFormat="1" ht="55.5" customHeight="1">
      <c r="A131" s="35"/>
      <c r="B131" s="36"/>
      <c r="C131" s="174" t="s">
        <v>165</v>
      </c>
      <c r="D131" s="174" t="s">
        <v>122</v>
      </c>
      <c r="E131" s="175" t="s">
        <v>246</v>
      </c>
      <c r="F131" s="176" t="s">
        <v>247</v>
      </c>
      <c r="G131" s="177" t="s">
        <v>232</v>
      </c>
      <c r="H131" s="178">
        <v>63.1</v>
      </c>
      <c r="I131" s="179"/>
      <c r="J131" s="180">
        <f>ROUND(I131*H131,2)</f>
        <v>0</v>
      </c>
      <c r="K131" s="176" t="s">
        <v>126</v>
      </c>
      <c r="L131" s="40"/>
      <c r="M131" s="181" t="s">
        <v>19</v>
      </c>
      <c r="N131" s="182" t="s">
        <v>48</v>
      </c>
      <c r="O131" s="65"/>
      <c r="P131" s="183">
        <f>O131*H131</f>
        <v>0</v>
      </c>
      <c r="Q131" s="183">
        <v>0</v>
      </c>
      <c r="R131" s="183">
        <f>Q131*H131</f>
        <v>0</v>
      </c>
      <c r="S131" s="183">
        <v>0.01</v>
      </c>
      <c r="T131" s="184">
        <f>S131*H131</f>
        <v>0.63100000000000001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144</v>
      </c>
      <c r="AT131" s="185" t="s">
        <v>122</v>
      </c>
      <c r="AU131" s="185" t="s">
        <v>137</v>
      </c>
      <c r="AY131" s="18" t="s">
        <v>119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85</v>
      </c>
      <c r="BK131" s="186">
        <f>ROUND(I131*H131,2)</f>
        <v>0</v>
      </c>
      <c r="BL131" s="18" t="s">
        <v>144</v>
      </c>
      <c r="BM131" s="185" t="s">
        <v>248</v>
      </c>
    </row>
    <row r="132" spans="1:65" s="2" customFormat="1" ht="10">
      <c r="A132" s="35"/>
      <c r="B132" s="36"/>
      <c r="C132" s="37"/>
      <c r="D132" s="187" t="s">
        <v>129</v>
      </c>
      <c r="E132" s="37"/>
      <c r="F132" s="188" t="s">
        <v>249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129</v>
      </c>
      <c r="AU132" s="18" t="s">
        <v>137</v>
      </c>
    </row>
    <row r="133" spans="1:65" s="13" customFormat="1" ht="10">
      <c r="B133" s="192"/>
      <c r="C133" s="193"/>
      <c r="D133" s="194" t="s">
        <v>142</v>
      </c>
      <c r="E133" s="195" t="s">
        <v>19</v>
      </c>
      <c r="F133" s="196" t="s">
        <v>250</v>
      </c>
      <c r="G133" s="193"/>
      <c r="H133" s="195" t="s">
        <v>19</v>
      </c>
      <c r="I133" s="197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142</v>
      </c>
      <c r="AU133" s="202" t="s">
        <v>137</v>
      </c>
      <c r="AV133" s="13" t="s">
        <v>85</v>
      </c>
      <c r="AW133" s="13" t="s">
        <v>37</v>
      </c>
      <c r="AX133" s="13" t="s">
        <v>77</v>
      </c>
      <c r="AY133" s="202" t="s">
        <v>119</v>
      </c>
    </row>
    <row r="134" spans="1:65" s="14" customFormat="1" ht="10">
      <c r="B134" s="203"/>
      <c r="C134" s="204"/>
      <c r="D134" s="194" t="s">
        <v>142</v>
      </c>
      <c r="E134" s="205" t="s">
        <v>19</v>
      </c>
      <c r="F134" s="206" t="s">
        <v>251</v>
      </c>
      <c r="G134" s="204"/>
      <c r="H134" s="207">
        <v>63.1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142</v>
      </c>
      <c r="AU134" s="213" t="s">
        <v>137</v>
      </c>
      <c r="AV134" s="14" t="s">
        <v>87</v>
      </c>
      <c r="AW134" s="14" t="s">
        <v>37</v>
      </c>
      <c r="AX134" s="14" t="s">
        <v>77</v>
      </c>
      <c r="AY134" s="213" t="s">
        <v>119</v>
      </c>
    </row>
    <row r="135" spans="1:65" s="2" customFormat="1" ht="33" customHeight="1">
      <c r="A135" s="35"/>
      <c r="B135" s="36"/>
      <c r="C135" s="174" t="s">
        <v>172</v>
      </c>
      <c r="D135" s="174" t="s">
        <v>122</v>
      </c>
      <c r="E135" s="175" t="s">
        <v>252</v>
      </c>
      <c r="F135" s="176" t="s">
        <v>253</v>
      </c>
      <c r="G135" s="177" t="s">
        <v>202</v>
      </c>
      <c r="H135" s="178">
        <v>741.71</v>
      </c>
      <c r="I135" s="179"/>
      <c r="J135" s="180">
        <f>ROUND(I135*H135,2)</f>
        <v>0</v>
      </c>
      <c r="K135" s="176" t="s">
        <v>126</v>
      </c>
      <c r="L135" s="40"/>
      <c r="M135" s="181" t="s">
        <v>19</v>
      </c>
      <c r="N135" s="182" t="s">
        <v>48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2.5000000000000001E-3</v>
      </c>
      <c r="T135" s="184">
        <f>S135*H135</f>
        <v>1.8542750000000001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144</v>
      </c>
      <c r="AT135" s="185" t="s">
        <v>122</v>
      </c>
      <c r="AU135" s="185" t="s">
        <v>137</v>
      </c>
      <c r="AY135" s="18" t="s">
        <v>119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85</v>
      </c>
      <c r="BK135" s="186">
        <f>ROUND(I135*H135,2)</f>
        <v>0</v>
      </c>
      <c r="BL135" s="18" t="s">
        <v>144</v>
      </c>
      <c r="BM135" s="185" t="s">
        <v>254</v>
      </c>
    </row>
    <row r="136" spans="1:65" s="2" customFormat="1" ht="10">
      <c r="A136" s="35"/>
      <c r="B136" s="36"/>
      <c r="C136" s="37"/>
      <c r="D136" s="187" t="s">
        <v>129</v>
      </c>
      <c r="E136" s="37"/>
      <c r="F136" s="188" t="s">
        <v>255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129</v>
      </c>
      <c r="AU136" s="18" t="s">
        <v>137</v>
      </c>
    </row>
    <row r="137" spans="1:65" s="13" customFormat="1" ht="10">
      <c r="B137" s="192"/>
      <c r="C137" s="193"/>
      <c r="D137" s="194" t="s">
        <v>142</v>
      </c>
      <c r="E137" s="195" t="s">
        <v>19</v>
      </c>
      <c r="F137" s="196" t="s">
        <v>205</v>
      </c>
      <c r="G137" s="193"/>
      <c r="H137" s="195" t="s">
        <v>19</v>
      </c>
      <c r="I137" s="197"/>
      <c r="J137" s="193"/>
      <c r="K137" s="193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142</v>
      </c>
      <c r="AU137" s="202" t="s">
        <v>137</v>
      </c>
      <c r="AV137" s="13" t="s">
        <v>85</v>
      </c>
      <c r="AW137" s="13" t="s">
        <v>37</v>
      </c>
      <c r="AX137" s="13" t="s">
        <v>77</v>
      </c>
      <c r="AY137" s="202" t="s">
        <v>119</v>
      </c>
    </row>
    <row r="138" spans="1:65" s="14" customFormat="1" ht="10">
      <c r="B138" s="203"/>
      <c r="C138" s="204"/>
      <c r="D138" s="194" t="s">
        <v>142</v>
      </c>
      <c r="E138" s="205" t="s">
        <v>19</v>
      </c>
      <c r="F138" s="206" t="s">
        <v>206</v>
      </c>
      <c r="G138" s="204"/>
      <c r="H138" s="207">
        <v>741.71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142</v>
      </c>
      <c r="AU138" s="213" t="s">
        <v>137</v>
      </c>
      <c r="AV138" s="14" t="s">
        <v>87</v>
      </c>
      <c r="AW138" s="14" t="s">
        <v>37</v>
      </c>
      <c r="AX138" s="14" t="s">
        <v>77</v>
      </c>
      <c r="AY138" s="213" t="s">
        <v>119</v>
      </c>
    </row>
    <row r="139" spans="1:65" s="2" customFormat="1" ht="62.75" customHeight="1">
      <c r="A139" s="35"/>
      <c r="B139" s="36"/>
      <c r="C139" s="174" t="s">
        <v>178</v>
      </c>
      <c r="D139" s="174" t="s">
        <v>122</v>
      </c>
      <c r="E139" s="175" t="s">
        <v>256</v>
      </c>
      <c r="F139" s="176" t="s">
        <v>257</v>
      </c>
      <c r="G139" s="177" t="s">
        <v>202</v>
      </c>
      <c r="H139" s="178">
        <v>741.71</v>
      </c>
      <c r="I139" s="179"/>
      <c r="J139" s="180">
        <f>ROUND(I139*H139,2)</f>
        <v>0</v>
      </c>
      <c r="K139" s="176" t="s">
        <v>126</v>
      </c>
      <c r="L139" s="40"/>
      <c r="M139" s="181" t="s">
        <v>19</v>
      </c>
      <c r="N139" s="182" t="s">
        <v>48</v>
      </c>
      <c r="O139" s="65"/>
      <c r="P139" s="183">
        <f>O139*H139</f>
        <v>0</v>
      </c>
      <c r="Q139" s="183">
        <v>0</v>
      </c>
      <c r="R139" s="183">
        <f>Q139*H139</f>
        <v>0</v>
      </c>
      <c r="S139" s="183">
        <v>5.0000000000000001E-3</v>
      </c>
      <c r="T139" s="184">
        <f>S139*H139</f>
        <v>3.7085500000000002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144</v>
      </c>
      <c r="AT139" s="185" t="s">
        <v>122</v>
      </c>
      <c r="AU139" s="185" t="s">
        <v>137</v>
      </c>
      <c r="AY139" s="18" t="s">
        <v>119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85</v>
      </c>
      <c r="BK139" s="186">
        <f>ROUND(I139*H139,2)</f>
        <v>0</v>
      </c>
      <c r="BL139" s="18" t="s">
        <v>144</v>
      </c>
      <c r="BM139" s="185" t="s">
        <v>258</v>
      </c>
    </row>
    <row r="140" spans="1:65" s="2" customFormat="1" ht="10">
      <c r="A140" s="35"/>
      <c r="B140" s="36"/>
      <c r="C140" s="37"/>
      <c r="D140" s="187" t="s">
        <v>129</v>
      </c>
      <c r="E140" s="37"/>
      <c r="F140" s="188" t="s">
        <v>259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129</v>
      </c>
      <c r="AU140" s="18" t="s">
        <v>137</v>
      </c>
    </row>
    <row r="141" spans="1:65" s="13" customFormat="1" ht="10">
      <c r="B141" s="192"/>
      <c r="C141" s="193"/>
      <c r="D141" s="194" t="s">
        <v>142</v>
      </c>
      <c r="E141" s="195" t="s">
        <v>19</v>
      </c>
      <c r="F141" s="196" t="s">
        <v>205</v>
      </c>
      <c r="G141" s="193"/>
      <c r="H141" s="195" t="s">
        <v>19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142</v>
      </c>
      <c r="AU141" s="202" t="s">
        <v>137</v>
      </c>
      <c r="AV141" s="13" t="s">
        <v>85</v>
      </c>
      <c r="AW141" s="13" t="s">
        <v>37</v>
      </c>
      <c r="AX141" s="13" t="s">
        <v>77</v>
      </c>
      <c r="AY141" s="202" t="s">
        <v>119</v>
      </c>
    </row>
    <row r="142" spans="1:65" s="14" customFormat="1" ht="10">
      <c r="B142" s="203"/>
      <c r="C142" s="204"/>
      <c r="D142" s="194" t="s">
        <v>142</v>
      </c>
      <c r="E142" s="205" t="s">
        <v>19</v>
      </c>
      <c r="F142" s="206" t="s">
        <v>206</v>
      </c>
      <c r="G142" s="204"/>
      <c r="H142" s="207">
        <v>741.71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142</v>
      </c>
      <c r="AU142" s="213" t="s">
        <v>137</v>
      </c>
      <c r="AV142" s="14" t="s">
        <v>87</v>
      </c>
      <c r="AW142" s="14" t="s">
        <v>37</v>
      </c>
      <c r="AX142" s="14" t="s">
        <v>77</v>
      </c>
      <c r="AY142" s="213" t="s">
        <v>119</v>
      </c>
    </row>
    <row r="143" spans="1:65" s="12" customFormat="1" ht="22.75" customHeight="1">
      <c r="B143" s="158"/>
      <c r="C143" s="159"/>
      <c r="D143" s="160" t="s">
        <v>76</v>
      </c>
      <c r="E143" s="172" t="s">
        <v>260</v>
      </c>
      <c r="F143" s="172" t="s">
        <v>261</v>
      </c>
      <c r="G143" s="159"/>
      <c r="H143" s="159"/>
      <c r="I143" s="162"/>
      <c r="J143" s="173">
        <f>BK143</f>
        <v>0</v>
      </c>
      <c r="K143" s="159"/>
      <c r="L143" s="164"/>
      <c r="M143" s="165"/>
      <c r="N143" s="166"/>
      <c r="O143" s="166"/>
      <c r="P143" s="167">
        <f>SUM(P144:P166)</f>
        <v>0</v>
      </c>
      <c r="Q143" s="166"/>
      <c r="R143" s="167">
        <f>SUM(R144:R166)</f>
        <v>0</v>
      </c>
      <c r="S143" s="166"/>
      <c r="T143" s="168">
        <f>SUM(T144:T166)</f>
        <v>0</v>
      </c>
      <c r="AR143" s="169" t="s">
        <v>85</v>
      </c>
      <c r="AT143" s="170" t="s">
        <v>76</v>
      </c>
      <c r="AU143" s="170" t="s">
        <v>85</v>
      </c>
      <c r="AY143" s="169" t="s">
        <v>119</v>
      </c>
      <c r="BK143" s="171">
        <f>SUM(BK144:BK166)</f>
        <v>0</v>
      </c>
    </row>
    <row r="144" spans="1:65" s="2" customFormat="1" ht="33" customHeight="1">
      <c r="A144" s="35"/>
      <c r="B144" s="36"/>
      <c r="C144" s="174" t="s">
        <v>198</v>
      </c>
      <c r="D144" s="174" t="s">
        <v>122</v>
      </c>
      <c r="E144" s="175" t="s">
        <v>262</v>
      </c>
      <c r="F144" s="176" t="s">
        <v>263</v>
      </c>
      <c r="G144" s="177" t="s">
        <v>264</v>
      </c>
      <c r="H144" s="178">
        <v>68.793999999999997</v>
      </c>
      <c r="I144" s="179"/>
      <c r="J144" s="180">
        <f>ROUND(I144*H144,2)</f>
        <v>0</v>
      </c>
      <c r="K144" s="176" t="s">
        <v>126</v>
      </c>
      <c r="L144" s="40"/>
      <c r="M144" s="181" t="s">
        <v>19</v>
      </c>
      <c r="N144" s="182" t="s">
        <v>48</v>
      </c>
      <c r="O144" s="65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144</v>
      </c>
      <c r="AT144" s="185" t="s">
        <v>122</v>
      </c>
      <c r="AU144" s="185" t="s">
        <v>87</v>
      </c>
      <c r="AY144" s="18" t="s">
        <v>119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85</v>
      </c>
      <c r="BK144" s="186">
        <f>ROUND(I144*H144,2)</f>
        <v>0</v>
      </c>
      <c r="BL144" s="18" t="s">
        <v>144</v>
      </c>
      <c r="BM144" s="185" t="s">
        <v>265</v>
      </c>
    </row>
    <row r="145" spans="1:65" s="2" customFormat="1" ht="10">
      <c r="A145" s="35"/>
      <c r="B145" s="36"/>
      <c r="C145" s="37"/>
      <c r="D145" s="187" t="s">
        <v>129</v>
      </c>
      <c r="E145" s="37"/>
      <c r="F145" s="188" t="s">
        <v>266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129</v>
      </c>
      <c r="AU145" s="18" t="s">
        <v>87</v>
      </c>
    </row>
    <row r="146" spans="1:65" s="2" customFormat="1" ht="44.25" customHeight="1">
      <c r="A146" s="35"/>
      <c r="B146" s="36"/>
      <c r="C146" s="174" t="s">
        <v>8</v>
      </c>
      <c r="D146" s="174" t="s">
        <v>122</v>
      </c>
      <c r="E146" s="175" t="s">
        <v>267</v>
      </c>
      <c r="F146" s="176" t="s">
        <v>268</v>
      </c>
      <c r="G146" s="177" t="s">
        <v>264</v>
      </c>
      <c r="H146" s="178">
        <v>687.94</v>
      </c>
      <c r="I146" s="179"/>
      <c r="J146" s="180">
        <f>ROUND(I146*H146,2)</f>
        <v>0</v>
      </c>
      <c r="K146" s="176" t="s">
        <v>126</v>
      </c>
      <c r="L146" s="40"/>
      <c r="M146" s="181" t="s">
        <v>19</v>
      </c>
      <c r="N146" s="182" t="s">
        <v>48</v>
      </c>
      <c r="O146" s="65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144</v>
      </c>
      <c r="AT146" s="185" t="s">
        <v>122</v>
      </c>
      <c r="AU146" s="185" t="s">
        <v>87</v>
      </c>
      <c r="AY146" s="18" t="s">
        <v>119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85</v>
      </c>
      <c r="BK146" s="186">
        <f>ROUND(I146*H146,2)</f>
        <v>0</v>
      </c>
      <c r="BL146" s="18" t="s">
        <v>144</v>
      </c>
      <c r="BM146" s="185" t="s">
        <v>269</v>
      </c>
    </row>
    <row r="147" spans="1:65" s="2" customFormat="1" ht="10">
      <c r="A147" s="35"/>
      <c r="B147" s="36"/>
      <c r="C147" s="37"/>
      <c r="D147" s="187" t="s">
        <v>129</v>
      </c>
      <c r="E147" s="37"/>
      <c r="F147" s="188" t="s">
        <v>270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129</v>
      </c>
      <c r="AU147" s="18" t="s">
        <v>87</v>
      </c>
    </row>
    <row r="148" spans="1:65" s="14" customFormat="1" ht="10">
      <c r="B148" s="203"/>
      <c r="C148" s="204"/>
      <c r="D148" s="194" t="s">
        <v>142</v>
      </c>
      <c r="E148" s="204"/>
      <c r="F148" s="206" t="s">
        <v>271</v>
      </c>
      <c r="G148" s="204"/>
      <c r="H148" s="207">
        <v>687.94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142</v>
      </c>
      <c r="AU148" s="213" t="s">
        <v>87</v>
      </c>
      <c r="AV148" s="14" t="s">
        <v>87</v>
      </c>
      <c r="AW148" s="14" t="s">
        <v>4</v>
      </c>
      <c r="AX148" s="14" t="s">
        <v>85</v>
      </c>
      <c r="AY148" s="213" t="s">
        <v>119</v>
      </c>
    </row>
    <row r="149" spans="1:65" s="2" customFormat="1" ht="37.75" customHeight="1">
      <c r="A149" s="35"/>
      <c r="B149" s="36"/>
      <c r="C149" s="174" t="s">
        <v>272</v>
      </c>
      <c r="D149" s="174" t="s">
        <v>122</v>
      </c>
      <c r="E149" s="175" t="s">
        <v>273</v>
      </c>
      <c r="F149" s="176" t="s">
        <v>274</v>
      </c>
      <c r="G149" s="177" t="s">
        <v>264</v>
      </c>
      <c r="H149" s="178">
        <v>68.793999999999997</v>
      </c>
      <c r="I149" s="179"/>
      <c r="J149" s="180">
        <f>ROUND(I149*H149,2)</f>
        <v>0</v>
      </c>
      <c r="K149" s="176" t="s">
        <v>126</v>
      </c>
      <c r="L149" s="40"/>
      <c r="M149" s="181" t="s">
        <v>19</v>
      </c>
      <c r="N149" s="182" t="s">
        <v>48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144</v>
      </c>
      <c r="AT149" s="185" t="s">
        <v>122</v>
      </c>
      <c r="AU149" s="185" t="s">
        <v>87</v>
      </c>
      <c r="AY149" s="18" t="s">
        <v>119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85</v>
      </c>
      <c r="BK149" s="186">
        <f>ROUND(I149*H149,2)</f>
        <v>0</v>
      </c>
      <c r="BL149" s="18" t="s">
        <v>144</v>
      </c>
      <c r="BM149" s="185" t="s">
        <v>275</v>
      </c>
    </row>
    <row r="150" spans="1:65" s="2" customFormat="1" ht="10">
      <c r="A150" s="35"/>
      <c r="B150" s="36"/>
      <c r="C150" s="37"/>
      <c r="D150" s="187" t="s">
        <v>129</v>
      </c>
      <c r="E150" s="37"/>
      <c r="F150" s="188" t="s">
        <v>276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129</v>
      </c>
      <c r="AU150" s="18" t="s">
        <v>87</v>
      </c>
    </row>
    <row r="151" spans="1:65" s="2" customFormat="1" ht="44.25" customHeight="1">
      <c r="A151" s="35"/>
      <c r="B151" s="36"/>
      <c r="C151" s="174" t="s">
        <v>277</v>
      </c>
      <c r="D151" s="174" t="s">
        <v>122</v>
      </c>
      <c r="E151" s="175" t="s">
        <v>278</v>
      </c>
      <c r="F151" s="176" t="s">
        <v>279</v>
      </c>
      <c r="G151" s="177" t="s">
        <v>264</v>
      </c>
      <c r="H151" s="178">
        <v>6.1929999999999996</v>
      </c>
      <c r="I151" s="179"/>
      <c r="J151" s="180">
        <f>ROUND(I151*H151,2)</f>
        <v>0</v>
      </c>
      <c r="K151" s="176" t="s">
        <v>126</v>
      </c>
      <c r="L151" s="40"/>
      <c r="M151" s="181" t="s">
        <v>19</v>
      </c>
      <c r="N151" s="182" t="s">
        <v>48</v>
      </c>
      <c r="O151" s="65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144</v>
      </c>
      <c r="AT151" s="185" t="s">
        <v>122</v>
      </c>
      <c r="AU151" s="185" t="s">
        <v>87</v>
      </c>
      <c r="AY151" s="18" t="s">
        <v>119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85</v>
      </c>
      <c r="BK151" s="186">
        <f>ROUND(I151*H151,2)</f>
        <v>0</v>
      </c>
      <c r="BL151" s="18" t="s">
        <v>144</v>
      </c>
      <c r="BM151" s="185" t="s">
        <v>280</v>
      </c>
    </row>
    <row r="152" spans="1:65" s="2" customFormat="1" ht="10">
      <c r="A152" s="35"/>
      <c r="B152" s="36"/>
      <c r="C152" s="37"/>
      <c r="D152" s="187" t="s">
        <v>129</v>
      </c>
      <c r="E152" s="37"/>
      <c r="F152" s="188" t="s">
        <v>281</v>
      </c>
      <c r="G152" s="37"/>
      <c r="H152" s="37"/>
      <c r="I152" s="189"/>
      <c r="J152" s="37"/>
      <c r="K152" s="37"/>
      <c r="L152" s="40"/>
      <c r="M152" s="190"/>
      <c r="N152" s="191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129</v>
      </c>
      <c r="AU152" s="18" t="s">
        <v>87</v>
      </c>
    </row>
    <row r="153" spans="1:65" s="13" customFormat="1" ht="10">
      <c r="B153" s="192"/>
      <c r="C153" s="193"/>
      <c r="D153" s="194" t="s">
        <v>142</v>
      </c>
      <c r="E153" s="195" t="s">
        <v>19</v>
      </c>
      <c r="F153" s="196" t="s">
        <v>282</v>
      </c>
      <c r="G153" s="193"/>
      <c r="H153" s="195" t="s">
        <v>19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142</v>
      </c>
      <c r="AU153" s="202" t="s">
        <v>87</v>
      </c>
      <c r="AV153" s="13" t="s">
        <v>85</v>
      </c>
      <c r="AW153" s="13" t="s">
        <v>37</v>
      </c>
      <c r="AX153" s="13" t="s">
        <v>77</v>
      </c>
      <c r="AY153" s="202" t="s">
        <v>119</v>
      </c>
    </row>
    <row r="154" spans="1:65" s="14" customFormat="1" ht="10">
      <c r="B154" s="203"/>
      <c r="C154" s="204"/>
      <c r="D154" s="194" t="s">
        <v>142</v>
      </c>
      <c r="E154" s="205" t="s">
        <v>19</v>
      </c>
      <c r="F154" s="206" t="s">
        <v>283</v>
      </c>
      <c r="G154" s="204"/>
      <c r="H154" s="207">
        <v>68.793999999999997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142</v>
      </c>
      <c r="AU154" s="213" t="s">
        <v>87</v>
      </c>
      <c r="AV154" s="14" t="s">
        <v>87</v>
      </c>
      <c r="AW154" s="14" t="s">
        <v>37</v>
      </c>
      <c r="AX154" s="14" t="s">
        <v>77</v>
      </c>
      <c r="AY154" s="213" t="s">
        <v>119</v>
      </c>
    </row>
    <row r="155" spans="1:65" s="14" customFormat="1" ht="10">
      <c r="B155" s="203"/>
      <c r="C155" s="204"/>
      <c r="D155" s="194" t="s">
        <v>142</v>
      </c>
      <c r="E155" s="205" t="s">
        <v>19</v>
      </c>
      <c r="F155" s="206" t="s">
        <v>284</v>
      </c>
      <c r="G155" s="204"/>
      <c r="H155" s="207">
        <v>-11.423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142</v>
      </c>
      <c r="AU155" s="213" t="s">
        <v>87</v>
      </c>
      <c r="AV155" s="14" t="s">
        <v>87</v>
      </c>
      <c r="AW155" s="14" t="s">
        <v>37</v>
      </c>
      <c r="AX155" s="14" t="s">
        <v>77</v>
      </c>
      <c r="AY155" s="213" t="s">
        <v>119</v>
      </c>
    </row>
    <row r="156" spans="1:65" s="14" customFormat="1" ht="10">
      <c r="B156" s="203"/>
      <c r="C156" s="204"/>
      <c r="D156" s="194" t="s">
        <v>142</v>
      </c>
      <c r="E156" s="205" t="s">
        <v>19</v>
      </c>
      <c r="F156" s="206" t="s">
        <v>285</v>
      </c>
      <c r="G156" s="204"/>
      <c r="H156" s="207">
        <v>-51.177999999999997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142</v>
      </c>
      <c r="AU156" s="213" t="s">
        <v>87</v>
      </c>
      <c r="AV156" s="14" t="s">
        <v>87</v>
      </c>
      <c r="AW156" s="14" t="s">
        <v>37</v>
      </c>
      <c r="AX156" s="14" t="s">
        <v>77</v>
      </c>
      <c r="AY156" s="213" t="s">
        <v>119</v>
      </c>
    </row>
    <row r="157" spans="1:65" s="2" customFormat="1" ht="44.25" customHeight="1">
      <c r="A157" s="35"/>
      <c r="B157" s="36"/>
      <c r="C157" s="174" t="s">
        <v>286</v>
      </c>
      <c r="D157" s="174" t="s">
        <v>122</v>
      </c>
      <c r="E157" s="175" t="s">
        <v>287</v>
      </c>
      <c r="F157" s="176" t="s">
        <v>288</v>
      </c>
      <c r="G157" s="177" t="s">
        <v>264</v>
      </c>
      <c r="H157" s="178">
        <v>11.423</v>
      </c>
      <c r="I157" s="179"/>
      <c r="J157" s="180">
        <f>ROUND(I157*H157,2)</f>
        <v>0</v>
      </c>
      <c r="K157" s="176" t="s">
        <v>126</v>
      </c>
      <c r="L157" s="40"/>
      <c r="M157" s="181" t="s">
        <v>19</v>
      </c>
      <c r="N157" s="182" t="s">
        <v>48</v>
      </c>
      <c r="O157" s="65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144</v>
      </c>
      <c r="AT157" s="185" t="s">
        <v>122</v>
      </c>
      <c r="AU157" s="185" t="s">
        <v>87</v>
      </c>
      <c r="AY157" s="18" t="s">
        <v>119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8" t="s">
        <v>85</v>
      </c>
      <c r="BK157" s="186">
        <f>ROUND(I157*H157,2)</f>
        <v>0</v>
      </c>
      <c r="BL157" s="18" t="s">
        <v>144</v>
      </c>
      <c r="BM157" s="185" t="s">
        <v>289</v>
      </c>
    </row>
    <row r="158" spans="1:65" s="2" customFormat="1" ht="10">
      <c r="A158" s="35"/>
      <c r="B158" s="36"/>
      <c r="C158" s="37"/>
      <c r="D158" s="187" t="s">
        <v>129</v>
      </c>
      <c r="E158" s="37"/>
      <c r="F158" s="188" t="s">
        <v>290</v>
      </c>
      <c r="G158" s="37"/>
      <c r="H158" s="37"/>
      <c r="I158" s="189"/>
      <c r="J158" s="37"/>
      <c r="K158" s="37"/>
      <c r="L158" s="40"/>
      <c r="M158" s="190"/>
      <c r="N158" s="191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129</v>
      </c>
      <c r="AU158" s="18" t="s">
        <v>87</v>
      </c>
    </row>
    <row r="159" spans="1:65" s="13" customFormat="1" ht="10">
      <c r="B159" s="192"/>
      <c r="C159" s="193"/>
      <c r="D159" s="194" t="s">
        <v>142</v>
      </c>
      <c r="E159" s="195" t="s">
        <v>19</v>
      </c>
      <c r="F159" s="196" t="s">
        <v>291</v>
      </c>
      <c r="G159" s="193"/>
      <c r="H159" s="195" t="s">
        <v>19</v>
      </c>
      <c r="I159" s="197"/>
      <c r="J159" s="193"/>
      <c r="K159" s="193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142</v>
      </c>
      <c r="AU159" s="202" t="s">
        <v>87</v>
      </c>
      <c r="AV159" s="13" t="s">
        <v>85</v>
      </c>
      <c r="AW159" s="13" t="s">
        <v>37</v>
      </c>
      <c r="AX159" s="13" t="s">
        <v>77</v>
      </c>
      <c r="AY159" s="202" t="s">
        <v>119</v>
      </c>
    </row>
    <row r="160" spans="1:65" s="14" customFormat="1" ht="10">
      <c r="B160" s="203"/>
      <c r="C160" s="204"/>
      <c r="D160" s="194" t="s">
        <v>142</v>
      </c>
      <c r="E160" s="205" t="s">
        <v>19</v>
      </c>
      <c r="F160" s="206" t="s">
        <v>292</v>
      </c>
      <c r="G160" s="204"/>
      <c r="H160" s="207">
        <v>10.680999999999999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142</v>
      </c>
      <c r="AU160" s="213" t="s">
        <v>87</v>
      </c>
      <c r="AV160" s="14" t="s">
        <v>87</v>
      </c>
      <c r="AW160" s="14" t="s">
        <v>37</v>
      </c>
      <c r="AX160" s="14" t="s">
        <v>77</v>
      </c>
      <c r="AY160" s="213" t="s">
        <v>119</v>
      </c>
    </row>
    <row r="161" spans="1:65" s="13" customFormat="1" ht="10">
      <c r="B161" s="192"/>
      <c r="C161" s="193"/>
      <c r="D161" s="194" t="s">
        <v>142</v>
      </c>
      <c r="E161" s="195" t="s">
        <v>19</v>
      </c>
      <c r="F161" s="196" t="s">
        <v>293</v>
      </c>
      <c r="G161" s="193"/>
      <c r="H161" s="195" t="s">
        <v>19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142</v>
      </c>
      <c r="AU161" s="202" t="s">
        <v>87</v>
      </c>
      <c r="AV161" s="13" t="s">
        <v>85</v>
      </c>
      <c r="AW161" s="13" t="s">
        <v>37</v>
      </c>
      <c r="AX161" s="13" t="s">
        <v>77</v>
      </c>
      <c r="AY161" s="202" t="s">
        <v>119</v>
      </c>
    </row>
    <row r="162" spans="1:65" s="14" customFormat="1" ht="10">
      <c r="B162" s="203"/>
      <c r="C162" s="204"/>
      <c r="D162" s="194" t="s">
        <v>142</v>
      </c>
      <c r="E162" s="205" t="s">
        <v>19</v>
      </c>
      <c r="F162" s="206" t="s">
        <v>294</v>
      </c>
      <c r="G162" s="204"/>
      <c r="H162" s="207">
        <v>0.74199999999999999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142</v>
      </c>
      <c r="AU162" s="213" t="s">
        <v>87</v>
      </c>
      <c r="AV162" s="14" t="s">
        <v>87</v>
      </c>
      <c r="AW162" s="14" t="s">
        <v>37</v>
      </c>
      <c r="AX162" s="14" t="s">
        <v>77</v>
      </c>
      <c r="AY162" s="213" t="s">
        <v>119</v>
      </c>
    </row>
    <row r="163" spans="1:65" s="2" customFormat="1" ht="44.25" customHeight="1">
      <c r="A163" s="35"/>
      <c r="B163" s="36"/>
      <c r="C163" s="174" t="s">
        <v>295</v>
      </c>
      <c r="D163" s="174" t="s">
        <v>122</v>
      </c>
      <c r="E163" s="175" t="s">
        <v>296</v>
      </c>
      <c r="F163" s="176" t="s">
        <v>297</v>
      </c>
      <c r="G163" s="177" t="s">
        <v>264</v>
      </c>
      <c r="H163" s="178">
        <v>51.177999999999997</v>
      </c>
      <c r="I163" s="179"/>
      <c r="J163" s="180">
        <f>ROUND(I163*H163,2)</f>
        <v>0</v>
      </c>
      <c r="K163" s="176" t="s">
        <v>126</v>
      </c>
      <c r="L163" s="40"/>
      <c r="M163" s="181" t="s">
        <v>19</v>
      </c>
      <c r="N163" s="182" t="s">
        <v>48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144</v>
      </c>
      <c r="AT163" s="185" t="s">
        <v>122</v>
      </c>
      <c r="AU163" s="185" t="s">
        <v>87</v>
      </c>
      <c r="AY163" s="18" t="s">
        <v>119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85</v>
      </c>
      <c r="BK163" s="186">
        <f>ROUND(I163*H163,2)</f>
        <v>0</v>
      </c>
      <c r="BL163" s="18" t="s">
        <v>144</v>
      </c>
      <c r="BM163" s="185" t="s">
        <v>298</v>
      </c>
    </row>
    <row r="164" spans="1:65" s="2" customFormat="1" ht="10">
      <c r="A164" s="35"/>
      <c r="B164" s="36"/>
      <c r="C164" s="37"/>
      <c r="D164" s="187" t="s">
        <v>129</v>
      </c>
      <c r="E164" s="37"/>
      <c r="F164" s="188" t="s">
        <v>299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129</v>
      </c>
      <c r="AU164" s="18" t="s">
        <v>87</v>
      </c>
    </row>
    <row r="165" spans="1:65" s="13" customFormat="1" ht="10">
      <c r="B165" s="192"/>
      <c r="C165" s="193"/>
      <c r="D165" s="194" t="s">
        <v>142</v>
      </c>
      <c r="E165" s="195" t="s">
        <v>19</v>
      </c>
      <c r="F165" s="196" t="s">
        <v>300</v>
      </c>
      <c r="G165" s="193"/>
      <c r="H165" s="195" t="s">
        <v>19</v>
      </c>
      <c r="I165" s="197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142</v>
      </c>
      <c r="AU165" s="202" t="s">
        <v>87</v>
      </c>
      <c r="AV165" s="13" t="s">
        <v>85</v>
      </c>
      <c r="AW165" s="13" t="s">
        <v>37</v>
      </c>
      <c r="AX165" s="13" t="s">
        <v>77</v>
      </c>
      <c r="AY165" s="202" t="s">
        <v>119</v>
      </c>
    </row>
    <row r="166" spans="1:65" s="14" customFormat="1" ht="10">
      <c r="B166" s="203"/>
      <c r="C166" s="204"/>
      <c r="D166" s="194" t="s">
        <v>142</v>
      </c>
      <c r="E166" s="205" t="s">
        <v>19</v>
      </c>
      <c r="F166" s="206" t="s">
        <v>301</v>
      </c>
      <c r="G166" s="204"/>
      <c r="H166" s="207">
        <v>51.177999999999997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142</v>
      </c>
      <c r="AU166" s="213" t="s">
        <v>87</v>
      </c>
      <c r="AV166" s="14" t="s">
        <v>87</v>
      </c>
      <c r="AW166" s="14" t="s">
        <v>37</v>
      </c>
      <c r="AX166" s="14" t="s">
        <v>77</v>
      </c>
      <c r="AY166" s="213" t="s">
        <v>119</v>
      </c>
    </row>
    <row r="167" spans="1:65" s="12" customFormat="1" ht="22.75" customHeight="1">
      <c r="B167" s="158"/>
      <c r="C167" s="159"/>
      <c r="D167" s="160" t="s">
        <v>76</v>
      </c>
      <c r="E167" s="172" t="s">
        <v>302</v>
      </c>
      <c r="F167" s="172" t="s">
        <v>303</v>
      </c>
      <c r="G167" s="159"/>
      <c r="H167" s="159"/>
      <c r="I167" s="162"/>
      <c r="J167" s="173">
        <f>BK167</f>
        <v>0</v>
      </c>
      <c r="K167" s="159"/>
      <c r="L167" s="164"/>
      <c r="M167" s="165"/>
      <c r="N167" s="166"/>
      <c r="O167" s="166"/>
      <c r="P167" s="167">
        <f>SUM(P168:P169)</f>
        <v>0</v>
      </c>
      <c r="Q167" s="166"/>
      <c r="R167" s="167">
        <f>SUM(R168:R169)</f>
        <v>0</v>
      </c>
      <c r="S167" s="166"/>
      <c r="T167" s="168">
        <f>SUM(T168:T169)</f>
        <v>0</v>
      </c>
      <c r="AR167" s="169" t="s">
        <v>85</v>
      </c>
      <c r="AT167" s="170" t="s">
        <v>76</v>
      </c>
      <c r="AU167" s="170" t="s">
        <v>85</v>
      </c>
      <c r="AY167" s="169" t="s">
        <v>119</v>
      </c>
      <c r="BK167" s="171">
        <f>SUM(BK168:BK169)</f>
        <v>0</v>
      </c>
    </row>
    <row r="168" spans="1:65" s="2" customFormat="1" ht="24.15" customHeight="1">
      <c r="A168" s="35"/>
      <c r="B168" s="36"/>
      <c r="C168" s="174" t="s">
        <v>304</v>
      </c>
      <c r="D168" s="174" t="s">
        <v>122</v>
      </c>
      <c r="E168" s="175" t="s">
        <v>305</v>
      </c>
      <c r="F168" s="176" t="s">
        <v>306</v>
      </c>
      <c r="G168" s="177" t="s">
        <v>264</v>
      </c>
      <c r="H168" s="178">
        <v>96.703999999999994</v>
      </c>
      <c r="I168" s="179"/>
      <c r="J168" s="180">
        <f>ROUND(I168*H168,2)</f>
        <v>0</v>
      </c>
      <c r="K168" s="176" t="s">
        <v>126</v>
      </c>
      <c r="L168" s="40"/>
      <c r="M168" s="181" t="s">
        <v>19</v>
      </c>
      <c r="N168" s="182" t="s">
        <v>48</v>
      </c>
      <c r="O168" s="65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144</v>
      </c>
      <c r="AT168" s="185" t="s">
        <v>122</v>
      </c>
      <c r="AU168" s="185" t="s">
        <v>87</v>
      </c>
      <c r="AY168" s="18" t="s">
        <v>119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85</v>
      </c>
      <c r="BK168" s="186">
        <f>ROUND(I168*H168,2)</f>
        <v>0</v>
      </c>
      <c r="BL168" s="18" t="s">
        <v>144</v>
      </c>
      <c r="BM168" s="185" t="s">
        <v>307</v>
      </c>
    </row>
    <row r="169" spans="1:65" s="2" customFormat="1" ht="10">
      <c r="A169" s="35"/>
      <c r="B169" s="36"/>
      <c r="C169" s="37"/>
      <c r="D169" s="187" t="s">
        <v>129</v>
      </c>
      <c r="E169" s="37"/>
      <c r="F169" s="188" t="s">
        <v>308</v>
      </c>
      <c r="G169" s="37"/>
      <c r="H169" s="37"/>
      <c r="I169" s="189"/>
      <c r="J169" s="37"/>
      <c r="K169" s="37"/>
      <c r="L169" s="40"/>
      <c r="M169" s="190"/>
      <c r="N169" s="191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129</v>
      </c>
      <c r="AU169" s="18" t="s">
        <v>87</v>
      </c>
    </row>
    <row r="170" spans="1:65" s="12" customFormat="1" ht="25.9" customHeight="1">
      <c r="B170" s="158"/>
      <c r="C170" s="159"/>
      <c r="D170" s="160" t="s">
        <v>76</v>
      </c>
      <c r="E170" s="161" t="s">
        <v>309</v>
      </c>
      <c r="F170" s="161" t="s">
        <v>310</v>
      </c>
      <c r="G170" s="159"/>
      <c r="H170" s="159"/>
      <c r="I170" s="162"/>
      <c r="J170" s="163">
        <f>BK170</f>
        <v>0</v>
      </c>
      <c r="K170" s="159"/>
      <c r="L170" s="164"/>
      <c r="M170" s="165"/>
      <c r="N170" s="166"/>
      <c r="O170" s="166"/>
      <c r="P170" s="167">
        <f>SUM(P171:P176)</f>
        <v>0</v>
      </c>
      <c r="Q170" s="166"/>
      <c r="R170" s="167">
        <f>SUM(R171:R176)</f>
        <v>0</v>
      </c>
      <c r="S170" s="166"/>
      <c r="T170" s="168">
        <f>SUM(T171:T176)</f>
        <v>0</v>
      </c>
      <c r="AR170" s="169" t="s">
        <v>144</v>
      </c>
      <c r="AT170" s="170" t="s">
        <v>76</v>
      </c>
      <c r="AU170" s="170" t="s">
        <v>77</v>
      </c>
      <c r="AY170" s="169" t="s">
        <v>119</v>
      </c>
      <c r="BK170" s="171">
        <f>SUM(BK171:BK176)</f>
        <v>0</v>
      </c>
    </row>
    <row r="171" spans="1:65" s="2" customFormat="1" ht="24.15" customHeight="1">
      <c r="A171" s="35"/>
      <c r="B171" s="36"/>
      <c r="C171" s="174" t="s">
        <v>311</v>
      </c>
      <c r="D171" s="174" t="s">
        <v>122</v>
      </c>
      <c r="E171" s="175" t="s">
        <v>312</v>
      </c>
      <c r="F171" s="176" t="s">
        <v>313</v>
      </c>
      <c r="G171" s="177" t="s">
        <v>314</v>
      </c>
      <c r="H171" s="178">
        <v>50</v>
      </c>
      <c r="I171" s="179"/>
      <c r="J171" s="180">
        <f>ROUND(I171*H171,2)</f>
        <v>0</v>
      </c>
      <c r="K171" s="176" t="s">
        <v>126</v>
      </c>
      <c r="L171" s="40"/>
      <c r="M171" s="181" t="s">
        <v>19</v>
      </c>
      <c r="N171" s="182" t="s">
        <v>48</v>
      </c>
      <c r="O171" s="65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5" t="s">
        <v>315</v>
      </c>
      <c r="AT171" s="185" t="s">
        <v>122</v>
      </c>
      <c r="AU171" s="185" t="s">
        <v>85</v>
      </c>
      <c r="AY171" s="18" t="s">
        <v>119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8" t="s">
        <v>85</v>
      </c>
      <c r="BK171" s="186">
        <f>ROUND(I171*H171,2)</f>
        <v>0</v>
      </c>
      <c r="BL171" s="18" t="s">
        <v>315</v>
      </c>
      <c r="BM171" s="185" t="s">
        <v>316</v>
      </c>
    </row>
    <row r="172" spans="1:65" s="2" customFormat="1" ht="10">
      <c r="A172" s="35"/>
      <c r="B172" s="36"/>
      <c r="C172" s="37"/>
      <c r="D172" s="187" t="s">
        <v>129</v>
      </c>
      <c r="E172" s="37"/>
      <c r="F172" s="188" t="s">
        <v>317</v>
      </c>
      <c r="G172" s="37"/>
      <c r="H172" s="37"/>
      <c r="I172" s="189"/>
      <c r="J172" s="37"/>
      <c r="K172" s="37"/>
      <c r="L172" s="40"/>
      <c r="M172" s="190"/>
      <c r="N172" s="191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129</v>
      </c>
      <c r="AU172" s="18" t="s">
        <v>85</v>
      </c>
    </row>
    <row r="173" spans="1:65" s="13" customFormat="1" ht="10">
      <c r="B173" s="192"/>
      <c r="C173" s="193"/>
      <c r="D173" s="194" t="s">
        <v>142</v>
      </c>
      <c r="E173" s="195" t="s">
        <v>19</v>
      </c>
      <c r="F173" s="196" t="s">
        <v>318</v>
      </c>
      <c r="G173" s="193"/>
      <c r="H173" s="195" t="s">
        <v>19</v>
      </c>
      <c r="I173" s="197"/>
      <c r="J173" s="193"/>
      <c r="K173" s="193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142</v>
      </c>
      <c r="AU173" s="202" t="s">
        <v>85</v>
      </c>
      <c r="AV173" s="13" t="s">
        <v>85</v>
      </c>
      <c r="AW173" s="13" t="s">
        <v>37</v>
      </c>
      <c r="AX173" s="13" t="s">
        <v>77</v>
      </c>
      <c r="AY173" s="202" t="s">
        <v>119</v>
      </c>
    </row>
    <row r="174" spans="1:65" s="14" customFormat="1" ht="10">
      <c r="B174" s="203"/>
      <c r="C174" s="204"/>
      <c r="D174" s="194" t="s">
        <v>142</v>
      </c>
      <c r="E174" s="205" t="s">
        <v>19</v>
      </c>
      <c r="F174" s="206" t="s">
        <v>319</v>
      </c>
      <c r="G174" s="204"/>
      <c r="H174" s="207">
        <v>40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142</v>
      </c>
      <c r="AU174" s="213" t="s">
        <v>85</v>
      </c>
      <c r="AV174" s="14" t="s">
        <v>87</v>
      </c>
      <c r="AW174" s="14" t="s">
        <v>37</v>
      </c>
      <c r="AX174" s="14" t="s">
        <v>77</v>
      </c>
      <c r="AY174" s="213" t="s">
        <v>119</v>
      </c>
    </row>
    <row r="175" spans="1:65" s="13" customFormat="1" ht="10">
      <c r="B175" s="192"/>
      <c r="C175" s="193"/>
      <c r="D175" s="194" t="s">
        <v>142</v>
      </c>
      <c r="E175" s="195" t="s">
        <v>19</v>
      </c>
      <c r="F175" s="196" t="s">
        <v>320</v>
      </c>
      <c r="G175" s="193"/>
      <c r="H175" s="195" t="s">
        <v>19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142</v>
      </c>
      <c r="AU175" s="202" t="s">
        <v>85</v>
      </c>
      <c r="AV175" s="13" t="s">
        <v>85</v>
      </c>
      <c r="AW175" s="13" t="s">
        <v>37</v>
      </c>
      <c r="AX175" s="13" t="s">
        <v>77</v>
      </c>
      <c r="AY175" s="202" t="s">
        <v>119</v>
      </c>
    </row>
    <row r="176" spans="1:65" s="14" customFormat="1" ht="10">
      <c r="B176" s="203"/>
      <c r="C176" s="204"/>
      <c r="D176" s="194" t="s">
        <v>142</v>
      </c>
      <c r="E176" s="205" t="s">
        <v>19</v>
      </c>
      <c r="F176" s="206" t="s">
        <v>321</v>
      </c>
      <c r="G176" s="204"/>
      <c r="H176" s="207">
        <v>10</v>
      </c>
      <c r="I176" s="208"/>
      <c r="J176" s="204"/>
      <c r="K176" s="204"/>
      <c r="L176" s="209"/>
      <c r="M176" s="214"/>
      <c r="N176" s="215"/>
      <c r="O176" s="215"/>
      <c r="P176" s="215"/>
      <c r="Q176" s="215"/>
      <c r="R176" s="215"/>
      <c r="S176" s="215"/>
      <c r="T176" s="216"/>
      <c r="AT176" s="213" t="s">
        <v>142</v>
      </c>
      <c r="AU176" s="213" t="s">
        <v>85</v>
      </c>
      <c r="AV176" s="14" t="s">
        <v>87</v>
      </c>
      <c r="AW176" s="14" t="s">
        <v>37</v>
      </c>
      <c r="AX176" s="14" t="s">
        <v>77</v>
      </c>
      <c r="AY176" s="213" t="s">
        <v>119</v>
      </c>
    </row>
    <row r="177" spans="1:31" s="2" customFormat="1" ht="7" customHeight="1">
      <c r="A177" s="35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40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algorithmName="SHA-512" hashValue="t6/FME583MTbDcYzLfG70d4NQFN+MtTgr5oSKwuhpAYcXifFCE4tIQAc8k/R47zMyaP1/o7Txzw48Uej5G3xXQ==" saltValue="6ZqNltBIelgrgpFbaWBJtyjjh8nhyXTGIC417B91+/4BTU+borIMq+vwottieS9JDrucPBURk7f9JbzHjoSDZA==" spinCount="100000" sheet="1" objects="1" scenarios="1" formatColumns="0" formatRows="0" autoFilter="0"/>
  <autoFilter ref="C89:K176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102" r:id="rId1"/>
    <hyperlink ref="F108" r:id="rId2"/>
    <hyperlink ref="F112" r:id="rId3"/>
    <hyperlink ref="F132" r:id="rId4"/>
    <hyperlink ref="F136" r:id="rId5"/>
    <hyperlink ref="F140" r:id="rId6"/>
    <hyperlink ref="F145" r:id="rId7"/>
    <hyperlink ref="F147" r:id="rId8"/>
    <hyperlink ref="F150" r:id="rId9"/>
    <hyperlink ref="F152" r:id="rId10"/>
    <hyperlink ref="F158" r:id="rId11"/>
    <hyperlink ref="F164" r:id="rId12"/>
    <hyperlink ref="F169" r:id="rId13"/>
    <hyperlink ref="F172" r:id="rId1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4.5"/>
  <cols>
    <col min="1" max="1" width="8.33203125" style="217" customWidth="1"/>
    <col min="2" max="2" width="1.6640625" style="217" customWidth="1"/>
    <col min="3" max="4" width="5" style="217" customWidth="1"/>
    <col min="5" max="5" width="11.6640625" style="217" customWidth="1"/>
    <col min="6" max="6" width="9.109375" style="217" customWidth="1"/>
    <col min="7" max="7" width="5" style="217" customWidth="1"/>
    <col min="8" max="8" width="77.77734375" style="217" customWidth="1"/>
    <col min="9" max="10" width="20" style="217" customWidth="1"/>
    <col min="11" max="11" width="1.6640625" style="217" customWidth="1"/>
  </cols>
  <sheetData>
    <row r="1" spans="2:11" s="1" customFormat="1" ht="37.5" customHeight="1"/>
    <row r="2" spans="2:11" s="1" customFormat="1" ht="7.5" customHeight="1">
      <c r="B2" s="218"/>
      <c r="C2" s="219"/>
      <c r="D2" s="219"/>
      <c r="E2" s="219"/>
      <c r="F2" s="219"/>
      <c r="G2" s="219"/>
      <c r="H2" s="219"/>
      <c r="I2" s="219"/>
      <c r="J2" s="219"/>
      <c r="K2" s="220"/>
    </row>
    <row r="3" spans="2:11" s="15" customFormat="1" ht="45" customHeight="1">
      <c r="B3" s="221"/>
      <c r="C3" s="356" t="s">
        <v>322</v>
      </c>
      <c r="D3" s="356"/>
      <c r="E3" s="356"/>
      <c r="F3" s="356"/>
      <c r="G3" s="356"/>
      <c r="H3" s="356"/>
      <c r="I3" s="356"/>
      <c r="J3" s="356"/>
      <c r="K3" s="222"/>
    </row>
    <row r="4" spans="2:11" s="1" customFormat="1" ht="25.5" customHeight="1">
      <c r="B4" s="223"/>
      <c r="C4" s="355" t="s">
        <v>323</v>
      </c>
      <c r="D4" s="355"/>
      <c r="E4" s="355"/>
      <c r="F4" s="355"/>
      <c r="G4" s="355"/>
      <c r="H4" s="355"/>
      <c r="I4" s="355"/>
      <c r="J4" s="355"/>
      <c r="K4" s="224"/>
    </row>
    <row r="5" spans="2:11" s="1" customFormat="1" ht="5.25" customHeight="1">
      <c r="B5" s="223"/>
      <c r="C5" s="225"/>
      <c r="D5" s="225"/>
      <c r="E5" s="225"/>
      <c r="F5" s="225"/>
      <c r="G5" s="225"/>
      <c r="H5" s="225"/>
      <c r="I5" s="225"/>
      <c r="J5" s="225"/>
      <c r="K5" s="224"/>
    </row>
    <row r="6" spans="2:11" s="1" customFormat="1" ht="15" customHeight="1">
      <c r="B6" s="223"/>
      <c r="C6" s="354" t="s">
        <v>324</v>
      </c>
      <c r="D6" s="354"/>
      <c r="E6" s="354"/>
      <c r="F6" s="354"/>
      <c r="G6" s="354"/>
      <c r="H6" s="354"/>
      <c r="I6" s="354"/>
      <c r="J6" s="354"/>
      <c r="K6" s="224"/>
    </row>
    <row r="7" spans="2:11" s="1" customFormat="1" ht="15" customHeight="1">
      <c r="B7" s="227"/>
      <c r="C7" s="354" t="s">
        <v>325</v>
      </c>
      <c r="D7" s="354"/>
      <c r="E7" s="354"/>
      <c r="F7" s="354"/>
      <c r="G7" s="354"/>
      <c r="H7" s="354"/>
      <c r="I7" s="354"/>
      <c r="J7" s="354"/>
      <c r="K7" s="224"/>
    </row>
    <row r="8" spans="2:11" s="1" customFormat="1" ht="12.75" customHeight="1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pans="2:11" s="1" customFormat="1" ht="15" customHeight="1">
      <c r="B9" s="227"/>
      <c r="C9" s="354" t="s">
        <v>326</v>
      </c>
      <c r="D9" s="354"/>
      <c r="E9" s="354"/>
      <c r="F9" s="354"/>
      <c r="G9" s="354"/>
      <c r="H9" s="354"/>
      <c r="I9" s="354"/>
      <c r="J9" s="354"/>
      <c r="K9" s="224"/>
    </row>
    <row r="10" spans="2:11" s="1" customFormat="1" ht="15" customHeight="1">
      <c r="B10" s="227"/>
      <c r="C10" s="226"/>
      <c r="D10" s="354" t="s">
        <v>327</v>
      </c>
      <c r="E10" s="354"/>
      <c r="F10" s="354"/>
      <c r="G10" s="354"/>
      <c r="H10" s="354"/>
      <c r="I10" s="354"/>
      <c r="J10" s="354"/>
      <c r="K10" s="224"/>
    </row>
    <row r="11" spans="2:11" s="1" customFormat="1" ht="15" customHeight="1">
      <c r="B11" s="227"/>
      <c r="C11" s="228"/>
      <c r="D11" s="354" t="s">
        <v>328</v>
      </c>
      <c r="E11" s="354"/>
      <c r="F11" s="354"/>
      <c r="G11" s="354"/>
      <c r="H11" s="354"/>
      <c r="I11" s="354"/>
      <c r="J11" s="354"/>
      <c r="K11" s="224"/>
    </row>
    <row r="12" spans="2:11" s="1" customFormat="1" ht="15" customHeight="1">
      <c r="B12" s="227"/>
      <c r="C12" s="228"/>
      <c r="D12" s="226"/>
      <c r="E12" s="226"/>
      <c r="F12" s="226"/>
      <c r="G12" s="226"/>
      <c r="H12" s="226"/>
      <c r="I12" s="226"/>
      <c r="J12" s="226"/>
      <c r="K12" s="224"/>
    </row>
    <row r="13" spans="2:11" s="1" customFormat="1" ht="15" customHeight="1">
      <c r="B13" s="227"/>
      <c r="C13" s="228"/>
      <c r="D13" s="229" t="s">
        <v>329</v>
      </c>
      <c r="E13" s="226"/>
      <c r="F13" s="226"/>
      <c r="G13" s="226"/>
      <c r="H13" s="226"/>
      <c r="I13" s="226"/>
      <c r="J13" s="226"/>
      <c r="K13" s="224"/>
    </row>
    <row r="14" spans="2:11" s="1" customFormat="1" ht="12.75" customHeight="1">
      <c r="B14" s="227"/>
      <c r="C14" s="228"/>
      <c r="D14" s="228"/>
      <c r="E14" s="228"/>
      <c r="F14" s="228"/>
      <c r="G14" s="228"/>
      <c r="H14" s="228"/>
      <c r="I14" s="228"/>
      <c r="J14" s="228"/>
      <c r="K14" s="224"/>
    </row>
    <row r="15" spans="2:11" s="1" customFormat="1" ht="15" customHeight="1">
      <c r="B15" s="227"/>
      <c r="C15" s="228"/>
      <c r="D15" s="354" t="s">
        <v>330</v>
      </c>
      <c r="E15" s="354"/>
      <c r="F15" s="354"/>
      <c r="G15" s="354"/>
      <c r="H15" s="354"/>
      <c r="I15" s="354"/>
      <c r="J15" s="354"/>
      <c r="K15" s="224"/>
    </row>
    <row r="16" spans="2:11" s="1" customFormat="1" ht="15" customHeight="1">
      <c r="B16" s="227"/>
      <c r="C16" s="228"/>
      <c r="D16" s="354" t="s">
        <v>331</v>
      </c>
      <c r="E16" s="354"/>
      <c r="F16" s="354"/>
      <c r="G16" s="354"/>
      <c r="H16" s="354"/>
      <c r="I16" s="354"/>
      <c r="J16" s="354"/>
      <c r="K16" s="224"/>
    </row>
    <row r="17" spans="2:11" s="1" customFormat="1" ht="15" customHeight="1">
      <c r="B17" s="227"/>
      <c r="C17" s="228"/>
      <c r="D17" s="354" t="s">
        <v>332</v>
      </c>
      <c r="E17" s="354"/>
      <c r="F17" s="354"/>
      <c r="G17" s="354"/>
      <c r="H17" s="354"/>
      <c r="I17" s="354"/>
      <c r="J17" s="354"/>
      <c r="K17" s="224"/>
    </row>
    <row r="18" spans="2:11" s="1" customFormat="1" ht="15" customHeight="1">
      <c r="B18" s="227"/>
      <c r="C18" s="228"/>
      <c r="D18" s="228"/>
      <c r="E18" s="230" t="s">
        <v>84</v>
      </c>
      <c r="F18" s="354" t="s">
        <v>333</v>
      </c>
      <c r="G18" s="354"/>
      <c r="H18" s="354"/>
      <c r="I18" s="354"/>
      <c r="J18" s="354"/>
      <c r="K18" s="224"/>
    </row>
    <row r="19" spans="2:11" s="1" customFormat="1" ht="15" customHeight="1">
      <c r="B19" s="227"/>
      <c r="C19" s="228"/>
      <c r="D19" s="228"/>
      <c r="E19" s="230" t="s">
        <v>334</v>
      </c>
      <c r="F19" s="354" t="s">
        <v>335</v>
      </c>
      <c r="G19" s="354"/>
      <c r="H19" s="354"/>
      <c r="I19" s="354"/>
      <c r="J19" s="354"/>
      <c r="K19" s="224"/>
    </row>
    <row r="20" spans="2:11" s="1" customFormat="1" ht="15" customHeight="1">
      <c r="B20" s="227"/>
      <c r="C20" s="228"/>
      <c r="D20" s="228"/>
      <c r="E20" s="230" t="s">
        <v>336</v>
      </c>
      <c r="F20" s="354" t="s">
        <v>337</v>
      </c>
      <c r="G20" s="354"/>
      <c r="H20" s="354"/>
      <c r="I20" s="354"/>
      <c r="J20" s="354"/>
      <c r="K20" s="224"/>
    </row>
    <row r="21" spans="2:11" s="1" customFormat="1" ht="15" customHeight="1">
      <c r="B21" s="227"/>
      <c r="C21" s="228"/>
      <c r="D21" s="228"/>
      <c r="E21" s="230" t="s">
        <v>338</v>
      </c>
      <c r="F21" s="354" t="s">
        <v>83</v>
      </c>
      <c r="G21" s="354"/>
      <c r="H21" s="354"/>
      <c r="I21" s="354"/>
      <c r="J21" s="354"/>
      <c r="K21" s="224"/>
    </row>
    <row r="22" spans="2:11" s="1" customFormat="1" ht="15" customHeight="1">
      <c r="B22" s="227"/>
      <c r="C22" s="228"/>
      <c r="D22" s="228"/>
      <c r="E22" s="230" t="s">
        <v>339</v>
      </c>
      <c r="F22" s="354" t="s">
        <v>340</v>
      </c>
      <c r="G22" s="354"/>
      <c r="H22" s="354"/>
      <c r="I22" s="354"/>
      <c r="J22" s="354"/>
      <c r="K22" s="224"/>
    </row>
    <row r="23" spans="2:11" s="1" customFormat="1" ht="15" customHeight="1">
      <c r="B23" s="227"/>
      <c r="C23" s="228"/>
      <c r="D23" s="228"/>
      <c r="E23" s="230" t="s">
        <v>341</v>
      </c>
      <c r="F23" s="354" t="s">
        <v>342</v>
      </c>
      <c r="G23" s="354"/>
      <c r="H23" s="354"/>
      <c r="I23" s="354"/>
      <c r="J23" s="354"/>
      <c r="K23" s="224"/>
    </row>
    <row r="24" spans="2:11" s="1" customFormat="1" ht="12.75" customHeight="1">
      <c r="B24" s="227"/>
      <c r="C24" s="228"/>
      <c r="D24" s="228"/>
      <c r="E24" s="228"/>
      <c r="F24" s="228"/>
      <c r="G24" s="228"/>
      <c r="H24" s="228"/>
      <c r="I24" s="228"/>
      <c r="J24" s="228"/>
      <c r="K24" s="224"/>
    </row>
    <row r="25" spans="2:11" s="1" customFormat="1" ht="15" customHeight="1">
      <c r="B25" s="227"/>
      <c r="C25" s="354" t="s">
        <v>343</v>
      </c>
      <c r="D25" s="354"/>
      <c r="E25" s="354"/>
      <c r="F25" s="354"/>
      <c r="G25" s="354"/>
      <c r="H25" s="354"/>
      <c r="I25" s="354"/>
      <c r="J25" s="354"/>
      <c r="K25" s="224"/>
    </row>
    <row r="26" spans="2:11" s="1" customFormat="1" ht="15" customHeight="1">
      <c r="B26" s="227"/>
      <c r="C26" s="354" t="s">
        <v>344</v>
      </c>
      <c r="D26" s="354"/>
      <c r="E26" s="354"/>
      <c r="F26" s="354"/>
      <c r="G26" s="354"/>
      <c r="H26" s="354"/>
      <c r="I26" s="354"/>
      <c r="J26" s="354"/>
      <c r="K26" s="224"/>
    </row>
    <row r="27" spans="2:11" s="1" customFormat="1" ht="15" customHeight="1">
      <c r="B27" s="227"/>
      <c r="C27" s="226"/>
      <c r="D27" s="354" t="s">
        <v>345</v>
      </c>
      <c r="E27" s="354"/>
      <c r="F27" s="354"/>
      <c r="G27" s="354"/>
      <c r="H27" s="354"/>
      <c r="I27" s="354"/>
      <c r="J27" s="354"/>
      <c r="K27" s="224"/>
    </row>
    <row r="28" spans="2:11" s="1" customFormat="1" ht="15" customHeight="1">
      <c r="B28" s="227"/>
      <c r="C28" s="228"/>
      <c r="D28" s="354" t="s">
        <v>346</v>
      </c>
      <c r="E28" s="354"/>
      <c r="F28" s="354"/>
      <c r="G28" s="354"/>
      <c r="H28" s="354"/>
      <c r="I28" s="354"/>
      <c r="J28" s="354"/>
      <c r="K28" s="224"/>
    </row>
    <row r="29" spans="2:11" s="1" customFormat="1" ht="12.75" customHeight="1">
      <c r="B29" s="227"/>
      <c r="C29" s="228"/>
      <c r="D29" s="228"/>
      <c r="E29" s="228"/>
      <c r="F29" s="228"/>
      <c r="G29" s="228"/>
      <c r="H29" s="228"/>
      <c r="I29" s="228"/>
      <c r="J29" s="228"/>
      <c r="K29" s="224"/>
    </row>
    <row r="30" spans="2:11" s="1" customFormat="1" ht="15" customHeight="1">
      <c r="B30" s="227"/>
      <c r="C30" s="228"/>
      <c r="D30" s="354" t="s">
        <v>347</v>
      </c>
      <c r="E30" s="354"/>
      <c r="F30" s="354"/>
      <c r="G30" s="354"/>
      <c r="H30" s="354"/>
      <c r="I30" s="354"/>
      <c r="J30" s="354"/>
      <c r="K30" s="224"/>
    </row>
    <row r="31" spans="2:11" s="1" customFormat="1" ht="15" customHeight="1">
      <c r="B31" s="227"/>
      <c r="C31" s="228"/>
      <c r="D31" s="354" t="s">
        <v>348</v>
      </c>
      <c r="E31" s="354"/>
      <c r="F31" s="354"/>
      <c r="G31" s="354"/>
      <c r="H31" s="354"/>
      <c r="I31" s="354"/>
      <c r="J31" s="354"/>
      <c r="K31" s="224"/>
    </row>
    <row r="32" spans="2:11" s="1" customFormat="1" ht="12.75" customHeight="1">
      <c r="B32" s="227"/>
      <c r="C32" s="228"/>
      <c r="D32" s="228"/>
      <c r="E32" s="228"/>
      <c r="F32" s="228"/>
      <c r="G32" s="228"/>
      <c r="H32" s="228"/>
      <c r="I32" s="228"/>
      <c r="J32" s="228"/>
      <c r="K32" s="224"/>
    </row>
    <row r="33" spans="2:11" s="1" customFormat="1" ht="15" customHeight="1">
      <c r="B33" s="227"/>
      <c r="C33" s="228"/>
      <c r="D33" s="354" t="s">
        <v>349</v>
      </c>
      <c r="E33" s="354"/>
      <c r="F33" s="354"/>
      <c r="G33" s="354"/>
      <c r="H33" s="354"/>
      <c r="I33" s="354"/>
      <c r="J33" s="354"/>
      <c r="K33" s="224"/>
    </row>
    <row r="34" spans="2:11" s="1" customFormat="1" ht="15" customHeight="1">
      <c r="B34" s="227"/>
      <c r="C34" s="228"/>
      <c r="D34" s="354" t="s">
        <v>350</v>
      </c>
      <c r="E34" s="354"/>
      <c r="F34" s="354"/>
      <c r="G34" s="354"/>
      <c r="H34" s="354"/>
      <c r="I34" s="354"/>
      <c r="J34" s="354"/>
      <c r="K34" s="224"/>
    </row>
    <row r="35" spans="2:11" s="1" customFormat="1" ht="15" customHeight="1">
      <c r="B35" s="227"/>
      <c r="C35" s="228"/>
      <c r="D35" s="354" t="s">
        <v>351</v>
      </c>
      <c r="E35" s="354"/>
      <c r="F35" s="354"/>
      <c r="G35" s="354"/>
      <c r="H35" s="354"/>
      <c r="I35" s="354"/>
      <c r="J35" s="354"/>
      <c r="K35" s="224"/>
    </row>
    <row r="36" spans="2:11" s="1" customFormat="1" ht="15" customHeight="1">
      <c r="B36" s="227"/>
      <c r="C36" s="228"/>
      <c r="D36" s="226"/>
      <c r="E36" s="229" t="s">
        <v>104</v>
      </c>
      <c r="F36" s="226"/>
      <c r="G36" s="354" t="s">
        <v>352</v>
      </c>
      <c r="H36" s="354"/>
      <c r="I36" s="354"/>
      <c r="J36" s="354"/>
      <c r="K36" s="224"/>
    </row>
    <row r="37" spans="2:11" s="1" customFormat="1" ht="30.75" customHeight="1">
      <c r="B37" s="227"/>
      <c r="C37" s="228"/>
      <c r="D37" s="226"/>
      <c r="E37" s="229" t="s">
        <v>353</v>
      </c>
      <c r="F37" s="226"/>
      <c r="G37" s="354" t="s">
        <v>354</v>
      </c>
      <c r="H37" s="354"/>
      <c r="I37" s="354"/>
      <c r="J37" s="354"/>
      <c r="K37" s="224"/>
    </row>
    <row r="38" spans="2:11" s="1" customFormat="1" ht="15" customHeight="1">
      <c r="B38" s="227"/>
      <c r="C38" s="228"/>
      <c r="D38" s="226"/>
      <c r="E38" s="229" t="s">
        <v>58</v>
      </c>
      <c r="F38" s="226"/>
      <c r="G38" s="354" t="s">
        <v>355</v>
      </c>
      <c r="H38" s="354"/>
      <c r="I38" s="354"/>
      <c r="J38" s="354"/>
      <c r="K38" s="224"/>
    </row>
    <row r="39" spans="2:11" s="1" customFormat="1" ht="15" customHeight="1">
      <c r="B39" s="227"/>
      <c r="C39" s="228"/>
      <c r="D39" s="226"/>
      <c r="E39" s="229" t="s">
        <v>59</v>
      </c>
      <c r="F39" s="226"/>
      <c r="G39" s="354" t="s">
        <v>356</v>
      </c>
      <c r="H39" s="354"/>
      <c r="I39" s="354"/>
      <c r="J39" s="354"/>
      <c r="K39" s="224"/>
    </row>
    <row r="40" spans="2:11" s="1" customFormat="1" ht="15" customHeight="1">
      <c r="B40" s="227"/>
      <c r="C40" s="228"/>
      <c r="D40" s="226"/>
      <c r="E40" s="229" t="s">
        <v>105</v>
      </c>
      <c r="F40" s="226"/>
      <c r="G40" s="354" t="s">
        <v>357</v>
      </c>
      <c r="H40" s="354"/>
      <c r="I40" s="354"/>
      <c r="J40" s="354"/>
      <c r="K40" s="224"/>
    </row>
    <row r="41" spans="2:11" s="1" customFormat="1" ht="15" customHeight="1">
      <c r="B41" s="227"/>
      <c r="C41" s="228"/>
      <c r="D41" s="226"/>
      <c r="E41" s="229" t="s">
        <v>106</v>
      </c>
      <c r="F41" s="226"/>
      <c r="G41" s="354" t="s">
        <v>358</v>
      </c>
      <c r="H41" s="354"/>
      <c r="I41" s="354"/>
      <c r="J41" s="354"/>
      <c r="K41" s="224"/>
    </row>
    <row r="42" spans="2:11" s="1" customFormat="1" ht="15" customHeight="1">
      <c r="B42" s="227"/>
      <c r="C42" s="228"/>
      <c r="D42" s="226"/>
      <c r="E42" s="229" t="s">
        <v>359</v>
      </c>
      <c r="F42" s="226"/>
      <c r="G42" s="354" t="s">
        <v>360</v>
      </c>
      <c r="H42" s="354"/>
      <c r="I42" s="354"/>
      <c r="J42" s="354"/>
      <c r="K42" s="224"/>
    </row>
    <row r="43" spans="2:11" s="1" customFormat="1" ht="15" customHeight="1">
      <c r="B43" s="227"/>
      <c r="C43" s="228"/>
      <c r="D43" s="226"/>
      <c r="E43" s="229"/>
      <c r="F43" s="226"/>
      <c r="G43" s="354" t="s">
        <v>361</v>
      </c>
      <c r="H43" s="354"/>
      <c r="I43" s="354"/>
      <c r="J43" s="354"/>
      <c r="K43" s="224"/>
    </row>
    <row r="44" spans="2:11" s="1" customFormat="1" ht="15" customHeight="1">
      <c r="B44" s="227"/>
      <c r="C44" s="228"/>
      <c r="D44" s="226"/>
      <c r="E44" s="229" t="s">
        <v>362</v>
      </c>
      <c r="F44" s="226"/>
      <c r="G44" s="354" t="s">
        <v>363</v>
      </c>
      <c r="H44" s="354"/>
      <c r="I44" s="354"/>
      <c r="J44" s="354"/>
      <c r="K44" s="224"/>
    </row>
    <row r="45" spans="2:11" s="1" customFormat="1" ht="15" customHeight="1">
      <c r="B45" s="227"/>
      <c r="C45" s="228"/>
      <c r="D45" s="226"/>
      <c r="E45" s="229" t="s">
        <v>108</v>
      </c>
      <c r="F45" s="226"/>
      <c r="G45" s="354" t="s">
        <v>364</v>
      </c>
      <c r="H45" s="354"/>
      <c r="I45" s="354"/>
      <c r="J45" s="354"/>
      <c r="K45" s="224"/>
    </row>
    <row r="46" spans="2:11" s="1" customFormat="1" ht="12.75" customHeight="1">
      <c r="B46" s="227"/>
      <c r="C46" s="228"/>
      <c r="D46" s="226"/>
      <c r="E46" s="226"/>
      <c r="F46" s="226"/>
      <c r="G46" s="226"/>
      <c r="H46" s="226"/>
      <c r="I46" s="226"/>
      <c r="J46" s="226"/>
      <c r="K46" s="224"/>
    </row>
    <row r="47" spans="2:11" s="1" customFormat="1" ht="15" customHeight="1">
      <c r="B47" s="227"/>
      <c r="C47" s="228"/>
      <c r="D47" s="354" t="s">
        <v>365</v>
      </c>
      <c r="E47" s="354"/>
      <c r="F47" s="354"/>
      <c r="G47" s="354"/>
      <c r="H47" s="354"/>
      <c r="I47" s="354"/>
      <c r="J47" s="354"/>
      <c r="K47" s="224"/>
    </row>
    <row r="48" spans="2:11" s="1" customFormat="1" ht="15" customHeight="1">
      <c r="B48" s="227"/>
      <c r="C48" s="228"/>
      <c r="D48" s="228"/>
      <c r="E48" s="354" t="s">
        <v>366</v>
      </c>
      <c r="F48" s="354"/>
      <c r="G48" s="354"/>
      <c r="H48" s="354"/>
      <c r="I48" s="354"/>
      <c r="J48" s="354"/>
      <c r="K48" s="224"/>
    </row>
    <row r="49" spans="2:11" s="1" customFormat="1" ht="15" customHeight="1">
      <c r="B49" s="227"/>
      <c r="C49" s="228"/>
      <c r="D49" s="228"/>
      <c r="E49" s="354" t="s">
        <v>367</v>
      </c>
      <c r="F49" s="354"/>
      <c r="G49" s="354"/>
      <c r="H49" s="354"/>
      <c r="I49" s="354"/>
      <c r="J49" s="354"/>
      <c r="K49" s="224"/>
    </row>
    <row r="50" spans="2:11" s="1" customFormat="1" ht="15" customHeight="1">
      <c r="B50" s="227"/>
      <c r="C50" s="228"/>
      <c r="D50" s="228"/>
      <c r="E50" s="354" t="s">
        <v>368</v>
      </c>
      <c r="F50" s="354"/>
      <c r="G50" s="354"/>
      <c r="H50" s="354"/>
      <c r="I50" s="354"/>
      <c r="J50" s="354"/>
      <c r="K50" s="224"/>
    </row>
    <row r="51" spans="2:11" s="1" customFormat="1" ht="15" customHeight="1">
      <c r="B51" s="227"/>
      <c r="C51" s="228"/>
      <c r="D51" s="354" t="s">
        <v>369</v>
      </c>
      <c r="E51" s="354"/>
      <c r="F51" s="354"/>
      <c r="G51" s="354"/>
      <c r="H51" s="354"/>
      <c r="I51" s="354"/>
      <c r="J51" s="354"/>
      <c r="K51" s="224"/>
    </row>
    <row r="52" spans="2:11" s="1" customFormat="1" ht="25.5" customHeight="1">
      <c r="B52" s="223"/>
      <c r="C52" s="355" t="s">
        <v>370</v>
      </c>
      <c r="D52" s="355"/>
      <c r="E52" s="355"/>
      <c r="F52" s="355"/>
      <c r="G52" s="355"/>
      <c r="H52" s="355"/>
      <c r="I52" s="355"/>
      <c r="J52" s="355"/>
      <c r="K52" s="224"/>
    </row>
    <row r="53" spans="2:11" s="1" customFormat="1" ht="5.25" customHeight="1">
      <c r="B53" s="223"/>
      <c r="C53" s="225"/>
      <c r="D53" s="225"/>
      <c r="E53" s="225"/>
      <c r="F53" s="225"/>
      <c r="G53" s="225"/>
      <c r="H53" s="225"/>
      <c r="I53" s="225"/>
      <c r="J53" s="225"/>
      <c r="K53" s="224"/>
    </row>
    <row r="54" spans="2:11" s="1" customFormat="1" ht="15" customHeight="1">
      <c r="B54" s="223"/>
      <c r="C54" s="354" t="s">
        <v>371</v>
      </c>
      <c r="D54" s="354"/>
      <c r="E54" s="354"/>
      <c r="F54" s="354"/>
      <c r="G54" s="354"/>
      <c r="H54" s="354"/>
      <c r="I54" s="354"/>
      <c r="J54" s="354"/>
      <c r="K54" s="224"/>
    </row>
    <row r="55" spans="2:11" s="1" customFormat="1" ht="15" customHeight="1">
      <c r="B55" s="223"/>
      <c r="C55" s="354" t="s">
        <v>372</v>
      </c>
      <c r="D55" s="354"/>
      <c r="E55" s="354"/>
      <c r="F55" s="354"/>
      <c r="G55" s="354"/>
      <c r="H55" s="354"/>
      <c r="I55" s="354"/>
      <c r="J55" s="354"/>
      <c r="K55" s="224"/>
    </row>
    <row r="56" spans="2:11" s="1" customFormat="1" ht="12.75" customHeight="1">
      <c r="B56" s="223"/>
      <c r="C56" s="226"/>
      <c r="D56" s="226"/>
      <c r="E56" s="226"/>
      <c r="F56" s="226"/>
      <c r="G56" s="226"/>
      <c r="H56" s="226"/>
      <c r="I56" s="226"/>
      <c r="J56" s="226"/>
      <c r="K56" s="224"/>
    </row>
    <row r="57" spans="2:11" s="1" customFormat="1" ht="15" customHeight="1">
      <c r="B57" s="223"/>
      <c r="C57" s="354" t="s">
        <v>373</v>
      </c>
      <c r="D57" s="354"/>
      <c r="E57" s="354"/>
      <c r="F57" s="354"/>
      <c r="G57" s="354"/>
      <c r="H57" s="354"/>
      <c r="I57" s="354"/>
      <c r="J57" s="354"/>
      <c r="K57" s="224"/>
    </row>
    <row r="58" spans="2:11" s="1" customFormat="1" ht="15" customHeight="1">
      <c r="B58" s="223"/>
      <c r="C58" s="228"/>
      <c r="D58" s="354" t="s">
        <v>374</v>
      </c>
      <c r="E58" s="354"/>
      <c r="F58" s="354"/>
      <c r="G58" s="354"/>
      <c r="H58" s="354"/>
      <c r="I58" s="354"/>
      <c r="J58" s="354"/>
      <c r="K58" s="224"/>
    </row>
    <row r="59" spans="2:11" s="1" customFormat="1" ht="15" customHeight="1">
      <c r="B59" s="223"/>
      <c r="C59" s="228"/>
      <c r="D59" s="354" t="s">
        <v>375</v>
      </c>
      <c r="E59" s="354"/>
      <c r="F59" s="354"/>
      <c r="G59" s="354"/>
      <c r="H59" s="354"/>
      <c r="I59" s="354"/>
      <c r="J59" s="354"/>
      <c r="K59" s="224"/>
    </row>
    <row r="60" spans="2:11" s="1" customFormat="1" ht="15" customHeight="1">
      <c r="B60" s="223"/>
      <c r="C60" s="228"/>
      <c r="D60" s="354" t="s">
        <v>376</v>
      </c>
      <c r="E60" s="354"/>
      <c r="F60" s="354"/>
      <c r="G60" s="354"/>
      <c r="H60" s="354"/>
      <c r="I60" s="354"/>
      <c r="J60" s="354"/>
      <c r="K60" s="224"/>
    </row>
    <row r="61" spans="2:11" s="1" customFormat="1" ht="15" customHeight="1">
      <c r="B61" s="223"/>
      <c r="C61" s="228"/>
      <c r="D61" s="354" t="s">
        <v>377</v>
      </c>
      <c r="E61" s="354"/>
      <c r="F61" s="354"/>
      <c r="G61" s="354"/>
      <c r="H61" s="354"/>
      <c r="I61" s="354"/>
      <c r="J61" s="354"/>
      <c r="K61" s="224"/>
    </row>
    <row r="62" spans="2:11" s="1" customFormat="1" ht="15" customHeight="1">
      <c r="B62" s="223"/>
      <c r="C62" s="228"/>
      <c r="D62" s="357" t="s">
        <v>378</v>
      </c>
      <c r="E62" s="357"/>
      <c r="F62" s="357"/>
      <c r="G62" s="357"/>
      <c r="H62" s="357"/>
      <c r="I62" s="357"/>
      <c r="J62" s="357"/>
      <c r="K62" s="224"/>
    </row>
    <row r="63" spans="2:11" s="1" customFormat="1" ht="15" customHeight="1">
      <c r="B63" s="223"/>
      <c r="C63" s="228"/>
      <c r="D63" s="354" t="s">
        <v>379</v>
      </c>
      <c r="E63" s="354"/>
      <c r="F63" s="354"/>
      <c r="G63" s="354"/>
      <c r="H63" s="354"/>
      <c r="I63" s="354"/>
      <c r="J63" s="354"/>
      <c r="K63" s="224"/>
    </row>
    <row r="64" spans="2:11" s="1" customFormat="1" ht="12.75" customHeight="1">
      <c r="B64" s="223"/>
      <c r="C64" s="228"/>
      <c r="D64" s="228"/>
      <c r="E64" s="231"/>
      <c r="F64" s="228"/>
      <c r="G64" s="228"/>
      <c r="H64" s="228"/>
      <c r="I64" s="228"/>
      <c r="J64" s="228"/>
      <c r="K64" s="224"/>
    </row>
    <row r="65" spans="2:11" s="1" customFormat="1" ht="15" customHeight="1">
      <c r="B65" s="223"/>
      <c r="C65" s="228"/>
      <c r="D65" s="354" t="s">
        <v>380</v>
      </c>
      <c r="E65" s="354"/>
      <c r="F65" s="354"/>
      <c r="G65" s="354"/>
      <c r="H65" s="354"/>
      <c r="I65" s="354"/>
      <c r="J65" s="354"/>
      <c r="K65" s="224"/>
    </row>
    <row r="66" spans="2:11" s="1" customFormat="1" ht="15" customHeight="1">
      <c r="B66" s="223"/>
      <c r="C66" s="228"/>
      <c r="D66" s="357" t="s">
        <v>381</v>
      </c>
      <c r="E66" s="357"/>
      <c r="F66" s="357"/>
      <c r="G66" s="357"/>
      <c r="H66" s="357"/>
      <c r="I66" s="357"/>
      <c r="J66" s="357"/>
      <c r="K66" s="224"/>
    </row>
    <row r="67" spans="2:11" s="1" customFormat="1" ht="15" customHeight="1">
      <c r="B67" s="223"/>
      <c r="C67" s="228"/>
      <c r="D67" s="354" t="s">
        <v>382</v>
      </c>
      <c r="E67" s="354"/>
      <c r="F67" s="354"/>
      <c r="G67" s="354"/>
      <c r="H67" s="354"/>
      <c r="I67" s="354"/>
      <c r="J67" s="354"/>
      <c r="K67" s="224"/>
    </row>
    <row r="68" spans="2:11" s="1" customFormat="1" ht="15" customHeight="1">
      <c r="B68" s="223"/>
      <c r="C68" s="228"/>
      <c r="D68" s="354" t="s">
        <v>383</v>
      </c>
      <c r="E68" s="354"/>
      <c r="F68" s="354"/>
      <c r="G68" s="354"/>
      <c r="H68" s="354"/>
      <c r="I68" s="354"/>
      <c r="J68" s="354"/>
      <c r="K68" s="224"/>
    </row>
    <row r="69" spans="2:11" s="1" customFormat="1" ht="15" customHeight="1">
      <c r="B69" s="223"/>
      <c r="C69" s="228"/>
      <c r="D69" s="354" t="s">
        <v>384</v>
      </c>
      <c r="E69" s="354"/>
      <c r="F69" s="354"/>
      <c r="G69" s="354"/>
      <c r="H69" s="354"/>
      <c r="I69" s="354"/>
      <c r="J69" s="354"/>
      <c r="K69" s="224"/>
    </row>
    <row r="70" spans="2:11" s="1" customFormat="1" ht="15" customHeight="1">
      <c r="B70" s="223"/>
      <c r="C70" s="228"/>
      <c r="D70" s="354" t="s">
        <v>385</v>
      </c>
      <c r="E70" s="354"/>
      <c r="F70" s="354"/>
      <c r="G70" s="354"/>
      <c r="H70" s="354"/>
      <c r="I70" s="354"/>
      <c r="J70" s="354"/>
      <c r="K70" s="224"/>
    </row>
    <row r="71" spans="2:11" s="1" customFormat="1" ht="12.75" customHeight="1">
      <c r="B71" s="232"/>
      <c r="C71" s="233"/>
      <c r="D71" s="233"/>
      <c r="E71" s="233"/>
      <c r="F71" s="233"/>
      <c r="G71" s="233"/>
      <c r="H71" s="233"/>
      <c r="I71" s="233"/>
      <c r="J71" s="233"/>
      <c r="K71" s="234"/>
    </row>
    <row r="72" spans="2:11" s="1" customFormat="1" ht="18.75" customHeight="1">
      <c r="B72" s="235"/>
      <c r="C72" s="235"/>
      <c r="D72" s="235"/>
      <c r="E72" s="235"/>
      <c r="F72" s="235"/>
      <c r="G72" s="235"/>
      <c r="H72" s="235"/>
      <c r="I72" s="235"/>
      <c r="J72" s="235"/>
      <c r="K72" s="236"/>
    </row>
    <row r="73" spans="2:11" s="1" customFormat="1" ht="18.75" customHeight="1">
      <c r="B73" s="236"/>
      <c r="C73" s="236"/>
      <c r="D73" s="236"/>
      <c r="E73" s="236"/>
      <c r="F73" s="236"/>
      <c r="G73" s="236"/>
      <c r="H73" s="236"/>
      <c r="I73" s="236"/>
      <c r="J73" s="236"/>
      <c r="K73" s="236"/>
    </row>
    <row r="74" spans="2:11" s="1" customFormat="1" ht="7.5" customHeight="1">
      <c r="B74" s="237"/>
      <c r="C74" s="238"/>
      <c r="D74" s="238"/>
      <c r="E74" s="238"/>
      <c r="F74" s="238"/>
      <c r="G74" s="238"/>
      <c r="H74" s="238"/>
      <c r="I74" s="238"/>
      <c r="J74" s="238"/>
      <c r="K74" s="239"/>
    </row>
    <row r="75" spans="2:11" s="1" customFormat="1" ht="45" customHeight="1">
      <c r="B75" s="240"/>
      <c r="C75" s="358" t="s">
        <v>386</v>
      </c>
      <c r="D75" s="358"/>
      <c r="E75" s="358"/>
      <c r="F75" s="358"/>
      <c r="G75" s="358"/>
      <c r="H75" s="358"/>
      <c r="I75" s="358"/>
      <c r="J75" s="358"/>
      <c r="K75" s="241"/>
    </row>
    <row r="76" spans="2:11" s="1" customFormat="1" ht="17.25" customHeight="1">
      <c r="B76" s="240"/>
      <c r="C76" s="242" t="s">
        <v>387</v>
      </c>
      <c r="D76" s="242"/>
      <c r="E76" s="242"/>
      <c r="F76" s="242" t="s">
        <v>388</v>
      </c>
      <c r="G76" s="243"/>
      <c r="H76" s="242" t="s">
        <v>59</v>
      </c>
      <c r="I76" s="242" t="s">
        <v>62</v>
      </c>
      <c r="J76" s="242" t="s">
        <v>389</v>
      </c>
      <c r="K76" s="241"/>
    </row>
    <row r="77" spans="2:11" s="1" customFormat="1" ht="17.25" customHeight="1">
      <c r="B77" s="240"/>
      <c r="C77" s="244" t="s">
        <v>390</v>
      </c>
      <c r="D77" s="244"/>
      <c r="E77" s="244"/>
      <c r="F77" s="245" t="s">
        <v>391</v>
      </c>
      <c r="G77" s="246"/>
      <c r="H77" s="244"/>
      <c r="I77" s="244"/>
      <c r="J77" s="244" t="s">
        <v>392</v>
      </c>
      <c r="K77" s="241"/>
    </row>
    <row r="78" spans="2:11" s="1" customFormat="1" ht="5.25" customHeight="1">
      <c r="B78" s="240"/>
      <c r="C78" s="247"/>
      <c r="D78" s="247"/>
      <c r="E78" s="247"/>
      <c r="F78" s="247"/>
      <c r="G78" s="248"/>
      <c r="H78" s="247"/>
      <c r="I78" s="247"/>
      <c r="J78" s="247"/>
      <c r="K78" s="241"/>
    </row>
    <row r="79" spans="2:11" s="1" customFormat="1" ht="15" customHeight="1">
      <c r="B79" s="240"/>
      <c r="C79" s="229" t="s">
        <v>58</v>
      </c>
      <c r="D79" s="249"/>
      <c r="E79" s="249"/>
      <c r="F79" s="250" t="s">
        <v>393</v>
      </c>
      <c r="G79" s="251"/>
      <c r="H79" s="229" t="s">
        <v>394</v>
      </c>
      <c r="I79" s="229" t="s">
        <v>395</v>
      </c>
      <c r="J79" s="229">
        <v>20</v>
      </c>
      <c r="K79" s="241"/>
    </row>
    <row r="80" spans="2:11" s="1" customFormat="1" ht="15" customHeight="1">
      <c r="B80" s="240"/>
      <c r="C80" s="229" t="s">
        <v>396</v>
      </c>
      <c r="D80" s="229"/>
      <c r="E80" s="229"/>
      <c r="F80" s="250" t="s">
        <v>393</v>
      </c>
      <c r="G80" s="251"/>
      <c r="H80" s="229" t="s">
        <v>397</v>
      </c>
      <c r="I80" s="229" t="s">
        <v>395</v>
      </c>
      <c r="J80" s="229">
        <v>120</v>
      </c>
      <c r="K80" s="241"/>
    </row>
    <row r="81" spans="2:11" s="1" customFormat="1" ht="15" customHeight="1">
      <c r="B81" s="252"/>
      <c r="C81" s="229" t="s">
        <v>398</v>
      </c>
      <c r="D81" s="229"/>
      <c r="E81" s="229"/>
      <c r="F81" s="250" t="s">
        <v>399</v>
      </c>
      <c r="G81" s="251"/>
      <c r="H81" s="229" t="s">
        <v>400</v>
      </c>
      <c r="I81" s="229" t="s">
        <v>395</v>
      </c>
      <c r="J81" s="229">
        <v>50</v>
      </c>
      <c r="K81" s="241"/>
    </row>
    <row r="82" spans="2:11" s="1" customFormat="1" ht="15" customHeight="1">
      <c r="B82" s="252"/>
      <c r="C82" s="229" t="s">
        <v>401</v>
      </c>
      <c r="D82" s="229"/>
      <c r="E82" s="229"/>
      <c r="F82" s="250" t="s">
        <v>393</v>
      </c>
      <c r="G82" s="251"/>
      <c r="H82" s="229" t="s">
        <v>402</v>
      </c>
      <c r="I82" s="229" t="s">
        <v>403</v>
      </c>
      <c r="J82" s="229"/>
      <c r="K82" s="241"/>
    </row>
    <row r="83" spans="2:11" s="1" customFormat="1" ht="15" customHeight="1">
      <c r="B83" s="252"/>
      <c r="C83" s="253" t="s">
        <v>404</v>
      </c>
      <c r="D83" s="253"/>
      <c r="E83" s="253"/>
      <c r="F83" s="254" t="s">
        <v>399</v>
      </c>
      <c r="G83" s="253"/>
      <c r="H83" s="253" t="s">
        <v>405</v>
      </c>
      <c r="I83" s="253" t="s">
        <v>395</v>
      </c>
      <c r="J83" s="253">
        <v>15</v>
      </c>
      <c r="K83" s="241"/>
    </row>
    <row r="84" spans="2:11" s="1" customFormat="1" ht="15" customHeight="1">
      <c r="B84" s="252"/>
      <c r="C84" s="253" t="s">
        <v>406</v>
      </c>
      <c r="D84" s="253"/>
      <c r="E84" s="253"/>
      <c r="F84" s="254" t="s">
        <v>399</v>
      </c>
      <c r="G84" s="253"/>
      <c r="H84" s="253" t="s">
        <v>407</v>
      </c>
      <c r="I84" s="253" t="s">
        <v>395</v>
      </c>
      <c r="J84" s="253">
        <v>15</v>
      </c>
      <c r="K84" s="241"/>
    </row>
    <row r="85" spans="2:11" s="1" customFormat="1" ht="15" customHeight="1">
      <c r="B85" s="252"/>
      <c r="C85" s="253" t="s">
        <v>408</v>
      </c>
      <c r="D85" s="253"/>
      <c r="E85" s="253"/>
      <c r="F85" s="254" t="s">
        <v>399</v>
      </c>
      <c r="G85" s="253"/>
      <c r="H85" s="253" t="s">
        <v>409</v>
      </c>
      <c r="I85" s="253" t="s">
        <v>395</v>
      </c>
      <c r="J85" s="253">
        <v>20</v>
      </c>
      <c r="K85" s="241"/>
    </row>
    <row r="86" spans="2:11" s="1" customFormat="1" ht="15" customHeight="1">
      <c r="B86" s="252"/>
      <c r="C86" s="253" t="s">
        <v>410</v>
      </c>
      <c r="D86" s="253"/>
      <c r="E86" s="253"/>
      <c r="F86" s="254" t="s">
        <v>399</v>
      </c>
      <c r="G86" s="253"/>
      <c r="H86" s="253" t="s">
        <v>411</v>
      </c>
      <c r="I86" s="253" t="s">
        <v>395</v>
      </c>
      <c r="J86" s="253">
        <v>20</v>
      </c>
      <c r="K86" s="241"/>
    </row>
    <row r="87" spans="2:11" s="1" customFormat="1" ht="15" customHeight="1">
      <c r="B87" s="252"/>
      <c r="C87" s="229" t="s">
        <v>412</v>
      </c>
      <c r="D87" s="229"/>
      <c r="E87" s="229"/>
      <c r="F87" s="250" t="s">
        <v>399</v>
      </c>
      <c r="G87" s="251"/>
      <c r="H87" s="229" t="s">
        <v>413</v>
      </c>
      <c r="I87" s="229" t="s">
        <v>395</v>
      </c>
      <c r="J87" s="229">
        <v>50</v>
      </c>
      <c r="K87" s="241"/>
    </row>
    <row r="88" spans="2:11" s="1" customFormat="1" ht="15" customHeight="1">
      <c r="B88" s="252"/>
      <c r="C88" s="229" t="s">
        <v>414</v>
      </c>
      <c r="D88" s="229"/>
      <c r="E88" s="229"/>
      <c r="F88" s="250" t="s">
        <v>399</v>
      </c>
      <c r="G88" s="251"/>
      <c r="H88" s="229" t="s">
        <v>415</v>
      </c>
      <c r="I88" s="229" t="s">
        <v>395</v>
      </c>
      <c r="J88" s="229">
        <v>20</v>
      </c>
      <c r="K88" s="241"/>
    </row>
    <row r="89" spans="2:11" s="1" customFormat="1" ht="15" customHeight="1">
      <c r="B89" s="252"/>
      <c r="C89" s="229" t="s">
        <v>416</v>
      </c>
      <c r="D89" s="229"/>
      <c r="E89" s="229"/>
      <c r="F89" s="250" t="s">
        <v>399</v>
      </c>
      <c r="G89" s="251"/>
      <c r="H89" s="229" t="s">
        <v>417</v>
      </c>
      <c r="I89" s="229" t="s">
        <v>395</v>
      </c>
      <c r="J89" s="229">
        <v>20</v>
      </c>
      <c r="K89" s="241"/>
    </row>
    <row r="90" spans="2:11" s="1" customFormat="1" ht="15" customHeight="1">
      <c r="B90" s="252"/>
      <c r="C90" s="229" t="s">
        <v>418</v>
      </c>
      <c r="D90" s="229"/>
      <c r="E90" s="229"/>
      <c r="F90" s="250" t="s">
        <v>399</v>
      </c>
      <c r="G90" s="251"/>
      <c r="H90" s="229" t="s">
        <v>419</v>
      </c>
      <c r="I90" s="229" t="s">
        <v>395</v>
      </c>
      <c r="J90" s="229">
        <v>50</v>
      </c>
      <c r="K90" s="241"/>
    </row>
    <row r="91" spans="2:11" s="1" customFormat="1" ht="15" customHeight="1">
      <c r="B91" s="252"/>
      <c r="C91" s="229" t="s">
        <v>420</v>
      </c>
      <c r="D91" s="229"/>
      <c r="E91" s="229"/>
      <c r="F91" s="250" t="s">
        <v>399</v>
      </c>
      <c r="G91" s="251"/>
      <c r="H91" s="229" t="s">
        <v>420</v>
      </c>
      <c r="I91" s="229" t="s">
        <v>395</v>
      </c>
      <c r="J91" s="229">
        <v>50</v>
      </c>
      <c r="K91" s="241"/>
    </row>
    <row r="92" spans="2:11" s="1" customFormat="1" ht="15" customHeight="1">
      <c r="B92" s="252"/>
      <c r="C92" s="229" t="s">
        <v>421</v>
      </c>
      <c r="D92" s="229"/>
      <c r="E92" s="229"/>
      <c r="F92" s="250" t="s">
        <v>399</v>
      </c>
      <c r="G92" s="251"/>
      <c r="H92" s="229" t="s">
        <v>422</v>
      </c>
      <c r="I92" s="229" t="s">
        <v>395</v>
      </c>
      <c r="J92" s="229">
        <v>255</v>
      </c>
      <c r="K92" s="241"/>
    </row>
    <row r="93" spans="2:11" s="1" customFormat="1" ht="15" customHeight="1">
      <c r="B93" s="252"/>
      <c r="C93" s="229" t="s">
        <v>423</v>
      </c>
      <c r="D93" s="229"/>
      <c r="E93" s="229"/>
      <c r="F93" s="250" t="s">
        <v>393</v>
      </c>
      <c r="G93" s="251"/>
      <c r="H93" s="229" t="s">
        <v>424</v>
      </c>
      <c r="I93" s="229" t="s">
        <v>425</v>
      </c>
      <c r="J93" s="229"/>
      <c r="K93" s="241"/>
    </row>
    <row r="94" spans="2:11" s="1" customFormat="1" ht="15" customHeight="1">
      <c r="B94" s="252"/>
      <c r="C94" s="229" t="s">
        <v>426</v>
      </c>
      <c r="D94" s="229"/>
      <c r="E94" s="229"/>
      <c r="F94" s="250" t="s">
        <v>393</v>
      </c>
      <c r="G94" s="251"/>
      <c r="H94" s="229" t="s">
        <v>427</v>
      </c>
      <c r="I94" s="229" t="s">
        <v>428</v>
      </c>
      <c r="J94" s="229"/>
      <c r="K94" s="241"/>
    </row>
    <row r="95" spans="2:11" s="1" customFormat="1" ht="15" customHeight="1">
      <c r="B95" s="252"/>
      <c r="C95" s="229" t="s">
        <v>429</v>
      </c>
      <c r="D95" s="229"/>
      <c r="E95" s="229"/>
      <c r="F95" s="250" t="s">
        <v>393</v>
      </c>
      <c r="G95" s="251"/>
      <c r="H95" s="229" t="s">
        <v>429</v>
      </c>
      <c r="I95" s="229" t="s">
        <v>428</v>
      </c>
      <c r="J95" s="229"/>
      <c r="K95" s="241"/>
    </row>
    <row r="96" spans="2:11" s="1" customFormat="1" ht="15" customHeight="1">
      <c r="B96" s="252"/>
      <c r="C96" s="229" t="s">
        <v>43</v>
      </c>
      <c r="D96" s="229"/>
      <c r="E96" s="229"/>
      <c r="F96" s="250" t="s">
        <v>393</v>
      </c>
      <c r="G96" s="251"/>
      <c r="H96" s="229" t="s">
        <v>430</v>
      </c>
      <c r="I96" s="229" t="s">
        <v>428</v>
      </c>
      <c r="J96" s="229"/>
      <c r="K96" s="241"/>
    </row>
    <row r="97" spans="2:11" s="1" customFormat="1" ht="15" customHeight="1">
      <c r="B97" s="252"/>
      <c r="C97" s="229" t="s">
        <v>53</v>
      </c>
      <c r="D97" s="229"/>
      <c r="E97" s="229"/>
      <c r="F97" s="250" t="s">
        <v>393</v>
      </c>
      <c r="G97" s="251"/>
      <c r="H97" s="229" t="s">
        <v>431</v>
      </c>
      <c r="I97" s="229" t="s">
        <v>428</v>
      </c>
      <c r="J97" s="229"/>
      <c r="K97" s="241"/>
    </row>
    <row r="98" spans="2:11" s="1" customFormat="1" ht="15" customHeight="1">
      <c r="B98" s="255"/>
      <c r="C98" s="256"/>
      <c r="D98" s="256"/>
      <c r="E98" s="256"/>
      <c r="F98" s="256"/>
      <c r="G98" s="256"/>
      <c r="H98" s="256"/>
      <c r="I98" s="256"/>
      <c r="J98" s="256"/>
      <c r="K98" s="257"/>
    </row>
    <row r="99" spans="2:11" s="1" customFormat="1" ht="18.75" customHeight="1">
      <c r="B99" s="258"/>
      <c r="C99" s="259"/>
      <c r="D99" s="259"/>
      <c r="E99" s="259"/>
      <c r="F99" s="259"/>
      <c r="G99" s="259"/>
      <c r="H99" s="259"/>
      <c r="I99" s="259"/>
      <c r="J99" s="259"/>
      <c r="K99" s="258"/>
    </row>
    <row r="100" spans="2:11" s="1" customFormat="1" ht="18.75" customHeight="1">
      <c r="B100" s="236"/>
      <c r="C100" s="236"/>
      <c r="D100" s="236"/>
      <c r="E100" s="236"/>
      <c r="F100" s="236"/>
      <c r="G100" s="236"/>
      <c r="H100" s="236"/>
      <c r="I100" s="236"/>
      <c r="J100" s="236"/>
      <c r="K100" s="236"/>
    </row>
    <row r="101" spans="2:11" s="1" customFormat="1" ht="7.5" customHeight="1">
      <c r="B101" s="237"/>
      <c r="C101" s="238"/>
      <c r="D101" s="238"/>
      <c r="E101" s="238"/>
      <c r="F101" s="238"/>
      <c r="G101" s="238"/>
      <c r="H101" s="238"/>
      <c r="I101" s="238"/>
      <c r="J101" s="238"/>
      <c r="K101" s="239"/>
    </row>
    <row r="102" spans="2:11" s="1" customFormat="1" ht="45" customHeight="1">
      <c r="B102" s="240"/>
      <c r="C102" s="358" t="s">
        <v>432</v>
      </c>
      <c r="D102" s="358"/>
      <c r="E102" s="358"/>
      <c r="F102" s="358"/>
      <c r="G102" s="358"/>
      <c r="H102" s="358"/>
      <c r="I102" s="358"/>
      <c r="J102" s="358"/>
      <c r="K102" s="241"/>
    </row>
    <row r="103" spans="2:11" s="1" customFormat="1" ht="17.25" customHeight="1">
      <c r="B103" s="240"/>
      <c r="C103" s="242" t="s">
        <v>387</v>
      </c>
      <c r="D103" s="242"/>
      <c r="E103" s="242"/>
      <c r="F103" s="242" t="s">
        <v>388</v>
      </c>
      <c r="G103" s="243"/>
      <c r="H103" s="242" t="s">
        <v>59</v>
      </c>
      <c r="I103" s="242" t="s">
        <v>62</v>
      </c>
      <c r="J103" s="242" t="s">
        <v>389</v>
      </c>
      <c r="K103" s="241"/>
    </row>
    <row r="104" spans="2:11" s="1" customFormat="1" ht="17.25" customHeight="1">
      <c r="B104" s="240"/>
      <c r="C104" s="244" t="s">
        <v>390</v>
      </c>
      <c r="D104" s="244"/>
      <c r="E104" s="244"/>
      <c r="F104" s="245" t="s">
        <v>391</v>
      </c>
      <c r="G104" s="246"/>
      <c r="H104" s="244"/>
      <c r="I104" s="244"/>
      <c r="J104" s="244" t="s">
        <v>392</v>
      </c>
      <c r="K104" s="241"/>
    </row>
    <row r="105" spans="2:11" s="1" customFormat="1" ht="5.25" customHeight="1">
      <c r="B105" s="240"/>
      <c r="C105" s="242"/>
      <c r="D105" s="242"/>
      <c r="E105" s="242"/>
      <c r="F105" s="242"/>
      <c r="G105" s="260"/>
      <c r="H105" s="242"/>
      <c r="I105" s="242"/>
      <c r="J105" s="242"/>
      <c r="K105" s="241"/>
    </row>
    <row r="106" spans="2:11" s="1" customFormat="1" ht="15" customHeight="1">
      <c r="B106" s="240"/>
      <c r="C106" s="229" t="s">
        <v>58</v>
      </c>
      <c r="D106" s="249"/>
      <c r="E106" s="249"/>
      <c r="F106" s="250" t="s">
        <v>393</v>
      </c>
      <c r="G106" s="229"/>
      <c r="H106" s="229" t="s">
        <v>433</v>
      </c>
      <c r="I106" s="229" t="s">
        <v>395</v>
      </c>
      <c r="J106" s="229">
        <v>20</v>
      </c>
      <c r="K106" s="241"/>
    </row>
    <row r="107" spans="2:11" s="1" customFormat="1" ht="15" customHeight="1">
      <c r="B107" s="240"/>
      <c r="C107" s="229" t="s">
        <v>396</v>
      </c>
      <c r="D107" s="229"/>
      <c r="E107" s="229"/>
      <c r="F107" s="250" t="s">
        <v>393</v>
      </c>
      <c r="G107" s="229"/>
      <c r="H107" s="229" t="s">
        <v>433</v>
      </c>
      <c r="I107" s="229" t="s">
        <v>395</v>
      </c>
      <c r="J107" s="229">
        <v>120</v>
      </c>
      <c r="K107" s="241"/>
    </row>
    <row r="108" spans="2:11" s="1" customFormat="1" ht="15" customHeight="1">
      <c r="B108" s="252"/>
      <c r="C108" s="229" t="s">
        <v>398</v>
      </c>
      <c r="D108" s="229"/>
      <c r="E108" s="229"/>
      <c r="F108" s="250" t="s">
        <v>399</v>
      </c>
      <c r="G108" s="229"/>
      <c r="H108" s="229" t="s">
        <v>433</v>
      </c>
      <c r="I108" s="229" t="s">
        <v>395</v>
      </c>
      <c r="J108" s="229">
        <v>50</v>
      </c>
      <c r="K108" s="241"/>
    </row>
    <row r="109" spans="2:11" s="1" customFormat="1" ht="15" customHeight="1">
      <c r="B109" s="252"/>
      <c r="C109" s="229" t="s">
        <v>401</v>
      </c>
      <c r="D109" s="229"/>
      <c r="E109" s="229"/>
      <c r="F109" s="250" t="s">
        <v>393</v>
      </c>
      <c r="G109" s="229"/>
      <c r="H109" s="229" t="s">
        <v>433</v>
      </c>
      <c r="I109" s="229" t="s">
        <v>403</v>
      </c>
      <c r="J109" s="229"/>
      <c r="K109" s="241"/>
    </row>
    <row r="110" spans="2:11" s="1" customFormat="1" ht="15" customHeight="1">
      <c r="B110" s="252"/>
      <c r="C110" s="229" t="s">
        <v>412</v>
      </c>
      <c r="D110" s="229"/>
      <c r="E110" s="229"/>
      <c r="F110" s="250" t="s">
        <v>399</v>
      </c>
      <c r="G110" s="229"/>
      <c r="H110" s="229" t="s">
        <v>433</v>
      </c>
      <c r="I110" s="229" t="s">
        <v>395</v>
      </c>
      <c r="J110" s="229">
        <v>50</v>
      </c>
      <c r="K110" s="241"/>
    </row>
    <row r="111" spans="2:11" s="1" customFormat="1" ht="15" customHeight="1">
      <c r="B111" s="252"/>
      <c r="C111" s="229" t="s">
        <v>420</v>
      </c>
      <c r="D111" s="229"/>
      <c r="E111" s="229"/>
      <c r="F111" s="250" t="s">
        <v>399</v>
      </c>
      <c r="G111" s="229"/>
      <c r="H111" s="229" t="s">
        <v>433</v>
      </c>
      <c r="I111" s="229" t="s">
        <v>395</v>
      </c>
      <c r="J111" s="229">
        <v>50</v>
      </c>
      <c r="K111" s="241"/>
    </row>
    <row r="112" spans="2:11" s="1" customFormat="1" ht="15" customHeight="1">
      <c r="B112" s="252"/>
      <c r="C112" s="229" t="s">
        <v>418</v>
      </c>
      <c r="D112" s="229"/>
      <c r="E112" s="229"/>
      <c r="F112" s="250" t="s">
        <v>399</v>
      </c>
      <c r="G112" s="229"/>
      <c r="H112" s="229" t="s">
        <v>433</v>
      </c>
      <c r="I112" s="229" t="s">
        <v>395</v>
      </c>
      <c r="J112" s="229">
        <v>50</v>
      </c>
      <c r="K112" s="241"/>
    </row>
    <row r="113" spans="2:11" s="1" customFormat="1" ht="15" customHeight="1">
      <c r="B113" s="252"/>
      <c r="C113" s="229" t="s">
        <v>58</v>
      </c>
      <c r="D113" s="229"/>
      <c r="E113" s="229"/>
      <c r="F113" s="250" t="s">
        <v>393</v>
      </c>
      <c r="G113" s="229"/>
      <c r="H113" s="229" t="s">
        <v>434</v>
      </c>
      <c r="I113" s="229" t="s">
        <v>395</v>
      </c>
      <c r="J113" s="229">
        <v>20</v>
      </c>
      <c r="K113" s="241"/>
    </row>
    <row r="114" spans="2:11" s="1" customFormat="1" ht="15" customHeight="1">
      <c r="B114" s="252"/>
      <c r="C114" s="229" t="s">
        <v>435</v>
      </c>
      <c r="D114" s="229"/>
      <c r="E114" s="229"/>
      <c r="F114" s="250" t="s">
        <v>393</v>
      </c>
      <c r="G114" s="229"/>
      <c r="H114" s="229" t="s">
        <v>436</v>
      </c>
      <c r="I114" s="229" t="s">
        <v>395</v>
      </c>
      <c r="J114" s="229">
        <v>120</v>
      </c>
      <c r="K114" s="241"/>
    </row>
    <row r="115" spans="2:11" s="1" customFormat="1" ht="15" customHeight="1">
      <c r="B115" s="252"/>
      <c r="C115" s="229" t="s">
        <v>43</v>
      </c>
      <c r="D115" s="229"/>
      <c r="E115" s="229"/>
      <c r="F115" s="250" t="s">
        <v>393</v>
      </c>
      <c r="G115" s="229"/>
      <c r="H115" s="229" t="s">
        <v>437</v>
      </c>
      <c r="I115" s="229" t="s">
        <v>428</v>
      </c>
      <c r="J115" s="229"/>
      <c r="K115" s="241"/>
    </row>
    <row r="116" spans="2:11" s="1" customFormat="1" ht="15" customHeight="1">
      <c r="B116" s="252"/>
      <c r="C116" s="229" t="s">
        <v>53</v>
      </c>
      <c r="D116" s="229"/>
      <c r="E116" s="229"/>
      <c r="F116" s="250" t="s">
        <v>393</v>
      </c>
      <c r="G116" s="229"/>
      <c r="H116" s="229" t="s">
        <v>438</v>
      </c>
      <c r="I116" s="229" t="s">
        <v>428</v>
      </c>
      <c r="J116" s="229"/>
      <c r="K116" s="241"/>
    </row>
    <row r="117" spans="2:11" s="1" customFormat="1" ht="15" customHeight="1">
      <c r="B117" s="252"/>
      <c r="C117" s="229" t="s">
        <v>62</v>
      </c>
      <c r="D117" s="229"/>
      <c r="E117" s="229"/>
      <c r="F117" s="250" t="s">
        <v>393</v>
      </c>
      <c r="G117" s="229"/>
      <c r="H117" s="229" t="s">
        <v>439</v>
      </c>
      <c r="I117" s="229" t="s">
        <v>440</v>
      </c>
      <c r="J117" s="229"/>
      <c r="K117" s="241"/>
    </row>
    <row r="118" spans="2:11" s="1" customFormat="1" ht="15" customHeight="1">
      <c r="B118" s="255"/>
      <c r="C118" s="261"/>
      <c r="D118" s="261"/>
      <c r="E118" s="261"/>
      <c r="F118" s="261"/>
      <c r="G118" s="261"/>
      <c r="H118" s="261"/>
      <c r="I118" s="261"/>
      <c r="J118" s="261"/>
      <c r="K118" s="257"/>
    </row>
    <row r="119" spans="2:11" s="1" customFormat="1" ht="18.75" customHeight="1">
      <c r="B119" s="262"/>
      <c r="C119" s="263"/>
      <c r="D119" s="263"/>
      <c r="E119" s="263"/>
      <c r="F119" s="264"/>
      <c r="G119" s="263"/>
      <c r="H119" s="263"/>
      <c r="I119" s="263"/>
      <c r="J119" s="263"/>
      <c r="K119" s="262"/>
    </row>
    <row r="120" spans="2:11" s="1" customFormat="1" ht="18.75" customHeight="1">
      <c r="B120" s="236"/>
      <c r="C120" s="236"/>
      <c r="D120" s="236"/>
      <c r="E120" s="236"/>
      <c r="F120" s="236"/>
      <c r="G120" s="236"/>
      <c r="H120" s="236"/>
      <c r="I120" s="236"/>
      <c r="J120" s="236"/>
      <c r="K120" s="236"/>
    </row>
    <row r="121" spans="2:11" s="1" customFormat="1" ht="7.5" customHeight="1">
      <c r="B121" s="265"/>
      <c r="C121" s="266"/>
      <c r="D121" s="266"/>
      <c r="E121" s="266"/>
      <c r="F121" s="266"/>
      <c r="G121" s="266"/>
      <c r="H121" s="266"/>
      <c r="I121" s="266"/>
      <c r="J121" s="266"/>
      <c r="K121" s="267"/>
    </row>
    <row r="122" spans="2:11" s="1" customFormat="1" ht="45" customHeight="1">
      <c r="B122" s="268"/>
      <c r="C122" s="356" t="s">
        <v>441</v>
      </c>
      <c r="D122" s="356"/>
      <c r="E122" s="356"/>
      <c r="F122" s="356"/>
      <c r="G122" s="356"/>
      <c r="H122" s="356"/>
      <c r="I122" s="356"/>
      <c r="J122" s="356"/>
      <c r="K122" s="269"/>
    </row>
    <row r="123" spans="2:11" s="1" customFormat="1" ht="17.25" customHeight="1">
      <c r="B123" s="270"/>
      <c r="C123" s="242" t="s">
        <v>387</v>
      </c>
      <c r="D123" s="242"/>
      <c r="E123" s="242"/>
      <c r="F123" s="242" t="s">
        <v>388</v>
      </c>
      <c r="G123" s="243"/>
      <c r="H123" s="242" t="s">
        <v>59</v>
      </c>
      <c r="I123" s="242" t="s">
        <v>62</v>
      </c>
      <c r="J123" s="242" t="s">
        <v>389</v>
      </c>
      <c r="K123" s="271"/>
    </row>
    <row r="124" spans="2:11" s="1" customFormat="1" ht="17.25" customHeight="1">
      <c r="B124" s="270"/>
      <c r="C124" s="244" t="s">
        <v>390</v>
      </c>
      <c r="D124" s="244"/>
      <c r="E124" s="244"/>
      <c r="F124" s="245" t="s">
        <v>391</v>
      </c>
      <c r="G124" s="246"/>
      <c r="H124" s="244"/>
      <c r="I124" s="244"/>
      <c r="J124" s="244" t="s">
        <v>392</v>
      </c>
      <c r="K124" s="271"/>
    </row>
    <row r="125" spans="2:11" s="1" customFormat="1" ht="5.25" customHeight="1">
      <c r="B125" s="272"/>
      <c r="C125" s="247"/>
      <c r="D125" s="247"/>
      <c r="E125" s="247"/>
      <c r="F125" s="247"/>
      <c r="G125" s="273"/>
      <c r="H125" s="247"/>
      <c r="I125" s="247"/>
      <c r="J125" s="247"/>
      <c r="K125" s="274"/>
    </row>
    <row r="126" spans="2:11" s="1" customFormat="1" ht="15" customHeight="1">
      <c r="B126" s="272"/>
      <c r="C126" s="229" t="s">
        <v>396</v>
      </c>
      <c r="D126" s="249"/>
      <c r="E126" s="249"/>
      <c r="F126" s="250" t="s">
        <v>393</v>
      </c>
      <c r="G126" s="229"/>
      <c r="H126" s="229" t="s">
        <v>433</v>
      </c>
      <c r="I126" s="229" t="s">
        <v>395</v>
      </c>
      <c r="J126" s="229">
        <v>120</v>
      </c>
      <c r="K126" s="275"/>
    </row>
    <row r="127" spans="2:11" s="1" customFormat="1" ht="15" customHeight="1">
      <c r="B127" s="272"/>
      <c r="C127" s="229" t="s">
        <v>442</v>
      </c>
      <c r="D127" s="229"/>
      <c r="E127" s="229"/>
      <c r="F127" s="250" t="s">
        <v>393</v>
      </c>
      <c r="G127" s="229"/>
      <c r="H127" s="229" t="s">
        <v>443</v>
      </c>
      <c r="I127" s="229" t="s">
        <v>395</v>
      </c>
      <c r="J127" s="229" t="s">
        <v>444</v>
      </c>
      <c r="K127" s="275"/>
    </row>
    <row r="128" spans="2:11" s="1" customFormat="1" ht="15" customHeight="1">
      <c r="B128" s="272"/>
      <c r="C128" s="229" t="s">
        <v>341</v>
      </c>
      <c r="D128" s="229"/>
      <c r="E128" s="229"/>
      <c r="F128" s="250" t="s">
        <v>393</v>
      </c>
      <c r="G128" s="229"/>
      <c r="H128" s="229" t="s">
        <v>445</v>
      </c>
      <c r="I128" s="229" t="s">
        <v>395</v>
      </c>
      <c r="J128" s="229" t="s">
        <v>444</v>
      </c>
      <c r="K128" s="275"/>
    </row>
    <row r="129" spans="2:11" s="1" customFormat="1" ht="15" customHeight="1">
      <c r="B129" s="272"/>
      <c r="C129" s="229" t="s">
        <v>404</v>
      </c>
      <c r="D129" s="229"/>
      <c r="E129" s="229"/>
      <c r="F129" s="250" t="s">
        <v>399</v>
      </c>
      <c r="G129" s="229"/>
      <c r="H129" s="229" t="s">
        <v>405</v>
      </c>
      <c r="I129" s="229" t="s">
        <v>395</v>
      </c>
      <c r="J129" s="229">
        <v>15</v>
      </c>
      <c r="K129" s="275"/>
    </row>
    <row r="130" spans="2:11" s="1" customFormat="1" ht="15" customHeight="1">
      <c r="B130" s="272"/>
      <c r="C130" s="253" t="s">
        <v>406</v>
      </c>
      <c r="D130" s="253"/>
      <c r="E130" s="253"/>
      <c r="F130" s="254" t="s">
        <v>399</v>
      </c>
      <c r="G130" s="253"/>
      <c r="H130" s="253" t="s">
        <v>407</v>
      </c>
      <c r="I130" s="253" t="s">
        <v>395</v>
      </c>
      <c r="J130" s="253">
        <v>15</v>
      </c>
      <c r="K130" s="275"/>
    </row>
    <row r="131" spans="2:11" s="1" customFormat="1" ht="15" customHeight="1">
      <c r="B131" s="272"/>
      <c r="C131" s="253" t="s">
        <v>408</v>
      </c>
      <c r="D131" s="253"/>
      <c r="E131" s="253"/>
      <c r="F131" s="254" t="s">
        <v>399</v>
      </c>
      <c r="G131" s="253"/>
      <c r="H131" s="253" t="s">
        <v>409</v>
      </c>
      <c r="I131" s="253" t="s">
        <v>395</v>
      </c>
      <c r="J131" s="253">
        <v>20</v>
      </c>
      <c r="K131" s="275"/>
    </row>
    <row r="132" spans="2:11" s="1" customFormat="1" ht="15" customHeight="1">
      <c r="B132" s="272"/>
      <c r="C132" s="253" t="s">
        <v>410</v>
      </c>
      <c r="D132" s="253"/>
      <c r="E132" s="253"/>
      <c r="F132" s="254" t="s">
        <v>399</v>
      </c>
      <c r="G132" s="253"/>
      <c r="H132" s="253" t="s">
        <v>411</v>
      </c>
      <c r="I132" s="253" t="s">
        <v>395</v>
      </c>
      <c r="J132" s="253">
        <v>20</v>
      </c>
      <c r="K132" s="275"/>
    </row>
    <row r="133" spans="2:11" s="1" customFormat="1" ht="15" customHeight="1">
      <c r="B133" s="272"/>
      <c r="C133" s="229" t="s">
        <v>398</v>
      </c>
      <c r="D133" s="229"/>
      <c r="E133" s="229"/>
      <c r="F133" s="250" t="s">
        <v>399</v>
      </c>
      <c r="G133" s="229"/>
      <c r="H133" s="229" t="s">
        <v>433</v>
      </c>
      <c r="I133" s="229" t="s">
        <v>395</v>
      </c>
      <c r="J133" s="229">
        <v>50</v>
      </c>
      <c r="K133" s="275"/>
    </row>
    <row r="134" spans="2:11" s="1" customFormat="1" ht="15" customHeight="1">
      <c r="B134" s="272"/>
      <c r="C134" s="229" t="s">
        <v>412</v>
      </c>
      <c r="D134" s="229"/>
      <c r="E134" s="229"/>
      <c r="F134" s="250" t="s">
        <v>399</v>
      </c>
      <c r="G134" s="229"/>
      <c r="H134" s="229" t="s">
        <v>433</v>
      </c>
      <c r="I134" s="229" t="s">
        <v>395</v>
      </c>
      <c r="J134" s="229">
        <v>50</v>
      </c>
      <c r="K134" s="275"/>
    </row>
    <row r="135" spans="2:11" s="1" customFormat="1" ht="15" customHeight="1">
      <c r="B135" s="272"/>
      <c r="C135" s="229" t="s">
        <v>418</v>
      </c>
      <c r="D135" s="229"/>
      <c r="E135" s="229"/>
      <c r="F135" s="250" t="s">
        <v>399</v>
      </c>
      <c r="G135" s="229"/>
      <c r="H135" s="229" t="s">
        <v>433</v>
      </c>
      <c r="I135" s="229" t="s">
        <v>395</v>
      </c>
      <c r="J135" s="229">
        <v>50</v>
      </c>
      <c r="K135" s="275"/>
    </row>
    <row r="136" spans="2:11" s="1" customFormat="1" ht="15" customHeight="1">
      <c r="B136" s="272"/>
      <c r="C136" s="229" t="s">
        <v>420</v>
      </c>
      <c r="D136" s="229"/>
      <c r="E136" s="229"/>
      <c r="F136" s="250" t="s">
        <v>399</v>
      </c>
      <c r="G136" s="229"/>
      <c r="H136" s="229" t="s">
        <v>433</v>
      </c>
      <c r="I136" s="229" t="s">
        <v>395</v>
      </c>
      <c r="J136" s="229">
        <v>50</v>
      </c>
      <c r="K136" s="275"/>
    </row>
    <row r="137" spans="2:11" s="1" customFormat="1" ht="15" customHeight="1">
      <c r="B137" s="272"/>
      <c r="C137" s="229" t="s">
        <v>421</v>
      </c>
      <c r="D137" s="229"/>
      <c r="E137" s="229"/>
      <c r="F137" s="250" t="s">
        <v>399</v>
      </c>
      <c r="G137" s="229"/>
      <c r="H137" s="229" t="s">
        <v>446</v>
      </c>
      <c r="I137" s="229" t="s">
        <v>395</v>
      </c>
      <c r="J137" s="229">
        <v>255</v>
      </c>
      <c r="K137" s="275"/>
    </row>
    <row r="138" spans="2:11" s="1" customFormat="1" ht="15" customHeight="1">
      <c r="B138" s="272"/>
      <c r="C138" s="229" t="s">
        <v>423</v>
      </c>
      <c r="D138" s="229"/>
      <c r="E138" s="229"/>
      <c r="F138" s="250" t="s">
        <v>393</v>
      </c>
      <c r="G138" s="229"/>
      <c r="H138" s="229" t="s">
        <v>447</v>
      </c>
      <c r="I138" s="229" t="s">
        <v>425</v>
      </c>
      <c r="J138" s="229"/>
      <c r="K138" s="275"/>
    </row>
    <row r="139" spans="2:11" s="1" customFormat="1" ht="15" customHeight="1">
      <c r="B139" s="272"/>
      <c r="C139" s="229" t="s">
        <v>426</v>
      </c>
      <c r="D139" s="229"/>
      <c r="E139" s="229"/>
      <c r="F139" s="250" t="s">
        <v>393</v>
      </c>
      <c r="G139" s="229"/>
      <c r="H139" s="229" t="s">
        <v>448</v>
      </c>
      <c r="I139" s="229" t="s">
        <v>428</v>
      </c>
      <c r="J139" s="229"/>
      <c r="K139" s="275"/>
    </row>
    <row r="140" spans="2:11" s="1" customFormat="1" ht="15" customHeight="1">
      <c r="B140" s="272"/>
      <c r="C140" s="229" t="s">
        <v>429</v>
      </c>
      <c r="D140" s="229"/>
      <c r="E140" s="229"/>
      <c r="F140" s="250" t="s">
        <v>393</v>
      </c>
      <c r="G140" s="229"/>
      <c r="H140" s="229" t="s">
        <v>429</v>
      </c>
      <c r="I140" s="229" t="s">
        <v>428</v>
      </c>
      <c r="J140" s="229"/>
      <c r="K140" s="275"/>
    </row>
    <row r="141" spans="2:11" s="1" customFormat="1" ht="15" customHeight="1">
      <c r="B141" s="272"/>
      <c r="C141" s="229" t="s">
        <v>43</v>
      </c>
      <c r="D141" s="229"/>
      <c r="E141" s="229"/>
      <c r="F141" s="250" t="s">
        <v>393</v>
      </c>
      <c r="G141" s="229"/>
      <c r="H141" s="229" t="s">
        <v>449</v>
      </c>
      <c r="I141" s="229" t="s">
        <v>428</v>
      </c>
      <c r="J141" s="229"/>
      <c r="K141" s="275"/>
    </row>
    <row r="142" spans="2:11" s="1" customFormat="1" ht="15" customHeight="1">
      <c r="B142" s="272"/>
      <c r="C142" s="229" t="s">
        <v>450</v>
      </c>
      <c r="D142" s="229"/>
      <c r="E142" s="229"/>
      <c r="F142" s="250" t="s">
        <v>393</v>
      </c>
      <c r="G142" s="229"/>
      <c r="H142" s="229" t="s">
        <v>451</v>
      </c>
      <c r="I142" s="229" t="s">
        <v>428</v>
      </c>
      <c r="J142" s="229"/>
      <c r="K142" s="275"/>
    </row>
    <row r="143" spans="2:11" s="1" customFormat="1" ht="15" customHeight="1">
      <c r="B143" s="276"/>
      <c r="C143" s="277"/>
      <c r="D143" s="277"/>
      <c r="E143" s="277"/>
      <c r="F143" s="277"/>
      <c r="G143" s="277"/>
      <c r="H143" s="277"/>
      <c r="I143" s="277"/>
      <c r="J143" s="277"/>
      <c r="K143" s="278"/>
    </row>
    <row r="144" spans="2:11" s="1" customFormat="1" ht="18.75" customHeight="1">
      <c r="B144" s="263"/>
      <c r="C144" s="263"/>
      <c r="D144" s="263"/>
      <c r="E144" s="263"/>
      <c r="F144" s="264"/>
      <c r="G144" s="263"/>
      <c r="H144" s="263"/>
      <c r="I144" s="263"/>
      <c r="J144" s="263"/>
      <c r="K144" s="263"/>
    </row>
    <row r="145" spans="2:11" s="1" customFormat="1" ht="18.75" customHeight="1">
      <c r="B145" s="236"/>
      <c r="C145" s="236"/>
      <c r="D145" s="236"/>
      <c r="E145" s="236"/>
      <c r="F145" s="236"/>
      <c r="G145" s="236"/>
      <c r="H145" s="236"/>
      <c r="I145" s="236"/>
      <c r="J145" s="236"/>
      <c r="K145" s="236"/>
    </row>
    <row r="146" spans="2:11" s="1" customFormat="1" ht="7.5" customHeight="1">
      <c r="B146" s="237"/>
      <c r="C146" s="238"/>
      <c r="D146" s="238"/>
      <c r="E146" s="238"/>
      <c r="F146" s="238"/>
      <c r="G146" s="238"/>
      <c r="H146" s="238"/>
      <c r="I146" s="238"/>
      <c r="J146" s="238"/>
      <c r="K146" s="239"/>
    </row>
    <row r="147" spans="2:11" s="1" customFormat="1" ht="45" customHeight="1">
      <c r="B147" s="240"/>
      <c r="C147" s="358" t="s">
        <v>452</v>
      </c>
      <c r="D147" s="358"/>
      <c r="E147" s="358"/>
      <c r="F147" s="358"/>
      <c r="G147" s="358"/>
      <c r="H147" s="358"/>
      <c r="I147" s="358"/>
      <c r="J147" s="358"/>
      <c r="K147" s="241"/>
    </row>
    <row r="148" spans="2:11" s="1" customFormat="1" ht="17.25" customHeight="1">
      <c r="B148" s="240"/>
      <c r="C148" s="242" t="s">
        <v>387</v>
      </c>
      <c r="D148" s="242"/>
      <c r="E148" s="242"/>
      <c r="F148" s="242" t="s">
        <v>388</v>
      </c>
      <c r="G148" s="243"/>
      <c r="H148" s="242" t="s">
        <v>59</v>
      </c>
      <c r="I148" s="242" t="s">
        <v>62</v>
      </c>
      <c r="J148" s="242" t="s">
        <v>389</v>
      </c>
      <c r="K148" s="241"/>
    </row>
    <row r="149" spans="2:11" s="1" customFormat="1" ht="17.25" customHeight="1">
      <c r="B149" s="240"/>
      <c r="C149" s="244" t="s">
        <v>390</v>
      </c>
      <c r="D149" s="244"/>
      <c r="E149" s="244"/>
      <c r="F149" s="245" t="s">
        <v>391</v>
      </c>
      <c r="G149" s="246"/>
      <c r="H149" s="244"/>
      <c r="I149" s="244"/>
      <c r="J149" s="244" t="s">
        <v>392</v>
      </c>
      <c r="K149" s="241"/>
    </row>
    <row r="150" spans="2:11" s="1" customFormat="1" ht="5.25" customHeight="1">
      <c r="B150" s="252"/>
      <c r="C150" s="247"/>
      <c r="D150" s="247"/>
      <c r="E150" s="247"/>
      <c r="F150" s="247"/>
      <c r="G150" s="248"/>
      <c r="H150" s="247"/>
      <c r="I150" s="247"/>
      <c r="J150" s="247"/>
      <c r="K150" s="275"/>
    </row>
    <row r="151" spans="2:11" s="1" customFormat="1" ht="15" customHeight="1">
      <c r="B151" s="252"/>
      <c r="C151" s="279" t="s">
        <v>396</v>
      </c>
      <c r="D151" s="229"/>
      <c r="E151" s="229"/>
      <c r="F151" s="280" t="s">
        <v>393</v>
      </c>
      <c r="G151" s="229"/>
      <c r="H151" s="279" t="s">
        <v>433</v>
      </c>
      <c r="I151" s="279" t="s">
        <v>395</v>
      </c>
      <c r="J151" s="279">
        <v>120</v>
      </c>
      <c r="K151" s="275"/>
    </row>
    <row r="152" spans="2:11" s="1" customFormat="1" ht="15" customHeight="1">
      <c r="B152" s="252"/>
      <c r="C152" s="279" t="s">
        <v>442</v>
      </c>
      <c r="D152" s="229"/>
      <c r="E152" s="229"/>
      <c r="F152" s="280" t="s">
        <v>393</v>
      </c>
      <c r="G152" s="229"/>
      <c r="H152" s="279" t="s">
        <v>453</v>
      </c>
      <c r="I152" s="279" t="s">
        <v>395</v>
      </c>
      <c r="J152" s="279" t="s">
        <v>444</v>
      </c>
      <c r="K152" s="275"/>
    </row>
    <row r="153" spans="2:11" s="1" customFormat="1" ht="15" customHeight="1">
      <c r="B153" s="252"/>
      <c r="C153" s="279" t="s">
        <v>341</v>
      </c>
      <c r="D153" s="229"/>
      <c r="E153" s="229"/>
      <c r="F153" s="280" t="s">
        <v>393</v>
      </c>
      <c r="G153" s="229"/>
      <c r="H153" s="279" t="s">
        <v>454</v>
      </c>
      <c r="I153" s="279" t="s">
        <v>395</v>
      </c>
      <c r="J153" s="279" t="s">
        <v>444</v>
      </c>
      <c r="K153" s="275"/>
    </row>
    <row r="154" spans="2:11" s="1" customFormat="1" ht="15" customHeight="1">
      <c r="B154" s="252"/>
      <c r="C154" s="279" t="s">
        <v>398</v>
      </c>
      <c r="D154" s="229"/>
      <c r="E154" s="229"/>
      <c r="F154" s="280" t="s">
        <v>399</v>
      </c>
      <c r="G154" s="229"/>
      <c r="H154" s="279" t="s">
        <v>433</v>
      </c>
      <c r="I154" s="279" t="s">
        <v>395</v>
      </c>
      <c r="J154" s="279">
        <v>50</v>
      </c>
      <c r="K154" s="275"/>
    </row>
    <row r="155" spans="2:11" s="1" customFormat="1" ht="15" customHeight="1">
      <c r="B155" s="252"/>
      <c r="C155" s="279" t="s">
        <v>401</v>
      </c>
      <c r="D155" s="229"/>
      <c r="E155" s="229"/>
      <c r="F155" s="280" t="s">
        <v>393</v>
      </c>
      <c r="G155" s="229"/>
      <c r="H155" s="279" t="s">
        <v>433</v>
      </c>
      <c r="I155" s="279" t="s">
        <v>403</v>
      </c>
      <c r="J155" s="279"/>
      <c r="K155" s="275"/>
    </row>
    <row r="156" spans="2:11" s="1" customFormat="1" ht="15" customHeight="1">
      <c r="B156" s="252"/>
      <c r="C156" s="279" t="s">
        <v>412</v>
      </c>
      <c r="D156" s="229"/>
      <c r="E156" s="229"/>
      <c r="F156" s="280" t="s">
        <v>399</v>
      </c>
      <c r="G156" s="229"/>
      <c r="H156" s="279" t="s">
        <v>433</v>
      </c>
      <c r="I156" s="279" t="s">
        <v>395</v>
      </c>
      <c r="J156" s="279">
        <v>50</v>
      </c>
      <c r="K156" s="275"/>
    </row>
    <row r="157" spans="2:11" s="1" customFormat="1" ht="15" customHeight="1">
      <c r="B157" s="252"/>
      <c r="C157" s="279" t="s">
        <v>420</v>
      </c>
      <c r="D157" s="229"/>
      <c r="E157" s="229"/>
      <c r="F157" s="280" t="s">
        <v>399</v>
      </c>
      <c r="G157" s="229"/>
      <c r="H157" s="279" t="s">
        <v>433</v>
      </c>
      <c r="I157" s="279" t="s">
        <v>395</v>
      </c>
      <c r="J157" s="279">
        <v>50</v>
      </c>
      <c r="K157" s="275"/>
    </row>
    <row r="158" spans="2:11" s="1" customFormat="1" ht="15" customHeight="1">
      <c r="B158" s="252"/>
      <c r="C158" s="279" t="s">
        <v>418</v>
      </c>
      <c r="D158" s="229"/>
      <c r="E158" s="229"/>
      <c r="F158" s="280" t="s">
        <v>399</v>
      </c>
      <c r="G158" s="229"/>
      <c r="H158" s="279" t="s">
        <v>433</v>
      </c>
      <c r="I158" s="279" t="s">
        <v>395</v>
      </c>
      <c r="J158" s="279">
        <v>50</v>
      </c>
      <c r="K158" s="275"/>
    </row>
    <row r="159" spans="2:11" s="1" customFormat="1" ht="15" customHeight="1">
      <c r="B159" s="252"/>
      <c r="C159" s="279" t="s">
        <v>95</v>
      </c>
      <c r="D159" s="229"/>
      <c r="E159" s="229"/>
      <c r="F159" s="280" t="s">
        <v>393</v>
      </c>
      <c r="G159" s="229"/>
      <c r="H159" s="279" t="s">
        <v>455</v>
      </c>
      <c r="I159" s="279" t="s">
        <v>395</v>
      </c>
      <c r="J159" s="279" t="s">
        <v>456</v>
      </c>
      <c r="K159" s="275"/>
    </row>
    <row r="160" spans="2:11" s="1" customFormat="1" ht="15" customHeight="1">
      <c r="B160" s="252"/>
      <c r="C160" s="279" t="s">
        <v>457</v>
      </c>
      <c r="D160" s="229"/>
      <c r="E160" s="229"/>
      <c r="F160" s="280" t="s">
        <v>393</v>
      </c>
      <c r="G160" s="229"/>
      <c r="H160" s="279" t="s">
        <v>458</v>
      </c>
      <c r="I160" s="279" t="s">
        <v>428</v>
      </c>
      <c r="J160" s="279"/>
      <c r="K160" s="275"/>
    </row>
    <row r="161" spans="2:11" s="1" customFormat="1" ht="15" customHeight="1">
      <c r="B161" s="281"/>
      <c r="C161" s="261"/>
      <c r="D161" s="261"/>
      <c r="E161" s="261"/>
      <c r="F161" s="261"/>
      <c r="G161" s="261"/>
      <c r="H161" s="261"/>
      <c r="I161" s="261"/>
      <c r="J161" s="261"/>
      <c r="K161" s="282"/>
    </row>
    <row r="162" spans="2:11" s="1" customFormat="1" ht="18.75" customHeight="1">
      <c r="B162" s="263"/>
      <c r="C162" s="273"/>
      <c r="D162" s="273"/>
      <c r="E162" s="273"/>
      <c r="F162" s="283"/>
      <c r="G162" s="273"/>
      <c r="H162" s="273"/>
      <c r="I162" s="273"/>
      <c r="J162" s="273"/>
      <c r="K162" s="263"/>
    </row>
    <row r="163" spans="2:11" s="1" customFormat="1" ht="18.75" customHeight="1">
      <c r="B163" s="236"/>
      <c r="C163" s="236"/>
      <c r="D163" s="236"/>
      <c r="E163" s="236"/>
      <c r="F163" s="236"/>
      <c r="G163" s="236"/>
      <c r="H163" s="236"/>
      <c r="I163" s="236"/>
      <c r="J163" s="236"/>
      <c r="K163" s="236"/>
    </row>
    <row r="164" spans="2:11" s="1" customFormat="1" ht="7.5" customHeight="1">
      <c r="B164" s="218"/>
      <c r="C164" s="219"/>
      <c r="D164" s="219"/>
      <c r="E164" s="219"/>
      <c r="F164" s="219"/>
      <c r="G164" s="219"/>
      <c r="H164" s="219"/>
      <c r="I164" s="219"/>
      <c r="J164" s="219"/>
      <c r="K164" s="220"/>
    </row>
    <row r="165" spans="2:11" s="1" customFormat="1" ht="45" customHeight="1">
      <c r="B165" s="221"/>
      <c r="C165" s="356" t="s">
        <v>459</v>
      </c>
      <c r="D165" s="356"/>
      <c r="E165" s="356"/>
      <c r="F165" s="356"/>
      <c r="G165" s="356"/>
      <c r="H165" s="356"/>
      <c r="I165" s="356"/>
      <c r="J165" s="356"/>
      <c r="K165" s="222"/>
    </row>
    <row r="166" spans="2:11" s="1" customFormat="1" ht="17.25" customHeight="1">
      <c r="B166" s="221"/>
      <c r="C166" s="242" t="s">
        <v>387</v>
      </c>
      <c r="D166" s="242"/>
      <c r="E166" s="242"/>
      <c r="F166" s="242" t="s">
        <v>388</v>
      </c>
      <c r="G166" s="284"/>
      <c r="H166" s="285" t="s">
        <v>59</v>
      </c>
      <c r="I166" s="285" t="s">
        <v>62</v>
      </c>
      <c r="J166" s="242" t="s">
        <v>389</v>
      </c>
      <c r="K166" s="222"/>
    </row>
    <row r="167" spans="2:11" s="1" customFormat="1" ht="17.25" customHeight="1">
      <c r="B167" s="223"/>
      <c r="C167" s="244" t="s">
        <v>390</v>
      </c>
      <c r="D167" s="244"/>
      <c r="E167" s="244"/>
      <c r="F167" s="245" t="s">
        <v>391</v>
      </c>
      <c r="G167" s="286"/>
      <c r="H167" s="287"/>
      <c r="I167" s="287"/>
      <c r="J167" s="244" t="s">
        <v>392</v>
      </c>
      <c r="K167" s="224"/>
    </row>
    <row r="168" spans="2:11" s="1" customFormat="1" ht="5.25" customHeight="1">
      <c r="B168" s="252"/>
      <c r="C168" s="247"/>
      <c r="D168" s="247"/>
      <c r="E168" s="247"/>
      <c r="F168" s="247"/>
      <c r="G168" s="248"/>
      <c r="H168" s="247"/>
      <c r="I168" s="247"/>
      <c r="J168" s="247"/>
      <c r="K168" s="275"/>
    </row>
    <row r="169" spans="2:11" s="1" customFormat="1" ht="15" customHeight="1">
      <c r="B169" s="252"/>
      <c r="C169" s="229" t="s">
        <v>396</v>
      </c>
      <c r="D169" s="229"/>
      <c r="E169" s="229"/>
      <c r="F169" s="250" t="s">
        <v>393</v>
      </c>
      <c r="G169" s="229"/>
      <c r="H169" s="229" t="s">
        <v>433</v>
      </c>
      <c r="I169" s="229" t="s">
        <v>395</v>
      </c>
      <c r="J169" s="229">
        <v>120</v>
      </c>
      <c r="K169" s="275"/>
    </row>
    <row r="170" spans="2:11" s="1" customFormat="1" ht="15" customHeight="1">
      <c r="B170" s="252"/>
      <c r="C170" s="229" t="s">
        <v>442</v>
      </c>
      <c r="D170" s="229"/>
      <c r="E170" s="229"/>
      <c r="F170" s="250" t="s">
        <v>393</v>
      </c>
      <c r="G170" s="229"/>
      <c r="H170" s="229" t="s">
        <v>443</v>
      </c>
      <c r="I170" s="229" t="s">
        <v>395</v>
      </c>
      <c r="J170" s="229" t="s">
        <v>444</v>
      </c>
      <c r="K170" s="275"/>
    </row>
    <row r="171" spans="2:11" s="1" customFormat="1" ht="15" customHeight="1">
      <c r="B171" s="252"/>
      <c r="C171" s="229" t="s">
        <v>341</v>
      </c>
      <c r="D171" s="229"/>
      <c r="E171" s="229"/>
      <c r="F171" s="250" t="s">
        <v>393</v>
      </c>
      <c r="G171" s="229"/>
      <c r="H171" s="229" t="s">
        <v>460</v>
      </c>
      <c r="I171" s="229" t="s">
        <v>395</v>
      </c>
      <c r="J171" s="229" t="s">
        <v>444</v>
      </c>
      <c r="K171" s="275"/>
    </row>
    <row r="172" spans="2:11" s="1" customFormat="1" ht="15" customHeight="1">
      <c r="B172" s="252"/>
      <c r="C172" s="229" t="s">
        <v>398</v>
      </c>
      <c r="D172" s="229"/>
      <c r="E172" s="229"/>
      <c r="F172" s="250" t="s">
        <v>399</v>
      </c>
      <c r="G172" s="229"/>
      <c r="H172" s="229" t="s">
        <v>460</v>
      </c>
      <c r="I172" s="229" t="s">
        <v>395</v>
      </c>
      <c r="J172" s="229">
        <v>50</v>
      </c>
      <c r="K172" s="275"/>
    </row>
    <row r="173" spans="2:11" s="1" customFormat="1" ht="15" customHeight="1">
      <c r="B173" s="252"/>
      <c r="C173" s="229" t="s">
        <v>401</v>
      </c>
      <c r="D173" s="229"/>
      <c r="E173" s="229"/>
      <c r="F173" s="250" t="s">
        <v>393</v>
      </c>
      <c r="G173" s="229"/>
      <c r="H173" s="229" t="s">
        <v>460</v>
      </c>
      <c r="I173" s="229" t="s">
        <v>403</v>
      </c>
      <c r="J173" s="229"/>
      <c r="K173" s="275"/>
    </row>
    <row r="174" spans="2:11" s="1" customFormat="1" ht="15" customHeight="1">
      <c r="B174" s="252"/>
      <c r="C174" s="229" t="s">
        <v>412</v>
      </c>
      <c r="D174" s="229"/>
      <c r="E174" s="229"/>
      <c r="F174" s="250" t="s">
        <v>399</v>
      </c>
      <c r="G174" s="229"/>
      <c r="H174" s="229" t="s">
        <v>460</v>
      </c>
      <c r="I174" s="229" t="s">
        <v>395</v>
      </c>
      <c r="J174" s="229">
        <v>50</v>
      </c>
      <c r="K174" s="275"/>
    </row>
    <row r="175" spans="2:11" s="1" customFormat="1" ht="15" customHeight="1">
      <c r="B175" s="252"/>
      <c r="C175" s="229" t="s">
        <v>420</v>
      </c>
      <c r="D175" s="229"/>
      <c r="E175" s="229"/>
      <c r="F175" s="250" t="s">
        <v>399</v>
      </c>
      <c r="G175" s="229"/>
      <c r="H175" s="229" t="s">
        <v>460</v>
      </c>
      <c r="I175" s="229" t="s">
        <v>395</v>
      </c>
      <c r="J175" s="229">
        <v>50</v>
      </c>
      <c r="K175" s="275"/>
    </row>
    <row r="176" spans="2:11" s="1" customFormat="1" ht="15" customHeight="1">
      <c r="B176" s="252"/>
      <c r="C176" s="229" t="s">
        <v>418</v>
      </c>
      <c r="D176" s="229"/>
      <c r="E176" s="229"/>
      <c r="F176" s="250" t="s">
        <v>399</v>
      </c>
      <c r="G176" s="229"/>
      <c r="H176" s="229" t="s">
        <v>460</v>
      </c>
      <c r="I176" s="229" t="s">
        <v>395</v>
      </c>
      <c r="J176" s="229">
        <v>50</v>
      </c>
      <c r="K176" s="275"/>
    </row>
    <row r="177" spans="2:11" s="1" customFormat="1" ht="15" customHeight="1">
      <c r="B177" s="252"/>
      <c r="C177" s="229" t="s">
        <v>104</v>
      </c>
      <c r="D177" s="229"/>
      <c r="E177" s="229"/>
      <c r="F177" s="250" t="s">
        <v>393</v>
      </c>
      <c r="G177" s="229"/>
      <c r="H177" s="229" t="s">
        <v>461</v>
      </c>
      <c r="I177" s="229" t="s">
        <v>462</v>
      </c>
      <c r="J177" s="229"/>
      <c r="K177" s="275"/>
    </row>
    <row r="178" spans="2:11" s="1" customFormat="1" ht="15" customHeight="1">
      <c r="B178" s="252"/>
      <c r="C178" s="229" t="s">
        <v>62</v>
      </c>
      <c r="D178" s="229"/>
      <c r="E178" s="229"/>
      <c r="F178" s="250" t="s">
        <v>393</v>
      </c>
      <c r="G178" s="229"/>
      <c r="H178" s="229" t="s">
        <v>463</v>
      </c>
      <c r="I178" s="229" t="s">
        <v>464</v>
      </c>
      <c r="J178" s="229">
        <v>1</v>
      </c>
      <c r="K178" s="275"/>
    </row>
    <row r="179" spans="2:11" s="1" customFormat="1" ht="15" customHeight="1">
      <c r="B179" s="252"/>
      <c r="C179" s="229" t="s">
        <v>58</v>
      </c>
      <c r="D179" s="229"/>
      <c r="E179" s="229"/>
      <c r="F179" s="250" t="s">
        <v>393</v>
      </c>
      <c r="G179" s="229"/>
      <c r="H179" s="229" t="s">
        <v>465</v>
      </c>
      <c r="I179" s="229" t="s">
        <v>395</v>
      </c>
      <c r="J179" s="229">
        <v>20</v>
      </c>
      <c r="K179" s="275"/>
    </row>
    <row r="180" spans="2:11" s="1" customFormat="1" ht="15" customHeight="1">
      <c r="B180" s="252"/>
      <c r="C180" s="229" t="s">
        <v>59</v>
      </c>
      <c r="D180" s="229"/>
      <c r="E180" s="229"/>
      <c r="F180" s="250" t="s">
        <v>393</v>
      </c>
      <c r="G180" s="229"/>
      <c r="H180" s="229" t="s">
        <v>466</v>
      </c>
      <c r="I180" s="229" t="s">
        <v>395</v>
      </c>
      <c r="J180" s="229">
        <v>255</v>
      </c>
      <c r="K180" s="275"/>
    </row>
    <row r="181" spans="2:11" s="1" customFormat="1" ht="15" customHeight="1">
      <c r="B181" s="252"/>
      <c r="C181" s="229" t="s">
        <v>105</v>
      </c>
      <c r="D181" s="229"/>
      <c r="E181" s="229"/>
      <c r="F181" s="250" t="s">
        <v>393</v>
      </c>
      <c r="G181" s="229"/>
      <c r="H181" s="229" t="s">
        <v>357</v>
      </c>
      <c r="I181" s="229" t="s">
        <v>395</v>
      </c>
      <c r="J181" s="229">
        <v>10</v>
      </c>
      <c r="K181" s="275"/>
    </row>
    <row r="182" spans="2:11" s="1" customFormat="1" ht="15" customHeight="1">
      <c r="B182" s="252"/>
      <c r="C182" s="229" t="s">
        <v>106</v>
      </c>
      <c r="D182" s="229"/>
      <c r="E182" s="229"/>
      <c r="F182" s="250" t="s">
        <v>393</v>
      </c>
      <c r="G182" s="229"/>
      <c r="H182" s="229" t="s">
        <v>467</v>
      </c>
      <c r="I182" s="229" t="s">
        <v>428</v>
      </c>
      <c r="J182" s="229"/>
      <c r="K182" s="275"/>
    </row>
    <row r="183" spans="2:11" s="1" customFormat="1" ht="15" customHeight="1">
      <c r="B183" s="252"/>
      <c r="C183" s="229" t="s">
        <v>468</v>
      </c>
      <c r="D183" s="229"/>
      <c r="E183" s="229"/>
      <c r="F183" s="250" t="s">
        <v>393</v>
      </c>
      <c r="G183" s="229"/>
      <c r="H183" s="229" t="s">
        <v>469</v>
      </c>
      <c r="I183" s="229" t="s">
        <v>428</v>
      </c>
      <c r="J183" s="229"/>
      <c r="K183" s="275"/>
    </row>
    <row r="184" spans="2:11" s="1" customFormat="1" ht="15" customHeight="1">
      <c r="B184" s="252"/>
      <c r="C184" s="229" t="s">
        <v>457</v>
      </c>
      <c r="D184" s="229"/>
      <c r="E184" s="229"/>
      <c r="F184" s="250" t="s">
        <v>393</v>
      </c>
      <c r="G184" s="229"/>
      <c r="H184" s="229" t="s">
        <v>470</v>
      </c>
      <c r="I184" s="229" t="s">
        <v>428</v>
      </c>
      <c r="J184" s="229"/>
      <c r="K184" s="275"/>
    </row>
    <row r="185" spans="2:11" s="1" customFormat="1" ht="15" customHeight="1">
      <c r="B185" s="252"/>
      <c r="C185" s="229" t="s">
        <v>108</v>
      </c>
      <c r="D185" s="229"/>
      <c r="E185" s="229"/>
      <c r="F185" s="250" t="s">
        <v>399</v>
      </c>
      <c r="G185" s="229"/>
      <c r="H185" s="229" t="s">
        <v>471</v>
      </c>
      <c r="I185" s="229" t="s">
        <v>395</v>
      </c>
      <c r="J185" s="229">
        <v>50</v>
      </c>
      <c r="K185" s="275"/>
    </row>
    <row r="186" spans="2:11" s="1" customFormat="1" ht="15" customHeight="1">
      <c r="B186" s="252"/>
      <c r="C186" s="229" t="s">
        <v>472</v>
      </c>
      <c r="D186" s="229"/>
      <c r="E186" s="229"/>
      <c r="F186" s="250" t="s">
        <v>399</v>
      </c>
      <c r="G186" s="229"/>
      <c r="H186" s="229" t="s">
        <v>473</v>
      </c>
      <c r="I186" s="229" t="s">
        <v>474</v>
      </c>
      <c r="J186" s="229"/>
      <c r="K186" s="275"/>
    </row>
    <row r="187" spans="2:11" s="1" customFormat="1" ht="15" customHeight="1">
      <c r="B187" s="252"/>
      <c r="C187" s="229" t="s">
        <v>475</v>
      </c>
      <c r="D187" s="229"/>
      <c r="E187" s="229"/>
      <c r="F187" s="250" t="s">
        <v>399</v>
      </c>
      <c r="G187" s="229"/>
      <c r="H187" s="229" t="s">
        <v>476</v>
      </c>
      <c r="I187" s="229" t="s">
        <v>474</v>
      </c>
      <c r="J187" s="229"/>
      <c r="K187" s="275"/>
    </row>
    <row r="188" spans="2:11" s="1" customFormat="1" ht="15" customHeight="1">
      <c r="B188" s="252"/>
      <c r="C188" s="229" t="s">
        <v>477</v>
      </c>
      <c r="D188" s="229"/>
      <c r="E188" s="229"/>
      <c r="F188" s="250" t="s">
        <v>399</v>
      </c>
      <c r="G188" s="229"/>
      <c r="H188" s="229" t="s">
        <v>478</v>
      </c>
      <c r="I188" s="229" t="s">
        <v>474</v>
      </c>
      <c r="J188" s="229"/>
      <c r="K188" s="275"/>
    </row>
    <row r="189" spans="2:11" s="1" customFormat="1" ht="15" customHeight="1">
      <c r="B189" s="252"/>
      <c r="C189" s="288" t="s">
        <v>479</v>
      </c>
      <c r="D189" s="229"/>
      <c r="E189" s="229"/>
      <c r="F189" s="250" t="s">
        <v>399</v>
      </c>
      <c r="G189" s="229"/>
      <c r="H189" s="229" t="s">
        <v>480</v>
      </c>
      <c r="I189" s="229" t="s">
        <v>481</v>
      </c>
      <c r="J189" s="289" t="s">
        <v>482</v>
      </c>
      <c r="K189" s="275"/>
    </row>
    <row r="190" spans="2:11" s="16" customFormat="1" ht="15" customHeight="1">
      <c r="B190" s="290"/>
      <c r="C190" s="291" t="s">
        <v>483</v>
      </c>
      <c r="D190" s="292"/>
      <c r="E190" s="292"/>
      <c r="F190" s="293" t="s">
        <v>399</v>
      </c>
      <c r="G190" s="292"/>
      <c r="H190" s="292" t="s">
        <v>484</v>
      </c>
      <c r="I190" s="292" t="s">
        <v>481</v>
      </c>
      <c r="J190" s="294" t="s">
        <v>482</v>
      </c>
      <c r="K190" s="295"/>
    </row>
    <row r="191" spans="2:11" s="1" customFormat="1" ht="15" customHeight="1">
      <c r="B191" s="252"/>
      <c r="C191" s="288" t="s">
        <v>47</v>
      </c>
      <c r="D191" s="229"/>
      <c r="E191" s="229"/>
      <c r="F191" s="250" t="s">
        <v>393</v>
      </c>
      <c r="G191" s="229"/>
      <c r="H191" s="226" t="s">
        <v>485</v>
      </c>
      <c r="I191" s="229" t="s">
        <v>486</v>
      </c>
      <c r="J191" s="229"/>
      <c r="K191" s="275"/>
    </row>
    <row r="192" spans="2:11" s="1" customFormat="1" ht="15" customHeight="1">
      <c r="B192" s="252"/>
      <c r="C192" s="288" t="s">
        <v>487</v>
      </c>
      <c r="D192" s="229"/>
      <c r="E192" s="229"/>
      <c r="F192" s="250" t="s">
        <v>393</v>
      </c>
      <c r="G192" s="229"/>
      <c r="H192" s="229" t="s">
        <v>488</v>
      </c>
      <c r="I192" s="229" t="s">
        <v>428</v>
      </c>
      <c r="J192" s="229"/>
      <c r="K192" s="275"/>
    </row>
    <row r="193" spans="2:11" s="1" customFormat="1" ht="15" customHeight="1">
      <c r="B193" s="252"/>
      <c r="C193" s="288" t="s">
        <v>489</v>
      </c>
      <c r="D193" s="229"/>
      <c r="E193" s="229"/>
      <c r="F193" s="250" t="s">
        <v>393</v>
      </c>
      <c r="G193" s="229"/>
      <c r="H193" s="229" t="s">
        <v>490</v>
      </c>
      <c r="I193" s="229" t="s">
        <v>428</v>
      </c>
      <c r="J193" s="229"/>
      <c r="K193" s="275"/>
    </row>
    <row r="194" spans="2:11" s="1" customFormat="1" ht="15" customHeight="1">
      <c r="B194" s="252"/>
      <c r="C194" s="288" t="s">
        <v>491</v>
      </c>
      <c r="D194" s="229"/>
      <c r="E194" s="229"/>
      <c r="F194" s="250" t="s">
        <v>399</v>
      </c>
      <c r="G194" s="229"/>
      <c r="H194" s="229" t="s">
        <v>492</v>
      </c>
      <c r="I194" s="229" t="s">
        <v>428</v>
      </c>
      <c r="J194" s="229"/>
      <c r="K194" s="275"/>
    </row>
    <row r="195" spans="2:11" s="1" customFormat="1" ht="15" customHeight="1">
      <c r="B195" s="281"/>
      <c r="C195" s="296"/>
      <c r="D195" s="261"/>
      <c r="E195" s="261"/>
      <c r="F195" s="261"/>
      <c r="G195" s="261"/>
      <c r="H195" s="261"/>
      <c r="I195" s="261"/>
      <c r="J195" s="261"/>
      <c r="K195" s="282"/>
    </row>
    <row r="196" spans="2:11" s="1" customFormat="1" ht="18.75" customHeight="1">
      <c r="B196" s="263"/>
      <c r="C196" s="273"/>
      <c r="D196" s="273"/>
      <c r="E196" s="273"/>
      <c r="F196" s="283"/>
      <c r="G196" s="273"/>
      <c r="H196" s="273"/>
      <c r="I196" s="273"/>
      <c r="J196" s="273"/>
      <c r="K196" s="263"/>
    </row>
    <row r="197" spans="2:11" s="1" customFormat="1" ht="18.75" customHeight="1">
      <c r="B197" s="263"/>
      <c r="C197" s="273"/>
      <c r="D197" s="273"/>
      <c r="E197" s="273"/>
      <c r="F197" s="283"/>
      <c r="G197" s="273"/>
      <c r="H197" s="273"/>
      <c r="I197" s="273"/>
      <c r="J197" s="273"/>
      <c r="K197" s="263"/>
    </row>
    <row r="198" spans="2:11" s="1" customFormat="1" ht="18.75" customHeight="1">
      <c r="B198" s="236"/>
      <c r="C198" s="236"/>
      <c r="D198" s="236"/>
      <c r="E198" s="236"/>
      <c r="F198" s="236"/>
      <c r="G198" s="236"/>
      <c r="H198" s="236"/>
      <c r="I198" s="236"/>
      <c r="J198" s="236"/>
      <c r="K198" s="236"/>
    </row>
    <row r="199" spans="2:11" s="1" customFormat="1" ht="12">
      <c r="B199" s="218"/>
      <c r="C199" s="219"/>
      <c r="D199" s="219"/>
      <c r="E199" s="219"/>
      <c r="F199" s="219"/>
      <c r="G199" s="219"/>
      <c r="H199" s="219"/>
      <c r="I199" s="219"/>
      <c r="J199" s="219"/>
      <c r="K199" s="220"/>
    </row>
    <row r="200" spans="2:11" s="1" customFormat="1" ht="20.5">
      <c r="B200" s="221"/>
      <c r="C200" s="356" t="s">
        <v>493</v>
      </c>
      <c r="D200" s="356"/>
      <c r="E200" s="356"/>
      <c r="F200" s="356"/>
      <c r="G200" s="356"/>
      <c r="H200" s="356"/>
      <c r="I200" s="356"/>
      <c r="J200" s="356"/>
      <c r="K200" s="222"/>
    </row>
    <row r="201" spans="2:11" s="1" customFormat="1" ht="25.5" customHeight="1">
      <c r="B201" s="221"/>
      <c r="C201" s="297" t="s">
        <v>494</v>
      </c>
      <c r="D201" s="297"/>
      <c r="E201" s="297"/>
      <c r="F201" s="297" t="s">
        <v>495</v>
      </c>
      <c r="G201" s="298"/>
      <c r="H201" s="359" t="s">
        <v>496</v>
      </c>
      <c r="I201" s="359"/>
      <c r="J201" s="359"/>
      <c r="K201" s="222"/>
    </row>
    <row r="202" spans="2:11" s="1" customFormat="1" ht="5.25" customHeight="1">
      <c r="B202" s="252"/>
      <c r="C202" s="247"/>
      <c r="D202" s="247"/>
      <c r="E202" s="247"/>
      <c r="F202" s="247"/>
      <c r="G202" s="273"/>
      <c r="H202" s="247"/>
      <c r="I202" s="247"/>
      <c r="J202" s="247"/>
      <c r="K202" s="275"/>
    </row>
    <row r="203" spans="2:11" s="1" customFormat="1" ht="15" customHeight="1">
      <c r="B203" s="252"/>
      <c r="C203" s="229" t="s">
        <v>486</v>
      </c>
      <c r="D203" s="229"/>
      <c r="E203" s="229"/>
      <c r="F203" s="250" t="s">
        <v>48</v>
      </c>
      <c r="G203" s="229"/>
      <c r="H203" s="360" t="s">
        <v>497</v>
      </c>
      <c r="I203" s="360"/>
      <c r="J203" s="360"/>
      <c r="K203" s="275"/>
    </row>
    <row r="204" spans="2:11" s="1" customFormat="1" ht="15" customHeight="1">
      <c r="B204" s="252"/>
      <c r="C204" s="229"/>
      <c r="D204" s="229"/>
      <c r="E204" s="229"/>
      <c r="F204" s="250" t="s">
        <v>49</v>
      </c>
      <c r="G204" s="229"/>
      <c r="H204" s="360" t="s">
        <v>498</v>
      </c>
      <c r="I204" s="360"/>
      <c r="J204" s="360"/>
      <c r="K204" s="275"/>
    </row>
    <row r="205" spans="2:11" s="1" customFormat="1" ht="15" customHeight="1">
      <c r="B205" s="252"/>
      <c r="C205" s="229"/>
      <c r="D205" s="229"/>
      <c r="E205" s="229"/>
      <c r="F205" s="250" t="s">
        <v>52</v>
      </c>
      <c r="G205" s="229"/>
      <c r="H205" s="360" t="s">
        <v>499</v>
      </c>
      <c r="I205" s="360"/>
      <c r="J205" s="360"/>
      <c r="K205" s="275"/>
    </row>
    <row r="206" spans="2:11" s="1" customFormat="1" ht="15" customHeight="1">
      <c r="B206" s="252"/>
      <c r="C206" s="229"/>
      <c r="D206" s="229"/>
      <c r="E206" s="229"/>
      <c r="F206" s="250" t="s">
        <v>50</v>
      </c>
      <c r="G206" s="229"/>
      <c r="H206" s="360" t="s">
        <v>500</v>
      </c>
      <c r="I206" s="360"/>
      <c r="J206" s="360"/>
      <c r="K206" s="275"/>
    </row>
    <row r="207" spans="2:11" s="1" customFormat="1" ht="15" customHeight="1">
      <c r="B207" s="252"/>
      <c r="C207" s="229"/>
      <c r="D207" s="229"/>
      <c r="E207" s="229"/>
      <c r="F207" s="250" t="s">
        <v>51</v>
      </c>
      <c r="G207" s="229"/>
      <c r="H207" s="360" t="s">
        <v>501</v>
      </c>
      <c r="I207" s="360"/>
      <c r="J207" s="360"/>
      <c r="K207" s="275"/>
    </row>
    <row r="208" spans="2:11" s="1" customFormat="1" ht="15" customHeight="1">
      <c r="B208" s="252"/>
      <c r="C208" s="229"/>
      <c r="D208" s="229"/>
      <c r="E208" s="229"/>
      <c r="F208" s="250"/>
      <c r="G208" s="229"/>
      <c r="H208" s="229"/>
      <c r="I208" s="229"/>
      <c r="J208" s="229"/>
      <c r="K208" s="275"/>
    </row>
    <row r="209" spans="2:11" s="1" customFormat="1" ht="15" customHeight="1">
      <c r="B209" s="252"/>
      <c r="C209" s="229" t="s">
        <v>440</v>
      </c>
      <c r="D209" s="229"/>
      <c r="E209" s="229"/>
      <c r="F209" s="250" t="s">
        <v>84</v>
      </c>
      <c r="G209" s="229"/>
      <c r="H209" s="360" t="s">
        <v>502</v>
      </c>
      <c r="I209" s="360"/>
      <c r="J209" s="360"/>
      <c r="K209" s="275"/>
    </row>
    <row r="210" spans="2:11" s="1" customFormat="1" ht="15" customHeight="1">
      <c r="B210" s="252"/>
      <c r="C210" s="229"/>
      <c r="D210" s="229"/>
      <c r="E210" s="229"/>
      <c r="F210" s="250" t="s">
        <v>336</v>
      </c>
      <c r="G210" s="229"/>
      <c r="H210" s="360" t="s">
        <v>337</v>
      </c>
      <c r="I210" s="360"/>
      <c r="J210" s="360"/>
      <c r="K210" s="275"/>
    </row>
    <row r="211" spans="2:11" s="1" customFormat="1" ht="15" customHeight="1">
      <c r="B211" s="252"/>
      <c r="C211" s="229"/>
      <c r="D211" s="229"/>
      <c r="E211" s="229"/>
      <c r="F211" s="250" t="s">
        <v>334</v>
      </c>
      <c r="G211" s="229"/>
      <c r="H211" s="360" t="s">
        <v>503</v>
      </c>
      <c r="I211" s="360"/>
      <c r="J211" s="360"/>
      <c r="K211" s="275"/>
    </row>
    <row r="212" spans="2:11" s="1" customFormat="1" ht="15" customHeight="1">
      <c r="B212" s="299"/>
      <c r="C212" s="229"/>
      <c r="D212" s="229"/>
      <c r="E212" s="229"/>
      <c r="F212" s="250" t="s">
        <v>338</v>
      </c>
      <c r="G212" s="288"/>
      <c r="H212" s="361" t="s">
        <v>83</v>
      </c>
      <c r="I212" s="361"/>
      <c r="J212" s="361"/>
      <c r="K212" s="300"/>
    </row>
    <row r="213" spans="2:11" s="1" customFormat="1" ht="15" customHeight="1">
      <c r="B213" s="299"/>
      <c r="C213" s="229"/>
      <c r="D213" s="229"/>
      <c r="E213" s="229"/>
      <c r="F213" s="250" t="s">
        <v>339</v>
      </c>
      <c r="G213" s="288"/>
      <c r="H213" s="361" t="s">
        <v>504</v>
      </c>
      <c r="I213" s="361"/>
      <c r="J213" s="361"/>
      <c r="K213" s="300"/>
    </row>
    <row r="214" spans="2:11" s="1" customFormat="1" ht="15" customHeight="1">
      <c r="B214" s="299"/>
      <c r="C214" s="229"/>
      <c r="D214" s="229"/>
      <c r="E214" s="229"/>
      <c r="F214" s="250"/>
      <c r="G214" s="288"/>
      <c r="H214" s="279"/>
      <c r="I214" s="279"/>
      <c r="J214" s="279"/>
      <c r="K214" s="300"/>
    </row>
    <row r="215" spans="2:11" s="1" customFormat="1" ht="15" customHeight="1">
      <c r="B215" s="299"/>
      <c r="C215" s="229" t="s">
        <v>464</v>
      </c>
      <c r="D215" s="229"/>
      <c r="E215" s="229"/>
      <c r="F215" s="250">
        <v>1</v>
      </c>
      <c r="G215" s="288"/>
      <c r="H215" s="361" t="s">
        <v>505</v>
      </c>
      <c r="I215" s="361"/>
      <c r="J215" s="361"/>
      <c r="K215" s="300"/>
    </row>
    <row r="216" spans="2:11" s="1" customFormat="1" ht="15" customHeight="1">
      <c r="B216" s="299"/>
      <c r="C216" s="229"/>
      <c r="D216" s="229"/>
      <c r="E216" s="229"/>
      <c r="F216" s="250">
        <v>2</v>
      </c>
      <c r="G216" s="288"/>
      <c r="H216" s="361" t="s">
        <v>506</v>
      </c>
      <c r="I216" s="361"/>
      <c r="J216" s="361"/>
      <c r="K216" s="300"/>
    </row>
    <row r="217" spans="2:11" s="1" customFormat="1" ht="15" customHeight="1">
      <c r="B217" s="299"/>
      <c r="C217" s="229"/>
      <c r="D217" s="229"/>
      <c r="E217" s="229"/>
      <c r="F217" s="250">
        <v>3</v>
      </c>
      <c r="G217" s="288"/>
      <c r="H217" s="361" t="s">
        <v>507</v>
      </c>
      <c r="I217" s="361"/>
      <c r="J217" s="361"/>
      <c r="K217" s="300"/>
    </row>
    <row r="218" spans="2:11" s="1" customFormat="1" ht="15" customHeight="1">
      <c r="B218" s="299"/>
      <c r="C218" s="229"/>
      <c r="D218" s="229"/>
      <c r="E218" s="229"/>
      <c r="F218" s="250">
        <v>4</v>
      </c>
      <c r="G218" s="288"/>
      <c r="H218" s="361" t="s">
        <v>508</v>
      </c>
      <c r="I218" s="361"/>
      <c r="J218" s="361"/>
      <c r="K218" s="300"/>
    </row>
    <row r="219" spans="2:11" s="1" customFormat="1" ht="12.75" customHeight="1">
      <c r="B219" s="301"/>
      <c r="C219" s="302"/>
      <c r="D219" s="302"/>
      <c r="E219" s="302"/>
      <c r="F219" s="302"/>
      <c r="G219" s="302"/>
      <c r="H219" s="302"/>
      <c r="I219" s="302"/>
      <c r="J219" s="302"/>
      <c r="K219" s="303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00 - Vedlejší a ostatn...</vt:lpstr>
      <vt:lpstr>SO 01 - Oprava sportovníh...</vt:lpstr>
      <vt:lpstr>Pokyny pro vyplnění</vt:lpstr>
      <vt:lpstr>'Rekapitulace stavby'!Názvy_tisku</vt:lpstr>
      <vt:lpstr>'SO 00 - Vedlejší a ostatn...'!Názvy_tisku</vt:lpstr>
      <vt:lpstr>'SO 01 - Oprava sportovníh...'!Názvy_tisku</vt:lpstr>
      <vt:lpstr>'Pokyny pro vyplnění'!Oblast_tisku</vt:lpstr>
      <vt:lpstr>'Rekapitulace stavby'!Oblast_tisku</vt:lpstr>
      <vt:lpstr>'SO 00 - Vedlejší a ostatn...'!Oblast_tisku</vt:lpstr>
      <vt:lpstr>'SO 01 - Oprava sportovníh...'!Oblast_tisku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DESKTOP-M64IC1P\Marek</dc:creator>
  <cp:lastModifiedBy>petrzatloukal petrzatloukal</cp:lastModifiedBy>
  <dcterms:created xsi:type="dcterms:W3CDTF">2025-05-12T13:21:24Z</dcterms:created>
  <dcterms:modified xsi:type="dcterms:W3CDTF">2025-05-26T07:59:30Z</dcterms:modified>
</cp:coreProperties>
</file>