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ka.kopacova\Documents\Výběrová řízení\2025_nadstavba skladu\"/>
    </mc:Choice>
  </mc:AlternateContent>
  <xr:revisionPtr revIDLastSave="0" documentId="8_{1FB584ED-A8F2-4A65-B6FC-3D0BA2521BA3}" xr6:coauthVersionLast="36" xr6:coauthVersionMax="36" xr10:uidLastSave="{00000000-0000-0000-0000-000000000000}"/>
  <bookViews>
    <workbookView xWindow="0" yWindow="0" windowWidth="25200" windowHeight="11655" xr2:uid="{00000000-000D-0000-FFFF-FFFF00000000}"/>
  </bookViews>
  <sheets>
    <sheet name="Pokyny pro vyplnění" sheetId="1" r:id="rId1"/>
    <sheet name="Stavba" sheetId="2" r:id="rId2"/>
    <sheet name="VzorPolozky" sheetId="3" state="hidden" r:id="rId3"/>
    <sheet name=" Pol" sheetId="4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>Stavba!$A:$A</definedName>
    <definedName name="Z_B7E7C763_C459_487D_8ABA_5CFDDFBD5A84_.wvu.PrintArea" localSheetId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extLst>
    <ext uri="GoogleSheetsCustomDataVersion2">
      <go:sheetsCustomData xmlns:go="http://customooxmlschemas.google.com/" r:id="rId9" roundtripDataChecksum="zNFWGgc0RCQ/qjIYC1L0dPD/dbGxsiJOFVseVOwayJ4="/>
    </ext>
  </extLst>
</workbook>
</file>

<file path=xl/calcChain.xml><?xml version="1.0" encoding="utf-8"?>
<calcChain xmlns="http://schemas.openxmlformats.org/spreadsheetml/2006/main">
  <c r="AB344" i="4" l="1"/>
  <c r="U342" i="4"/>
  <c r="Q342" i="4"/>
  <c r="Q341" i="4" s="1"/>
  <c r="O342" i="4"/>
  <c r="K342" i="4"/>
  <c r="K341" i="4" s="1"/>
  <c r="I342" i="4"/>
  <c r="I341" i="4" s="1"/>
  <c r="G342" i="4"/>
  <c r="G341" i="4" s="1"/>
  <c r="I64" i="2" s="1"/>
  <c r="I18" i="2" s="1"/>
  <c r="U341" i="4"/>
  <c r="O341" i="4"/>
  <c r="U340" i="4"/>
  <c r="Q340" i="4"/>
  <c r="O340" i="4"/>
  <c r="M340" i="4"/>
  <c r="K340" i="4"/>
  <c r="I340" i="4"/>
  <c r="G340" i="4"/>
  <c r="U338" i="4"/>
  <c r="U337" i="4" s="1"/>
  <c r="Q338" i="4"/>
  <c r="Q337" i="4" s="1"/>
  <c r="O338" i="4"/>
  <c r="M338" i="4"/>
  <c r="K338" i="4"/>
  <c r="K337" i="4" s="1"/>
  <c r="I338" i="4"/>
  <c r="G338" i="4"/>
  <c r="O337" i="4"/>
  <c r="M337" i="4"/>
  <c r="I337" i="4"/>
  <c r="G337" i="4"/>
  <c r="U313" i="4"/>
  <c r="Q313" i="4"/>
  <c r="O313" i="4"/>
  <c r="O295" i="4" s="1"/>
  <c r="M313" i="4"/>
  <c r="K313" i="4"/>
  <c r="I313" i="4"/>
  <c r="G313" i="4"/>
  <c r="U296" i="4"/>
  <c r="U295" i="4" s="1"/>
  <c r="Q296" i="4"/>
  <c r="O296" i="4"/>
  <c r="M296" i="4"/>
  <c r="M295" i="4" s="1"/>
  <c r="K296" i="4"/>
  <c r="K295" i="4" s="1"/>
  <c r="I296" i="4"/>
  <c r="G296" i="4"/>
  <c r="Q295" i="4"/>
  <c r="I295" i="4"/>
  <c r="G295" i="4"/>
  <c r="U294" i="4"/>
  <c r="Q294" i="4"/>
  <c r="O294" i="4"/>
  <c r="K294" i="4"/>
  <c r="I294" i="4"/>
  <c r="G294" i="4"/>
  <c r="M294" i="4" s="1"/>
  <c r="U293" i="4"/>
  <c r="U283" i="4" s="1"/>
  <c r="Q293" i="4"/>
  <c r="O293" i="4"/>
  <c r="M293" i="4"/>
  <c r="K293" i="4"/>
  <c r="I293" i="4"/>
  <c r="G293" i="4"/>
  <c r="U291" i="4"/>
  <c r="Q291" i="4"/>
  <c r="O291" i="4"/>
  <c r="M291" i="4"/>
  <c r="K291" i="4"/>
  <c r="I291" i="4"/>
  <c r="G291" i="4"/>
  <c r="U289" i="4"/>
  <c r="Q289" i="4"/>
  <c r="O289" i="4"/>
  <c r="K289" i="4"/>
  <c r="I289" i="4"/>
  <c r="G289" i="4"/>
  <c r="M289" i="4" s="1"/>
  <c r="U286" i="4"/>
  <c r="Q286" i="4"/>
  <c r="Q283" i="4" s="1"/>
  <c r="O286" i="4"/>
  <c r="M286" i="4"/>
  <c r="K286" i="4"/>
  <c r="I286" i="4"/>
  <c r="G286" i="4"/>
  <c r="G283" i="4" s="1"/>
  <c r="I61" i="2" s="1"/>
  <c r="U284" i="4"/>
  <c r="Q284" i="4"/>
  <c r="O284" i="4"/>
  <c r="O283" i="4" s="1"/>
  <c r="M284" i="4"/>
  <c r="K284" i="4"/>
  <c r="K283" i="4" s="1"/>
  <c r="I284" i="4"/>
  <c r="G284" i="4"/>
  <c r="I283" i="4"/>
  <c r="U282" i="4"/>
  <c r="Q282" i="4"/>
  <c r="O282" i="4"/>
  <c r="K282" i="4"/>
  <c r="I282" i="4"/>
  <c r="G282" i="4"/>
  <c r="M282" i="4" s="1"/>
  <c r="U280" i="4"/>
  <c r="Q280" i="4"/>
  <c r="O280" i="4"/>
  <c r="K280" i="4"/>
  <c r="I280" i="4"/>
  <c r="G280" i="4"/>
  <c r="M280" i="4" s="1"/>
  <c r="U278" i="4"/>
  <c r="Q278" i="4"/>
  <c r="O278" i="4"/>
  <c r="M278" i="4"/>
  <c r="K278" i="4"/>
  <c r="I278" i="4"/>
  <c r="G278" i="4"/>
  <c r="U276" i="4"/>
  <c r="Q276" i="4"/>
  <c r="O276" i="4"/>
  <c r="M276" i="4"/>
  <c r="K276" i="4"/>
  <c r="I276" i="4"/>
  <c r="G276" i="4"/>
  <c r="U275" i="4"/>
  <c r="Q275" i="4"/>
  <c r="O275" i="4"/>
  <c r="M275" i="4"/>
  <c r="K275" i="4"/>
  <c r="I275" i="4"/>
  <c r="G275" i="4"/>
  <c r="U271" i="4"/>
  <c r="Q271" i="4"/>
  <c r="O271" i="4"/>
  <c r="M271" i="4"/>
  <c r="K271" i="4"/>
  <c r="I271" i="4"/>
  <c r="G271" i="4"/>
  <c r="U269" i="4"/>
  <c r="Q269" i="4"/>
  <c r="O269" i="4"/>
  <c r="M269" i="4"/>
  <c r="K269" i="4"/>
  <c r="I269" i="4"/>
  <c r="G269" i="4"/>
  <c r="U264" i="4"/>
  <c r="Q264" i="4"/>
  <c r="O264" i="4"/>
  <c r="M264" i="4"/>
  <c r="K264" i="4"/>
  <c r="I264" i="4"/>
  <c r="G264" i="4"/>
  <c r="U260" i="4"/>
  <c r="Q260" i="4"/>
  <c r="Q248" i="4" s="1"/>
  <c r="O260" i="4"/>
  <c r="K260" i="4"/>
  <c r="K248" i="4" s="1"/>
  <c r="I260" i="4"/>
  <c r="G260" i="4"/>
  <c r="M260" i="4" s="1"/>
  <c r="U249" i="4"/>
  <c r="Q249" i="4"/>
  <c r="O249" i="4"/>
  <c r="O248" i="4" s="1"/>
  <c r="K249" i="4"/>
  <c r="I249" i="4"/>
  <c r="I248" i="4" s="1"/>
  <c r="G249" i="4"/>
  <c r="G248" i="4" s="1"/>
  <c r="I60" i="2" s="1"/>
  <c r="U248" i="4"/>
  <c r="U247" i="4"/>
  <c r="Q247" i="4"/>
  <c r="O247" i="4"/>
  <c r="M247" i="4"/>
  <c r="K247" i="4"/>
  <c r="K244" i="4" s="1"/>
  <c r="I247" i="4"/>
  <c r="G247" i="4"/>
  <c r="U245" i="4"/>
  <c r="U244" i="4" s="1"/>
  <c r="Q245" i="4"/>
  <c r="Q244" i="4" s="1"/>
  <c r="O245" i="4"/>
  <c r="O244" i="4" s="1"/>
  <c r="M245" i="4"/>
  <c r="K245" i="4"/>
  <c r="I245" i="4"/>
  <c r="I244" i="4" s="1"/>
  <c r="G245" i="4"/>
  <c r="M244" i="4"/>
  <c r="G244" i="4"/>
  <c r="I59" i="2" s="1"/>
  <c r="U243" i="4"/>
  <c r="Q243" i="4"/>
  <c r="O243" i="4"/>
  <c r="M243" i="4"/>
  <c r="K243" i="4"/>
  <c r="I243" i="4"/>
  <c r="G243" i="4"/>
  <c r="U242" i="4"/>
  <c r="Q242" i="4"/>
  <c r="O242" i="4"/>
  <c r="M242" i="4"/>
  <c r="K242" i="4"/>
  <c r="I242" i="4"/>
  <c r="G242" i="4"/>
  <c r="U241" i="4"/>
  <c r="Q241" i="4"/>
  <c r="O241" i="4"/>
  <c r="K241" i="4"/>
  <c r="I241" i="4"/>
  <c r="G241" i="4"/>
  <c r="M241" i="4" s="1"/>
  <c r="U240" i="4"/>
  <c r="Q240" i="4"/>
  <c r="O240" i="4"/>
  <c r="K240" i="4"/>
  <c r="I240" i="4"/>
  <c r="G240" i="4"/>
  <c r="M240" i="4" s="1"/>
  <c r="U238" i="4"/>
  <c r="Q238" i="4"/>
  <c r="O238" i="4"/>
  <c r="M238" i="4"/>
  <c r="K238" i="4"/>
  <c r="I238" i="4"/>
  <c r="G238" i="4"/>
  <c r="U237" i="4"/>
  <c r="Q237" i="4"/>
  <c r="O237" i="4"/>
  <c r="M237" i="4"/>
  <c r="K237" i="4"/>
  <c r="I237" i="4"/>
  <c r="G237" i="4"/>
  <c r="U236" i="4"/>
  <c r="U234" i="4" s="1"/>
  <c r="Q236" i="4"/>
  <c r="O236" i="4"/>
  <c r="M236" i="4"/>
  <c r="K236" i="4"/>
  <c r="I236" i="4"/>
  <c r="I234" i="4" s="1"/>
  <c r="G236" i="4"/>
  <c r="U235" i="4"/>
  <c r="Q235" i="4"/>
  <c r="Q234" i="4" s="1"/>
  <c r="O235" i="4"/>
  <c r="O234" i="4" s="1"/>
  <c r="M235" i="4"/>
  <c r="K235" i="4"/>
  <c r="I235" i="4"/>
  <c r="G235" i="4"/>
  <c r="G234" i="4" s="1"/>
  <c r="I58" i="2" s="1"/>
  <c r="K234" i="4"/>
  <c r="U233" i="4"/>
  <c r="Q233" i="4"/>
  <c r="O233" i="4"/>
  <c r="M233" i="4"/>
  <c r="K233" i="4"/>
  <c r="I233" i="4"/>
  <c r="G233" i="4"/>
  <c r="U230" i="4"/>
  <c r="Q230" i="4"/>
  <c r="O230" i="4"/>
  <c r="K230" i="4"/>
  <c r="I230" i="4"/>
  <c r="G230" i="4"/>
  <c r="M230" i="4" s="1"/>
  <c r="U203" i="4"/>
  <c r="Q203" i="4"/>
  <c r="O203" i="4"/>
  <c r="K203" i="4"/>
  <c r="I203" i="4"/>
  <c r="G203" i="4"/>
  <c r="M203" i="4" s="1"/>
  <c r="U200" i="4"/>
  <c r="Q200" i="4"/>
  <c r="O200" i="4"/>
  <c r="M200" i="4"/>
  <c r="K200" i="4"/>
  <c r="I200" i="4"/>
  <c r="G200" i="4"/>
  <c r="U197" i="4"/>
  <c r="Q197" i="4"/>
  <c r="O197" i="4"/>
  <c r="M197" i="4"/>
  <c r="K197" i="4"/>
  <c r="I197" i="4"/>
  <c r="G197" i="4"/>
  <c r="U194" i="4"/>
  <c r="Q194" i="4"/>
  <c r="O194" i="4"/>
  <c r="M194" i="4"/>
  <c r="K194" i="4"/>
  <c r="I194" i="4"/>
  <c r="G194" i="4"/>
  <c r="U191" i="4"/>
  <c r="Q191" i="4"/>
  <c r="O191" i="4"/>
  <c r="M191" i="4"/>
  <c r="K191" i="4"/>
  <c r="I191" i="4"/>
  <c r="G191" i="4"/>
  <c r="U182" i="4"/>
  <c r="Q182" i="4"/>
  <c r="O182" i="4"/>
  <c r="M182" i="4"/>
  <c r="K182" i="4"/>
  <c r="I182" i="4"/>
  <c r="G182" i="4"/>
  <c r="U175" i="4"/>
  <c r="Q175" i="4"/>
  <c r="O175" i="4"/>
  <c r="M175" i="4"/>
  <c r="K175" i="4"/>
  <c r="I175" i="4"/>
  <c r="G175" i="4"/>
  <c r="U172" i="4"/>
  <c r="Q172" i="4"/>
  <c r="O172" i="4"/>
  <c r="K172" i="4"/>
  <c r="I172" i="4"/>
  <c r="G172" i="4"/>
  <c r="M172" i="4" s="1"/>
  <c r="U170" i="4"/>
  <c r="Q170" i="4"/>
  <c r="O170" i="4"/>
  <c r="K170" i="4"/>
  <c r="I170" i="4"/>
  <c r="G170" i="4"/>
  <c r="M170" i="4" s="1"/>
  <c r="U164" i="4"/>
  <c r="Q164" i="4"/>
  <c r="O164" i="4"/>
  <c r="M164" i="4"/>
  <c r="K164" i="4"/>
  <c r="I164" i="4"/>
  <c r="G164" i="4"/>
  <c r="U162" i="4"/>
  <c r="Q162" i="4"/>
  <c r="O162" i="4"/>
  <c r="M162" i="4"/>
  <c r="K162" i="4"/>
  <c r="I162" i="4"/>
  <c r="G162" i="4"/>
  <c r="U157" i="4"/>
  <c r="Q157" i="4"/>
  <c r="O157" i="4"/>
  <c r="M157" i="4"/>
  <c r="K157" i="4"/>
  <c r="I157" i="4"/>
  <c r="G157" i="4"/>
  <c r="U154" i="4"/>
  <c r="Q154" i="4"/>
  <c r="O154" i="4"/>
  <c r="M154" i="4"/>
  <c r="K154" i="4"/>
  <c r="I154" i="4"/>
  <c r="G154" i="4"/>
  <c r="U151" i="4"/>
  <c r="Q151" i="4"/>
  <c r="O151" i="4"/>
  <c r="M151" i="4"/>
  <c r="K151" i="4"/>
  <c r="K118" i="4" s="1"/>
  <c r="I151" i="4"/>
  <c r="G151" i="4"/>
  <c r="U136" i="4"/>
  <c r="Q136" i="4"/>
  <c r="O136" i="4"/>
  <c r="M136" i="4"/>
  <c r="K136" i="4"/>
  <c r="I136" i="4"/>
  <c r="G136" i="4"/>
  <c r="U133" i="4"/>
  <c r="Q133" i="4"/>
  <c r="O133" i="4"/>
  <c r="K133" i="4"/>
  <c r="I133" i="4"/>
  <c r="G133" i="4"/>
  <c r="M133" i="4" s="1"/>
  <c r="U132" i="4"/>
  <c r="Q132" i="4"/>
  <c r="O132" i="4"/>
  <c r="K132" i="4"/>
  <c r="I132" i="4"/>
  <c r="I118" i="4" s="1"/>
  <c r="G132" i="4"/>
  <c r="M132" i="4" s="1"/>
  <c r="U119" i="4"/>
  <c r="U118" i="4" s="1"/>
  <c r="Q119" i="4"/>
  <c r="O119" i="4"/>
  <c r="O118" i="4" s="1"/>
  <c r="M119" i="4"/>
  <c r="K119" i="4"/>
  <c r="I119" i="4"/>
  <c r="G119" i="4"/>
  <c r="G118" i="4" s="1"/>
  <c r="I57" i="2" s="1"/>
  <c r="Q118" i="4"/>
  <c r="U117" i="4"/>
  <c r="Q117" i="4"/>
  <c r="O117" i="4"/>
  <c r="M117" i="4"/>
  <c r="K117" i="4"/>
  <c r="I117" i="4"/>
  <c r="G117" i="4"/>
  <c r="U115" i="4"/>
  <c r="Q115" i="4"/>
  <c r="O115" i="4"/>
  <c r="M115" i="4"/>
  <c r="K115" i="4"/>
  <c r="I115" i="4"/>
  <c r="G115" i="4"/>
  <c r="U113" i="4"/>
  <c r="Q113" i="4"/>
  <c r="O113" i="4"/>
  <c r="M113" i="4"/>
  <c r="K113" i="4"/>
  <c r="I113" i="4"/>
  <c r="G113" i="4"/>
  <c r="U111" i="4"/>
  <c r="Q111" i="4"/>
  <c r="O111" i="4"/>
  <c r="M111" i="4"/>
  <c r="K111" i="4"/>
  <c r="I111" i="4"/>
  <c r="G111" i="4"/>
  <c r="U108" i="4"/>
  <c r="Q108" i="4"/>
  <c r="O108" i="4"/>
  <c r="K108" i="4"/>
  <c r="I108" i="4"/>
  <c r="G108" i="4"/>
  <c r="M108" i="4" s="1"/>
  <c r="U106" i="4"/>
  <c r="Q106" i="4"/>
  <c r="O106" i="4"/>
  <c r="K106" i="4"/>
  <c r="I106" i="4"/>
  <c r="G106" i="4"/>
  <c r="M106" i="4" s="1"/>
  <c r="U104" i="4"/>
  <c r="Q104" i="4"/>
  <c r="O104" i="4"/>
  <c r="M104" i="4"/>
  <c r="K104" i="4"/>
  <c r="I104" i="4"/>
  <c r="G104" i="4"/>
  <c r="U101" i="4"/>
  <c r="Q101" i="4"/>
  <c r="Q81" i="4" s="1"/>
  <c r="O101" i="4"/>
  <c r="M101" i="4"/>
  <c r="K101" i="4"/>
  <c r="I101" i="4"/>
  <c r="G101" i="4"/>
  <c r="U98" i="4"/>
  <c r="Q98" i="4"/>
  <c r="O98" i="4"/>
  <c r="M98" i="4"/>
  <c r="K98" i="4"/>
  <c r="I98" i="4"/>
  <c r="G98" i="4"/>
  <c r="U96" i="4"/>
  <c r="Q96" i="4"/>
  <c r="O96" i="4"/>
  <c r="M96" i="4"/>
  <c r="K96" i="4"/>
  <c r="I96" i="4"/>
  <c r="G96" i="4"/>
  <c r="U93" i="4"/>
  <c r="Q93" i="4"/>
  <c r="O93" i="4"/>
  <c r="M93" i="4"/>
  <c r="K93" i="4"/>
  <c r="I93" i="4"/>
  <c r="G93" i="4"/>
  <c r="U82" i="4"/>
  <c r="U81" i="4" s="1"/>
  <c r="Q82" i="4"/>
  <c r="O82" i="4"/>
  <c r="O81" i="4" s="1"/>
  <c r="M82" i="4"/>
  <c r="K82" i="4"/>
  <c r="K81" i="4" s="1"/>
  <c r="I82" i="4"/>
  <c r="I81" i="4" s="1"/>
  <c r="G82" i="4"/>
  <c r="G81" i="4"/>
  <c r="I56" i="2" s="1"/>
  <c r="U80" i="4"/>
  <c r="Q80" i="4"/>
  <c r="O80" i="4"/>
  <c r="K80" i="4"/>
  <c r="I80" i="4"/>
  <c r="G80" i="4"/>
  <c r="M80" i="4" s="1"/>
  <c r="U75" i="4"/>
  <c r="U60" i="4" s="1"/>
  <c r="Q75" i="4"/>
  <c r="O75" i="4"/>
  <c r="M75" i="4"/>
  <c r="K75" i="4"/>
  <c r="I75" i="4"/>
  <c r="G75" i="4"/>
  <c r="U73" i="4"/>
  <c r="Q73" i="4"/>
  <c r="O73" i="4"/>
  <c r="M73" i="4"/>
  <c r="K73" i="4"/>
  <c r="I73" i="4"/>
  <c r="G73" i="4"/>
  <c r="U71" i="4"/>
  <c r="Q71" i="4"/>
  <c r="O71" i="4"/>
  <c r="M71" i="4"/>
  <c r="K71" i="4"/>
  <c r="I71" i="4"/>
  <c r="G71" i="4"/>
  <c r="U70" i="4"/>
  <c r="Q70" i="4"/>
  <c r="O70" i="4"/>
  <c r="M70" i="4"/>
  <c r="K70" i="4"/>
  <c r="I70" i="4"/>
  <c r="G70" i="4"/>
  <c r="G60" i="4" s="1"/>
  <c r="I55" i="2" s="1"/>
  <c r="U61" i="4"/>
  <c r="Q61" i="4"/>
  <c r="Q60" i="4" s="1"/>
  <c r="O61" i="4"/>
  <c r="O60" i="4" s="1"/>
  <c r="M61" i="4"/>
  <c r="M60" i="4" s="1"/>
  <c r="K61" i="4"/>
  <c r="K60" i="4" s="1"/>
  <c r="I61" i="4"/>
  <c r="G61" i="4"/>
  <c r="I60" i="4"/>
  <c r="U58" i="4"/>
  <c r="Q58" i="4"/>
  <c r="Q57" i="4" s="1"/>
  <c r="O58" i="4"/>
  <c r="K58" i="4"/>
  <c r="K57" i="4" s="1"/>
  <c r="I58" i="4"/>
  <c r="I57" i="4" s="1"/>
  <c r="G58" i="4"/>
  <c r="G57" i="4" s="1"/>
  <c r="I54" i="2" s="1"/>
  <c r="U57" i="4"/>
  <c r="O57" i="4"/>
  <c r="U55" i="4"/>
  <c r="U54" i="4" s="1"/>
  <c r="Q55" i="4"/>
  <c r="O55" i="4"/>
  <c r="M55" i="4"/>
  <c r="M54" i="4" s="1"/>
  <c r="K55" i="4"/>
  <c r="I55" i="4"/>
  <c r="I54" i="4" s="1"/>
  <c r="G55" i="4"/>
  <c r="G54" i="4" s="1"/>
  <c r="I53" i="2" s="1"/>
  <c r="Q54" i="4"/>
  <c r="O54" i="4"/>
  <c r="K54" i="4"/>
  <c r="U52" i="4"/>
  <c r="Q52" i="4"/>
  <c r="O52" i="4"/>
  <c r="M52" i="4"/>
  <c r="K52" i="4"/>
  <c r="I52" i="4"/>
  <c r="G52" i="4"/>
  <c r="U51" i="4"/>
  <c r="Q51" i="4"/>
  <c r="O51" i="4"/>
  <c r="O45" i="4" s="1"/>
  <c r="M51" i="4"/>
  <c r="K51" i="4"/>
  <c r="I51" i="4"/>
  <c r="G51" i="4"/>
  <c r="U50" i="4"/>
  <c r="Q50" i="4"/>
  <c r="O50" i="4"/>
  <c r="M50" i="4"/>
  <c r="K50" i="4"/>
  <c r="I50" i="4"/>
  <c r="G50" i="4"/>
  <c r="U49" i="4"/>
  <c r="U45" i="4" s="1"/>
  <c r="Q49" i="4"/>
  <c r="O49" i="4"/>
  <c r="M49" i="4"/>
  <c r="K49" i="4"/>
  <c r="I49" i="4"/>
  <c r="G49" i="4"/>
  <c r="U46" i="4"/>
  <c r="Q46" i="4"/>
  <c r="Q45" i="4" s="1"/>
  <c r="O46" i="4"/>
  <c r="K46" i="4"/>
  <c r="K45" i="4" s="1"/>
  <c r="I46" i="4"/>
  <c r="I45" i="4" s="1"/>
  <c r="G46" i="4"/>
  <c r="G45" i="4" s="1"/>
  <c r="I52" i="2" s="1"/>
  <c r="U41" i="4"/>
  <c r="Q41" i="4"/>
  <c r="O41" i="4"/>
  <c r="M41" i="4"/>
  <c r="K41" i="4"/>
  <c r="I41" i="4"/>
  <c r="G41" i="4"/>
  <c r="U40" i="4"/>
  <c r="Q40" i="4"/>
  <c r="O40" i="4"/>
  <c r="M40" i="4"/>
  <c r="K40" i="4"/>
  <c r="I40" i="4"/>
  <c r="G40" i="4"/>
  <c r="U39" i="4"/>
  <c r="Q39" i="4"/>
  <c r="O39" i="4"/>
  <c r="M39" i="4"/>
  <c r="K39" i="4"/>
  <c r="I39" i="4"/>
  <c r="I31" i="4" s="1"/>
  <c r="G39" i="4"/>
  <c r="U32" i="4"/>
  <c r="U31" i="4" s="1"/>
  <c r="Q32" i="4"/>
  <c r="Q31" i="4" s="1"/>
  <c r="O32" i="4"/>
  <c r="O31" i="4" s="1"/>
  <c r="M32" i="4"/>
  <c r="M31" i="4" s="1"/>
  <c r="K32" i="4"/>
  <c r="I32" i="4"/>
  <c r="G32" i="4"/>
  <c r="G31" i="4" s="1"/>
  <c r="I51" i="2" s="1"/>
  <c r="K31" i="4"/>
  <c r="U29" i="4"/>
  <c r="Q29" i="4"/>
  <c r="O29" i="4"/>
  <c r="M29" i="4"/>
  <c r="K29" i="4"/>
  <c r="I29" i="4"/>
  <c r="G29" i="4"/>
  <c r="U27" i="4"/>
  <c r="Q27" i="4"/>
  <c r="O27" i="4"/>
  <c r="K27" i="4"/>
  <c r="I27" i="4"/>
  <c r="I21" i="4" s="1"/>
  <c r="G27" i="4"/>
  <c r="M27" i="4" s="1"/>
  <c r="U26" i="4"/>
  <c r="Q26" i="4"/>
  <c r="O26" i="4"/>
  <c r="K26" i="4"/>
  <c r="I26" i="4"/>
  <c r="G26" i="4"/>
  <c r="M26" i="4" s="1"/>
  <c r="U24" i="4"/>
  <c r="Q24" i="4"/>
  <c r="O24" i="4"/>
  <c r="M24" i="4"/>
  <c r="K24" i="4"/>
  <c r="I24" i="4"/>
  <c r="G24" i="4"/>
  <c r="U22" i="4"/>
  <c r="U21" i="4" s="1"/>
  <c r="Q22" i="4"/>
  <c r="Q21" i="4" s="1"/>
  <c r="O22" i="4"/>
  <c r="M22" i="4"/>
  <c r="K22" i="4"/>
  <c r="K21" i="4" s="1"/>
  <c r="I22" i="4"/>
  <c r="G22" i="4"/>
  <c r="G21" i="4" s="1"/>
  <c r="I50" i="2" s="1"/>
  <c r="O21" i="4"/>
  <c r="U19" i="4"/>
  <c r="U18" i="4" s="1"/>
  <c r="Q19" i="4"/>
  <c r="Q18" i="4" s="1"/>
  <c r="O19" i="4"/>
  <c r="O18" i="4" s="1"/>
  <c r="M19" i="4"/>
  <c r="M18" i="4" s="1"/>
  <c r="K19" i="4"/>
  <c r="I19" i="4"/>
  <c r="G19" i="4"/>
  <c r="G18" i="4" s="1"/>
  <c r="I49" i="2" s="1"/>
  <c r="K18" i="4"/>
  <c r="I18" i="4"/>
  <c r="U17" i="4"/>
  <c r="Q17" i="4"/>
  <c r="O17" i="4"/>
  <c r="M17" i="4"/>
  <c r="K17" i="4"/>
  <c r="I17" i="4"/>
  <c r="G17" i="4"/>
  <c r="U15" i="4"/>
  <c r="Q15" i="4"/>
  <c r="O15" i="4"/>
  <c r="K15" i="4"/>
  <c r="I15" i="4"/>
  <c r="G15" i="4"/>
  <c r="M15" i="4" s="1"/>
  <c r="U13" i="4"/>
  <c r="Q13" i="4"/>
  <c r="Q12" i="4" s="1"/>
  <c r="O13" i="4"/>
  <c r="O12" i="4" s="1"/>
  <c r="K13" i="4"/>
  <c r="K12" i="4" s="1"/>
  <c r="I13" i="4"/>
  <c r="I12" i="4" s="1"/>
  <c r="G13" i="4"/>
  <c r="G12" i="4" s="1"/>
  <c r="I48" i="2" s="1"/>
  <c r="U12" i="4"/>
  <c r="U11" i="4"/>
  <c r="Q11" i="4"/>
  <c r="O11" i="4"/>
  <c r="M11" i="4"/>
  <c r="K11" i="4"/>
  <c r="I11" i="4"/>
  <c r="G11" i="4"/>
  <c r="U9" i="4"/>
  <c r="U8" i="4" s="1"/>
  <c r="Q9" i="4"/>
  <c r="Q8" i="4" s="1"/>
  <c r="O9" i="4"/>
  <c r="O8" i="4" s="1"/>
  <c r="M9" i="4"/>
  <c r="K9" i="4"/>
  <c r="K8" i="4" s="1"/>
  <c r="I9" i="4"/>
  <c r="I8" i="4" s="1"/>
  <c r="G9" i="4"/>
  <c r="AC344" i="4" s="1"/>
  <c r="G39" i="2" s="1"/>
  <c r="G40" i="2" s="1"/>
  <c r="G25" i="2" s="1"/>
  <c r="G26" i="2" s="1"/>
  <c r="M8" i="4"/>
  <c r="G8" i="4"/>
  <c r="I47" i="2" s="1"/>
  <c r="I63" i="2"/>
  <c r="I62" i="2"/>
  <c r="F39" i="2"/>
  <c r="H39" i="2" s="1"/>
  <c r="H40" i="2" s="1"/>
  <c r="G38" i="2"/>
  <c r="F38" i="2"/>
  <c r="H32" i="2"/>
  <c r="J28" i="2"/>
  <c r="J27" i="2"/>
  <c r="G27" i="2"/>
  <c r="J26" i="2"/>
  <c r="E26" i="2"/>
  <c r="J25" i="2"/>
  <c r="J24" i="2"/>
  <c r="E24" i="2"/>
  <c r="J23" i="2"/>
  <c r="I20" i="2"/>
  <c r="I19" i="2"/>
  <c r="M81" i="4" l="1"/>
  <c r="I16" i="2"/>
  <c r="I21" i="2" s="1"/>
  <c r="I65" i="2"/>
  <c r="I17" i="2"/>
  <c r="M234" i="4"/>
  <c r="M21" i="4"/>
  <c r="M118" i="4"/>
  <c r="M283" i="4"/>
  <c r="I39" i="2"/>
  <c r="I40" i="2" s="1"/>
  <c r="J39" i="2" s="1"/>
  <c r="J40" i="2" s="1"/>
  <c r="M46" i="4"/>
  <c r="M45" i="4" s="1"/>
  <c r="M58" i="4"/>
  <c r="M57" i="4" s="1"/>
  <c r="M13" i="4"/>
  <c r="M12" i="4" s="1"/>
  <c r="M249" i="4"/>
  <c r="M248" i="4" s="1"/>
  <c r="M342" i="4"/>
  <c r="M341" i="4" s="1"/>
  <c r="F40" i="2"/>
  <c r="G344" i="4"/>
  <c r="G28" i="2" l="1"/>
  <c r="G23" i="2"/>
  <c r="G24" i="2" l="1"/>
  <c r="G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1" authorId="0" shapeId="0" xr:uid="{00000000-0006-0000-0100-000006000000}">
      <text>
        <r>
          <rPr>
            <sz val="10"/>
            <color rgb="FF000000"/>
            <rFont val="Arial"/>
            <scheme val="minor"/>
          </rPr>
          <t>======
ID#AAABkdheDGs
Radim Štěpánek    (2025-05-29 13:52:22)
Název</t>
        </r>
      </text>
    </comment>
    <comment ref="I11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ID#AAABkdheDG8
Radim Štěpánek    (2025-05-29 13:52:22)
IČO</t>
        </r>
      </text>
    </comment>
    <comment ref="D12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ID#AAABkdheDG4
Radim Štěpánek    (2025-05-29 13:52:22)
Ulice</t>
        </r>
      </text>
    </comment>
    <comment ref="I12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ID#AAABkdheDHA
Radim Štěpánek    (2025-05-29 13:52:22)
DIČ</t>
        </r>
      </text>
    </comment>
    <comment ref="C13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ID#AAABkdheDGw
Radim Štěpánek    (2025-05-29 13:52:22)
PSČ</t>
        </r>
      </text>
    </comment>
    <comment ref="D13" authorId="0" shapeId="0" xr:uid="{00000000-0006-0000-0100-000005000000}">
      <text>
        <r>
          <rPr>
            <sz val="10"/>
            <color rgb="FF000000"/>
            <rFont val="Arial"/>
            <scheme val="minor"/>
          </rPr>
          <t>======
ID#AAABkdheDG0
Radim Štěpánek    (2025-05-29 13:52:22)
Ulice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FoVZHwWip9LOMZ2L9QfWPxPD39Q=="/>
    </ext>
  </extLst>
</comments>
</file>

<file path=xl/sharedStrings.xml><?xml version="1.0" encoding="utf-8"?>
<sst xmlns="http://schemas.openxmlformats.org/spreadsheetml/2006/main" count="1053" uniqueCount="463">
  <si>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</si>
  <si>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</si>
  <si>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</si>
  <si>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</t>
  </si>
  <si>
    <t>Zakázka:</t>
  </si>
  <si>
    <t>ZMĚNA DOKONČENÉ STAVBY - NADSTAVBA SKLADU</t>
  </si>
  <si>
    <t>Misto</t>
  </si>
  <si>
    <t>Brno - Jundrov, Rozmarýnová 813/6</t>
  </si>
  <si>
    <t>Rozpočet:</t>
  </si>
  <si>
    <t>Objednatel:</t>
  </si>
  <si>
    <t>LIPKA, ŠKOLSKÉ ZAŘ.PRO ENVIR.VZDĚLÁVÁNÍ</t>
  </si>
  <si>
    <t>IČ:</t>
  </si>
  <si>
    <t>Lipová 20 , Brno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</si>
  <si>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</si>
  <si>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</si>
  <si>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</si>
  <si>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</si>
  <si>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</si>
  <si>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</si>
  <si>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</si>
  <si>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</si>
  <si>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</si>
  <si>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</si>
  <si>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</si>
  <si>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</si>
  <si>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</si>
  <si>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</si>
  <si>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</si>
  <si>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</si>
  <si>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</si>
  <si>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</si>
  <si>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</si>
  <si>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</si>
  <si>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</si>
  <si>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</si>
  <si>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</si>
  <si>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</si>
  <si>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</si>
  <si>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</si>
  <si>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</si>
  <si>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</si>
  <si>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</si>
  <si>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</si>
  <si>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</si>
  <si>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</si>
  <si>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</si>
  <si>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Celkem za stavbu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</si>
  <si>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</si>
  <si>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</si>
  <si>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</si>
  <si>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</si>
  <si>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</si>
  <si>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</si>
  <si>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</si>
  <si>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</si>
  <si>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</si>
  <si>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</si>
  <si>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94</t>
  </si>
  <si>
    <t>Lešení a stavební výtahy</t>
  </si>
  <si>
    <t>95</t>
  </si>
  <si>
    <t>Dokončovací kce na pozem.stav.</t>
  </si>
  <si>
    <t>97</t>
  </si>
  <si>
    <t>Prorážení otvorů</t>
  </si>
  <si>
    <t>99</t>
  </si>
  <si>
    <t>Staveništní přesun hmot</t>
  </si>
  <si>
    <t>712</t>
  </si>
  <si>
    <t>Živičné krytiny</t>
  </si>
  <si>
    <t>713</t>
  </si>
  <si>
    <t>Izolace tepelné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</si>
  <si>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</si>
  <si>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</si>
  <si>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</si>
  <si>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</si>
  <si>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</si>
  <si>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</si>
  <si>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</si>
  <si>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</si>
  <si>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776</t>
  </si>
  <si>
    <t>Podlahy povlakové</t>
  </si>
  <si>
    <t>783</t>
  </si>
  <si>
    <t>Nátěry</t>
  </si>
  <si>
    <t>784</t>
  </si>
  <si>
    <t>Malby</t>
  </si>
  <si>
    <t>M24</t>
  </si>
  <si>
    <t>Montáže vzduchotechnických zař</t>
  </si>
  <si>
    <t xml:space="preserve">Položkový rozpočet </t>
  </si>
  <si>
    <t>Z:</t>
  </si>
  <si>
    <t>O:</t>
  </si>
  <si>
    <t>R:</t>
  </si>
  <si>
    <t>#TypZaznamu#</t>
  </si>
  <si>
    <t>S: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</si>
  <si>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</si>
  <si>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</si>
  <si>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</si>
  <si>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</si>
  <si>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</si>
  <si>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</si>
  <si>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</si>
  <si>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</si>
  <si>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</si>
  <si>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</si>
  <si>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</si>
  <si>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</si>
  <si>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</si>
  <si>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</si>
  <si>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</si>
  <si>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</si>
  <si>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</si>
  <si>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</si>
  <si>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</si>
  <si>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</si>
  <si>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</si>
  <si>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</si>
  <si>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</si>
  <si>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</si>
  <si>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</si>
  <si>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</si>
  <si>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</si>
  <si>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139601102R00</t>
  </si>
  <si>
    <t>Ruční výkop jam, rýh a šachet v hornině tř. 3</t>
  </si>
  <si>
    <t>m3</t>
  </si>
  <si>
    <t>POL1_0</t>
  </si>
  <si>
    <t>0,4*0,4*0,45*3</t>
  </si>
  <si>
    <t>VV</t>
  </si>
  <si>
    <t>162201102R00</t>
  </si>
  <si>
    <t>Vodorovné přemístění výkopku z hor.1-4 do 50 m</t>
  </si>
  <si>
    <t>275313621R00</t>
  </si>
  <si>
    <t>Beton základových patek prostý C 20/25</t>
  </si>
  <si>
    <t>0,4*0,4*0,6*3*1,03</t>
  </si>
  <si>
    <t>275351215R00</t>
  </si>
  <si>
    <t>Bednění stěn základových patek - zřízení</t>
  </si>
  <si>
    <t>m2</t>
  </si>
  <si>
    <t>0,4*4*0,15*3</t>
  </si>
  <si>
    <t>275351216R00</t>
  </si>
  <si>
    <t>Bednění stěn základových patek - odstranění</t>
  </si>
  <si>
    <t>342266211RT4</t>
  </si>
  <si>
    <t>Obklad stropu  deskami např. typový výrobek Fermacell tl. 12,5 mm, dřevěný rošt</t>
  </si>
  <si>
    <t>u skladby S2:20,0</t>
  </si>
  <si>
    <t>113106221R00</t>
  </si>
  <si>
    <t>Rozebrání dlažeb z drobných kostek v kam. těženém</t>
  </si>
  <si>
    <t>0,5*0,5*3</t>
  </si>
  <si>
    <t>113107515R00</t>
  </si>
  <si>
    <t>Odstranění podkladu pl. 50 m2,kam.drcené tl.15 cm</t>
  </si>
  <si>
    <t>591211111R00</t>
  </si>
  <si>
    <t>Kladení dlažby drobné kostky,lože z kamen.tl. 5 cm</t>
  </si>
  <si>
    <t>451577977R00</t>
  </si>
  <si>
    <t>Podklad pod dlažbu z štěrkodrti tl.do 10 cm, montáž - požít stáv.</t>
  </si>
  <si>
    <t>(0,5*0,5-0,4*0,4)*3</t>
  </si>
  <si>
    <t>451579777R00</t>
  </si>
  <si>
    <t>Přípl. za další 1cm kameniva těženého nad 10cm</t>
  </si>
  <si>
    <t>0,27*5</t>
  </si>
  <si>
    <t>941941031R00</t>
  </si>
  <si>
    <t>Montáž lešení leh.řad.s podlahami,š.do 1 m, H 10 m</t>
  </si>
  <si>
    <t>fasáda čelní:</t>
  </si>
  <si>
    <t>4,7*4,0</t>
  </si>
  <si>
    <t>fasáda boční:</t>
  </si>
  <si>
    <t>6,55*4,0</t>
  </si>
  <si>
    <t>fasáda zadní:</t>
  </si>
  <si>
    <t>5,2*4,0</t>
  </si>
  <si>
    <t>941941191R00</t>
  </si>
  <si>
    <t>Příplatek za každý měsíc použití lešení k pol.1031</t>
  </si>
  <si>
    <t>941941831R00</t>
  </si>
  <si>
    <t>Demontáž lešení leh.řad.s podlahami,š.1 m, H 10 m</t>
  </si>
  <si>
    <t>941955001R00</t>
  </si>
  <si>
    <t>Lešení lehké pomocné, výška podlahy do 1,2 m</t>
  </si>
  <si>
    <t>pro podhledy:</t>
  </si>
  <si>
    <t>2NP:20,0</t>
  </si>
  <si>
    <t>1NP:</t>
  </si>
  <si>
    <t>952901411R00</t>
  </si>
  <si>
    <t>Vyčištění ostatních objektů</t>
  </si>
  <si>
    <t>17,8+20,0</t>
  </si>
  <si>
    <t>(26,5+7,25)*0,3</t>
  </si>
  <si>
    <t>953943121R00</t>
  </si>
  <si>
    <t>Osazení kovových předmětů do betonu, 1 kg / kus</t>
  </si>
  <si>
    <t>kus</t>
  </si>
  <si>
    <t>553 pc</t>
  </si>
  <si>
    <t>Kotevní patka U 140 mm pro dř.sloupy, žár.zink.</t>
  </si>
  <si>
    <t>953981304R00</t>
  </si>
  <si>
    <t>Chemické kotvy, cihly, hl. 125 mm, M16, malta POLY</t>
  </si>
  <si>
    <t>952902110R00</t>
  </si>
  <si>
    <t>Čištění zametáním v místnostech a chodbách</t>
  </si>
  <si>
    <t>stáv.střecha:20,0</t>
  </si>
  <si>
    <t>979082111R00</t>
  </si>
  <si>
    <t>Vnitrostaveništní doprava suti do 10 m</t>
  </si>
  <si>
    <t>t</t>
  </si>
  <si>
    <t>(0,4-0,15-0,09)*2</t>
  </si>
  <si>
    <t>999281105R00</t>
  </si>
  <si>
    <t>Přesun hmot pro opravy a údržbu do výšky 6 m</t>
  </si>
  <si>
    <t>0,75+0,32+0,2+1,29+0,003</t>
  </si>
  <si>
    <t>712371801R00</t>
  </si>
  <si>
    <t>Povlaková krytina střech do 10°, fólií EPDM</t>
  </si>
  <si>
    <t>u skladby S2:</t>
  </si>
  <si>
    <t>26,5+3,7*0,15+4,2*0,17+6,95*0,15</t>
  </si>
  <si>
    <t>(3,7+4,2)*0,12</t>
  </si>
  <si>
    <t>Mezisoučet</t>
  </si>
  <si>
    <t>29,76</t>
  </si>
  <si>
    <t/>
  </si>
  <si>
    <t>u skladby S5:</t>
  </si>
  <si>
    <t>3,6*1,6+1,3*0,6+(3,35+1,4)*0,15</t>
  </si>
  <si>
    <t>712391171R00</t>
  </si>
  <si>
    <t>Povlaková krytina střech do 10°, podklad. textilie</t>
  </si>
  <si>
    <t>693-66198R</t>
  </si>
  <si>
    <t>Geotextilie  300 g/m2 š. 200cm 100% PP</t>
  </si>
  <si>
    <t>POL3_0</t>
  </si>
  <si>
    <t>37,01*1,05</t>
  </si>
  <si>
    <t>28322103R</t>
  </si>
  <si>
    <t>Fólie střešní EPDM pro zel.střechy</t>
  </si>
  <si>
    <t>37,01*1,15</t>
  </si>
  <si>
    <t>712800030RA0</t>
  </si>
  <si>
    <t>Zelená střecha, extenzívní zeleň, vč.geotex.ochr., nop.folie a zemina bez EPS</t>
  </si>
  <si>
    <t>POL2_0</t>
  </si>
  <si>
    <t>26,5</t>
  </si>
  <si>
    <t>3,6*1,6+1,3*0,6</t>
  </si>
  <si>
    <t>998712101R00</t>
  </si>
  <si>
    <t>Přesun hmot pro povlakové krytiny, výšky do 6 m</t>
  </si>
  <si>
    <t>713111130R00</t>
  </si>
  <si>
    <t>Izolace tepelné stropů, vložené mezi krokve</t>
  </si>
  <si>
    <t>min.vata tl.160 mm:</t>
  </si>
  <si>
    <t>u skladby S2:22,8</t>
  </si>
  <si>
    <t>min.vata tl.180 mm:</t>
  </si>
  <si>
    <t>Začátek provozního součtu</t>
  </si>
  <si>
    <t xml:space="preserve">  u skladby S4:3,0*1,6</t>
  </si>
  <si>
    <t xml:space="preserve">  u skladby S7:17,8</t>
  </si>
  <si>
    <t xml:space="preserve">  Mezisoučet</t>
  </si>
  <si>
    <t>Konec provozního součtu</t>
  </si>
  <si>
    <t>22,6</t>
  </si>
  <si>
    <t>713111125R00</t>
  </si>
  <si>
    <t>Izolace tepelné stropů rovných spodem, lepením</t>
  </si>
  <si>
    <t>deska therm tl.50 mm lep.PUR lep.:</t>
  </si>
  <si>
    <t>u skladby S3:1,0*1,0</t>
  </si>
  <si>
    <t>713111211RK5</t>
  </si>
  <si>
    <t>Montáž parozábrany krovů spodem s přelepením spojů, vč.dodávky</t>
  </si>
  <si>
    <t>713131111R00</t>
  </si>
  <si>
    <t>Izolace tepelná stěn přibitím na dřev. konstrukci</t>
  </si>
  <si>
    <t>XPS tl. 80 mm - det. "2":</t>
  </si>
  <si>
    <t>3,85*0,18</t>
  </si>
  <si>
    <t>713131121R00</t>
  </si>
  <si>
    <t>Izolace tepelná stěn přichycením drátem</t>
  </si>
  <si>
    <t>u skladby S1:</t>
  </si>
  <si>
    <t>(3,1+6,45+3,6)*2,1</t>
  </si>
  <si>
    <t>713134211RK2</t>
  </si>
  <si>
    <t>Montáž parozábrany na stěny s přelepením spojů, parotěsná zábrana černá</t>
  </si>
  <si>
    <t>u skladby S1:35,24</t>
  </si>
  <si>
    <t>63150836.AR</t>
  </si>
  <si>
    <t>Minerální recyklovaná/ přírodní tepelná izolace tl. 160mm</t>
  </si>
  <si>
    <t>strop u skladby S2:22,8*1,05</t>
  </si>
  <si>
    <t>63150837.AR</t>
  </si>
  <si>
    <t>Minerální recyklovaná/přírodní tepelná izolace tl. 180mm</t>
  </si>
  <si>
    <t>u skladby S4, S7 - strop:</t>
  </si>
  <si>
    <t>22,6*1,05</t>
  </si>
  <si>
    <t>63150847R</t>
  </si>
  <si>
    <t>Tepelná izolace z přírodních materiálů   tl. 160 mm</t>
  </si>
  <si>
    <t>stěny:27,62*1,05</t>
  </si>
  <si>
    <t>2837634005R</t>
  </si>
  <si>
    <t>Deska XPS  tl. 80 mm</t>
  </si>
  <si>
    <t>0,69*1,05</t>
  </si>
  <si>
    <t>631 PC</t>
  </si>
  <si>
    <t>Izolační deska Therm tl.50 mm</t>
  </si>
  <si>
    <t>strop u S3:1,0*1,05</t>
  </si>
  <si>
    <t>998713101R00</t>
  </si>
  <si>
    <t>Přesun hmot pro izolace tepelné, výšky do 6 m</t>
  </si>
  <si>
    <t>762123110R00</t>
  </si>
  <si>
    <t>Montáž konstrukce stěn z fošen, hranolů do 100 cm2</t>
  </si>
  <si>
    <t>m</t>
  </si>
  <si>
    <t>dolní zakl.práh160/60 mm - 1:</t>
  </si>
  <si>
    <t>6,5+3,8+3,3</t>
  </si>
  <si>
    <t>horní zakl.práh 160/60 mm - 2:</t>
  </si>
  <si>
    <t>stojka 160/60 mm - 3:</t>
  </si>
  <si>
    <t>2,05*24</t>
  </si>
  <si>
    <t>stojka 100/100 mm - 4:</t>
  </si>
  <si>
    <t>1,95*6</t>
  </si>
  <si>
    <t>dolní práh 100/100 mm - 5:</t>
  </si>
  <si>
    <t>6,5</t>
  </si>
  <si>
    <t>zavětrování 100/100 mm - 8:</t>
  </si>
  <si>
    <t>3,0*2</t>
  </si>
  <si>
    <t>762 PC</t>
  </si>
  <si>
    <t>Ocel.kotvící prvky - svorníky, úhelníky</t>
  </si>
  <si>
    <t>kompl.</t>
  </si>
  <si>
    <t>762123120R00</t>
  </si>
  <si>
    <t>Montáž konstrukce stěn z fošen, hranolů do 144 cm2</t>
  </si>
  <si>
    <t>horní práh 100/140 mm - 6:</t>
  </si>
  <si>
    <t>762195000R00</t>
  </si>
  <si>
    <t>Spojovací a ochranné prostředky pro montáž stěn</t>
  </si>
  <si>
    <t>0,16*0,06*13,6</t>
  </si>
  <si>
    <t>0,16*0,06*49,2</t>
  </si>
  <si>
    <t>0,1*0,1*11,7</t>
  </si>
  <si>
    <t>0,1*0,1*6,5</t>
  </si>
  <si>
    <t>0,1*0,1*6,0</t>
  </si>
  <si>
    <t>0,1*0,14*6,5</t>
  </si>
  <si>
    <t>762332120R00</t>
  </si>
  <si>
    <t>Montáž vázaných krovů pravidelných do 224 cm2</t>
  </si>
  <si>
    <t>střešní nosník 80/160 mm - 7:</t>
  </si>
  <si>
    <t>4,0*11</t>
  </si>
  <si>
    <t>762341220R00</t>
  </si>
  <si>
    <t>M. bedn.střech rovn. z aglomer.desek šroubováním</t>
  </si>
  <si>
    <t>OSB 3N P+D tl.25 mm:</t>
  </si>
  <si>
    <t>skladba S2:26,5</t>
  </si>
  <si>
    <t>762395000R00</t>
  </si>
  <si>
    <t>Spojovací a ochranné prostředky pro střechy</t>
  </si>
  <si>
    <t>0,08*0,16*44,0</t>
  </si>
  <si>
    <t>bednění OSB 3N P+D tl.25 mm:</t>
  </si>
  <si>
    <t>skladba S2:26,5*0,025</t>
  </si>
  <si>
    <t>762421230RT2</t>
  </si>
  <si>
    <t xml:space="preserve">Montáž obkladu deskami např. typový výrobek Fermacell tl. 12,5 mm včetně dodávky </t>
  </si>
  <si>
    <t>762441112R00</t>
  </si>
  <si>
    <t>Montáž obložení atiky,OSB desky,1vrst.,šroubováním</t>
  </si>
  <si>
    <t>(4,2+3,7)*0,12</t>
  </si>
  <si>
    <t>3,6*(0,06+0,15)*0,5</t>
  </si>
  <si>
    <t>4,2*(0,06+0,17)*0,5</t>
  </si>
  <si>
    <t>762495000R00</t>
  </si>
  <si>
    <t>Spojovací a ochranné prostř. obložení stěn, stropů</t>
  </si>
  <si>
    <t>20,0+1,81</t>
  </si>
  <si>
    <t>762712110R00</t>
  </si>
  <si>
    <t>Montáž vázaných konstrukcí hraněných do 120 cm2</t>
  </si>
  <si>
    <t>příčné nos. stříšky 60/150 mm - 14,15:</t>
  </si>
  <si>
    <t>1,5*3+3,0*2</t>
  </si>
  <si>
    <t>762712120R00</t>
  </si>
  <si>
    <t>Montáž vázaných konstrukcí hraněných do 224 cm2</t>
  </si>
  <si>
    <t>sloup 140 /140 mm - 9:</t>
  </si>
  <si>
    <t>3,0*3</t>
  </si>
  <si>
    <t>prodl.pozednice 140/160 mm - 11:</t>
  </si>
  <si>
    <t>2,0*2</t>
  </si>
  <si>
    <t>nosník stříšky 140/160 mm -  13:</t>
  </si>
  <si>
    <t>4,0*2</t>
  </si>
  <si>
    <t>762795000R00</t>
  </si>
  <si>
    <t>Spojovací prostředky pro vázané konstrukce</t>
  </si>
  <si>
    <t>0,06*0,15*10,5</t>
  </si>
  <si>
    <t>0,14*0,14*3,0*3</t>
  </si>
  <si>
    <t>0,14*0,16*2,0*2</t>
  </si>
  <si>
    <t>0,14*0,16*4,0*2</t>
  </si>
  <si>
    <t>762822120R00</t>
  </si>
  <si>
    <t>Montáž stropnic hraněných pl. do 288 cm2</t>
  </si>
  <si>
    <t>stropní trám 120/180 mm - 12:</t>
  </si>
  <si>
    <t>3,4*3</t>
  </si>
  <si>
    <t>762895000R00</t>
  </si>
  <si>
    <t>Spojovací prostředky pro montáž stropů</t>
  </si>
  <si>
    <t>0,12*0,18*3,4*3</t>
  </si>
  <si>
    <t>762512245R00</t>
  </si>
  <si>
    <t>Položení podlah pod PVC šroubováním, OSB 3N P+D tl.25 mm</t>
  </si>
  <si>
    <t>u skladby S4 OSB 3N P+D tl.25 mm:</t>
  </si>
  <si>
    <t>1,6*3,0</t>
  </si>
  <si>
    <t>762595000R00</t>
  </si>
  <si>
    <t>Spojovací a ochranné prostředky k položení podlah</t>
  </si>
  <si>
    <t>4,8*0,025</t>
  </si>
  <si>
    <t>605 PC</t>
  </si>
  <si>
    <t>Dřev.lepené profily KVH nepohledové NSi, smrkové</t>
  </si>
  <si>
    <t>0,16*0,06*13,6*1,1</t>
  </si>
  <si>
    <t>60726017.AR</t>
  </si>
  <si>
    <t>Deska dřevoštěpková OSB 3 N - 4PD tl. 25 mm</t>
  </si>
  <si>
    <t>skladba S2 + atika:(26,5+1,81)*1,1</t>
  </si>
  <si>
    <t>skladba S4:4,8*1,1</t>
  </si>
  <si>
    <t>998762102R00</t>
  </si>
  <si>
    <t>Přesun hmot pro tesařské konstrukce, výšky do 12 m</t>
  </si>
  <si>
    <t>764814533R00</t>
  </si>
  <si>
    <t>Závětrná lišta TIZn plechu, rš 330 mm, K1</t>
  </si>
  <si>
    <t>764813125R00</t>
  </si>
  <si>
    <t>Lemování zdí z TIZn plechu, rš 250 mm, K2</t>
  </si>
  <si>
    <t>764551401R00</t>
  </si>
  <si>
    <t>Odpadní trouby Ti Zn plech, čtyřhranné, str. 75 mm, K7</t>
  </si>
  <si>
    <t>764251403R00</t>
  </si>
  <si>
    <t>Žlaby z Ti Zn plechu, podok. čtyřhranné, rš 330 mm, K5, K6</t>
  </si>
  <si>
    <t>K5, K6:6,8+4,0</t>
  </si>
  <si>
    <t>764296420R00</t>
  </si>
  <si>
    <t>Dilatační lišta připojovací Ti Zn plech, rš 80 mm, k3</t>
  </si>
  <si>
    <t>764510430R00</t>
  </si>
  <si>
    <t>Oplechování parapetů včetně rohů Ti Zn, rš 210 mm, OBLOUK k8</t>
  </si>
  <si>
    <t>764816420R00</t>
  </si>
  <si>
    <t>Okapnice z Pz lakovaného plechu, rš 200 mm, K4</t>
  </si>
  <si>
    <t>998764101R00</t>
  </si>
  <si>
    <t>Přesun hmot pro klempířské konstr., výšky do 6 m</t>
  </si>
  <si>
    <t>765311721R00</t>
  </si>
  <si>
    <t>Větrací mřížka jednoduchá 1000 x 55 mm</t>
  </si>
  <si>
    <t>(3,85+6,55+3,35)*2</t>
  </si>
  <si>
    <t>998765101R00</t>
  </si>
  <si>
    <t>Přesun hmot pro krytiny tvrdé, výšky do 6 m</t>
  </si>
  <si>
    <t>766412123R00</t>
  </si>
  <si>
    <t>Obložení stěn nad 1 m2 palubkami MD, š. do 10 cm</t>
  </si>
  <si>
    <t>3,35*3,3</t>
  </si>
  <si>
    <t>1,5*0,92+6,55*2,1</t>
  </si>
  <si>
    <t>3,85*2,35</t>
  </si>
  <si>
    <t>obklad stáv.trámů - det."6":</t>
  </si>
  <si>
    <t>(0,08+0,16+0,18)*6,55</t>
  </si>
  <si>
    <t>766416143R00</t>
  </si>
  <si>
    <t>Obložení stěn nad 5 m2, 2x typový výrobek Fermacell, nad 1,5 m2</t>
  </si>
  <si>
    <t>typový výrobek Fermacell tl. 12,5 mm</t>
  </si>
  <si>
    <t>(3,47+6,1+3,0)*2,1</t>
  </si>
  <si>
    <t>766417111R00</t>
  </si>
  <si>
    <t>Podkladový rošt pod obložení stěn</t>
  </si>
  <si>
    <t>latě 35/50 mm:</t>
  </si>
  <si>
    <t>fasáda čelní:(3,35+3,0)*8</t>
  </si>
  <si>
    <t>fasáda boční:3,1*4+3,1*11+1,5*2+6,5*5</t>
  </si>
  <si>
    <t>fasáda zadní:3,85*9+2,35*5</t>
  </si>
  <si>
    <t>766421213R00</t>
  </si>
  <si>
    <t>Obložení podhledů jednod. palubkami SM š. do 10 cm</t>
  </si>
  <si>
    <t>u skladby S4:1,6*3,0</t>
  </si>
  <si>
    <t>766422343R00</t>
  </si>
  <si>
    <t>Obložení podhledů jednod.aglomer.deskami nad 1,5m2</t>
  </si>
  <si>
    <t>OSB 3N P+D tl.15 mm:</t>
  </si>
  <si>
    <t>u skladby S2:20,0-0,9*0,9</t>
  </si>
  <si>
    <t>u skladby S7:17,8</t>
  </si>
  <si>
    <t>766 PC</t>
  </si>
  <si>
    <t>Dřev. okno kulaté z europrofilů  pr.900 mm, fixní, zaskl.izol.dvojsklem  M+D</t>
  </si>
  <si>
    <t>jus</t>
  </si>
  <si>
    <t>60726012.AR</t>
  </si>
  <si>
    <t>Deska typový výrobek Fermacell tl. 12,5 mm, 2x</t>
  </si>
  <si>
    <t>strop:37,0*1,1</t>
  </si>
  <si>
    <t>60517111R</t>
  </si>
  <si>
    <t>Lať roštu obkladú 35x50 mm</t>
  </si>
  <si>
    <t>0,035*0,05*179,2*1,2</t>
  </si>
  <si>
    <t>61191741R</t>
  </si>
  <si>
    <t>Palubka obkladová MD tloušťka 20 šíře do 80 mm</t>
  </si>
  <si>
    <t>38,0*1,1</t>
  </si>
  <si>
    <t>998766101R00</t>
  </si>
  <si>
    <t>Přesun hmot pro truhlářské konstr., výšky do 6 m</t>
  </si>
  <si>
    <t>776521110R00</t>
  </si>
  <si>
    <t>Lepení povlak.podlah z pásů PVC na lepidlo V7508</t>
  </si>
  <si>
    <t>u skladby S4 a S7:26,5</t>
  </si>
  <si>
    <t>776411000R00</t>
  </si>
  <si>
    <t>Lepení podlahových soklíků pryžových</t>
  </si>
  <si>
    <t>u skladby S4, S7:</t>
  </si>
  <si>
    <t>6,27+3,47+6,1+3,0</t>
  </si>
  <si>
    <t>28342400R</t>
  </si>
  <si>
    <t>Lišta podlahová z měkčeného PVC č. h. 1357</t>
  </si>
  <si>
    <t>18,84*1,05</t>
  </si>
  <si>
    <t>284  PC</t>
  </si>
  <si>
    <t xml:space="preserve">Podlahovina PVC </t>
  </si>
  <si>
    <t>26,5*1,05</t>
  </si>
  <si>
    <t>776992111RT1</t>
  </si>
  <si>
    <t>Svařování povlak. podlah typ.Altro z pásů nebo čtverců, včetně svařovací šňůry Altro WR</t>
  </si>
  <si>
    <t>998776101R00</t>
  </si>
  <si>
    <t>Přesun hmot pro podlahy povlakové, výšky do 6 m</t>
  </si>
  <si>
    <t>783782205R00</t>
  </si>
  <si>
    <t>Nátěr tesařských konstrukcí typový výrobek např. Bochemitem QB 2x</t>
  </si>
  <si>
    <t>(0,16+0,06)*2*13,6*1,1</t>
  </si>
  <si>
    <t>(0,16+0,06)*2*49,2*1,1</t>
  </si>
  <si>
    <t>0,1*2*6,5*1,1</t>
  </si>
  <si>
    <t>(0,1+0,14)*6,5*1,1</t>
  </si>
  <si>
    <t>(0,08+0,16)*2*44,0*1,1</t>
  </si>
  <si>
    <t>(0,12+0,18)*2*3,4*3*1,1</t>
  </si>
  <si>
    <t>obkl.rošt 35/50 mm:</t>
  </si>
  <si>
    <t>(0,035+0,05)*2*179,2*1,2</t>
  </si>
  <si>
    <t>783726300R00</t>
  </si>
  <si>
    <t>Lazura olejová, 2x</t>
  </si>
  <si>
    <t>0,1*4*11,7</t>
  </si>
  <si>
    <t>0,1*2*6,5</t>
  </si>
  <si>
    <t>0,1*4*6,0</t>
  </si>
  <si>
    <t>(0,1+0,14)*6,5</t>
  </si>
  <si>
    <t>(0,06+0,15)*2*10,5</t>
  </si>
  <si>
    <t>0,14*4*3,0*3</t>
  </si>
  <si>
    <t>(0,14+0,16)*2*2,0*2</t>
  </si>
  <si>
    <t>(0,14+0,16)*2*4,0*2</t>
  </si>
  <si>
    <t>přesahy stř.trámů 80/160-7:</t>
  </si>
  <si>
    <t>(0,27+0,1+0,08)*0,08*11</t>
  </si>
  <si>
    <t>(0,35*0,16-0,08*0,08*0,5)*2*11</t>
  </si>
  <si>
    <t>784191101R00</t>
  </si>
  <si>
    <t>Penetrace podkladu univerzální  1x</t>
  </si>
  <si>
    <t>SDK podhled  S2:20,0</t>
  </si>
  <si>
    <t>784195112R00</t>
  </si>
  <si>
    <t>Malba  Standard, bílá, bez penetrace, 2 x</t>
  </si>
  <si>
    <t>24</t>
  </si>
  <si>
    <t>Úprava VZT potrubí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</si>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</sst>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9"/>
      <color theme="1"/>
      <name val="Arial"/>
    </font>
    <font>
      <sz val="10"/>
      <name val="Arial"/>
    </font>
    <font>
      <sz val="10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7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8"/>
      <color rgb="FF0000FF"/>
      <name val="Arial"/>
    </font>
    <font>
      <sz val="8"/>
      <color rgb="FFFF9900"/>
      <name val="Arial"/>
    </font>
    <font>
      <sz val="8"/>
      <color rgb="FF008080"/>
      <name val="Arial"/>
    </font>
    <font>
      <sz val="8"/>
      <color rgb="FFFF66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FFCC"/>
        <bgColor rgb="FFFFFFCC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 applyFont="1" applyAlignment="1"/>
    <xf numFmtId="0" fontId="1" fillId="0" borderId="0" xfId="0" applyFont="1" applyAlignment="1"/>
    <xf numFmtId="0" fontId="4" fillId="0" borderId="4" xfId="0" applyFont="1" applyBorder="1" applyAlignment="1"/>
    <xf numFmtId="0" fontId="4" fillId="0" borderId="8" xfId="0" applyFont="1" applyBorder="1" applyAlignment="1"/>
    <xf numFmtId="0" fontId="6" fillId="3" borderId="9" xfId="0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/>
    <xf numFmtId="49" fontId="1" fillId="3" borderId="16" xfId="0" applyNumberFormat="1" applyFont="1" applyFill="1" applyBorder="1" applyAlignment="1">
      <alignment horizontal="left" vertical="center"/>
    </xf>
    <xf numFmtId="0" fontId="1" fillId="3" borderId="16" xfId="0" applyFont="1" applyFill="1" applyBorder="1" applyAlignment="1"/>
    <xf numFmtId="0" fontId="1" fillId="3" borderId="17" xfId="0" applyFont="1" applyFill="1" applyBorder="1" applyAlignment="1"/>
    <xf numFmtId="0" fontId="4" fillId="0" borderId="8" xfId="0" applyFont="1" applyBorder="1" applyAlignment="1">
      <alignment horizontal="left" vertical="center"/>
    </xf>
    <xf numFmtId="0" fontId="4" fillId="0" borderId="0" xfId="0" applyFont="1" applyAlignme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/>
    <xf numFmtId="0" fontId="1" fillId="0" borderId="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/>
    <xf numFmtId="0" fontId="1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1" fillId="0" borderId="20" xfId="0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0" fontId="4" fillId="0" borderId="20" xfId="0" applyFont="1" applyBorder="1" applyAlignment="1"/>
    <xf numFmtId="0" fontId="4" fillId="0" borderId="20" xfId="0" applyFont="1" applyBorder="1" applyAlignment="1">
      <alignment horizontal="right"/>
    </xf>
    <xf numFmtId="49" fontId="1" fillId="4" borderId="10" xfId="0" applyNumberFormat="1" applyFont="1" applyFill="1" applyBorder="1" applyAlignment="1">
      <alignment horizontal="left" vertical="center"/>
    </xf>
    <xf numFmtId="49" fontId="1" fillId="4" borderId="16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vertical="top"/>
    </xf>
    <xf numFmtId="0" fontId="1" fillId="0" borderId="27" xfId="0" applyFont="1" applyBorder="1" applyAlignment="1">
      <alignment horizontal="left" vertical="top"/>
    </xf>
    <xf numFmtId="0" fontId="1" fillId="0" borderId="27" xfId="0" applyFont="1" applyBorder="1" applyAlignme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/>
    <xf numFmtId="0" fontId="4" fillId="0" borderId="20" xfId="0" applyFont="1" applyBorder="1" applyAlignment="1">
      <alignment horizontal="left"/>
    </xf>
    <xf numFmtId="49" fontId="4" fillId="0" borderId="8" xfId="0" applyNumberFormat="1" applyFont="1" applyBorder="1" applyAlignment="1"/>
    <xf numFmtId="49" fontId="4" fillId="0" borderId="29" xfId="0" applyNumberFormat="1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0" xfId="0" applyFont="1" applyBorder="1" applyAlignment="1"/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0" xfId="0" applyFont="1" applyBorder="1" applyAlignment="1"/>
    <xf numFmtId="0" fontId="4" fillId="0" borderId="29" xfId="0" applyFont="1" applyBorder="1" applyAlignment="1">
      <alignment horizontal="left"/>
    </xf>
    <xf numFmtId="1" fontId="1" fillId="0" borderId="30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vertical="center"/>
    </xf>
    <xf numFmtId="49" fontId="4" fillId="0" borderId="33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" fontId="1" fillId="0" borderId="31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" fontId="1" fillId="0" borderId="34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4" fontId="7" fillId="3" borderId="36" xfId="0" applyNumberFormat="1" applyFont="1" applyFill="1" applyBorder="1" applyAlignment="1">
      <alignment horizontal="left" vertical="center"/>
    </xf>
    <xf numFmtId="49" fontId="4" fillId="3" borderId="40" xfId="0" applyNumberFormat="1" applyFont="1" applyFill="1" applyBorder="1" applyAlignment="1">
      <alignment horizontal="left" vertical="center"/>
    </xf>
    <xf numFmtId="0" fontId="4" fillId="3" borderId="36" xfId="0" applyFont="1" applyFill="1" applyBorder="1" applyAlignment="1"/>
    <xf numFmtId="49" fontId="1" fillId="3" borderId="40" xfId="0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20" xfId="0" applyFont="1" applyBorder="1" applyAlignment="1">
      <alignment vertical="top"/>
    </xf>
    <xf numFmtId="14" fontId="1" fillId="0" borderId="20" xfId="0" applyNumberFormat="1" applyFont="1" applyBorder="1" applyAlignment="1">
      <alignment horizontal="center" vertical="top"/>
    </xf>
    <xf numFmtId="0" fontId="1" fillId="0" borderId="8" xfId="0" applyFont="1" applyBorder="1" applyAlignment="1"/>
    <xf numFmtId="0" fontId="1" fillId="0" borderId="20" xfId="0" applyFont="1" applyBorder="1" applyAlignment="1"/>
    <xf numFmtId="0" fontId="1" fillId="0" borderId="18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3" fontId="4" fillId="0" borderId="44" xfId="0" applyNumberFormat="1" applyFont="1" applyBorder="1" applyAlignment="1"/>
    <xf numFmtId="3" fontId="2" fillId="3" borderId="45" xfId="0" applyNumberFormat="1" applyFont="1" applyFill="1" applyBorder="1" applyAlignment="1">
      <alignment vertical="center"/>
    </xf>
    <xf numFmtId="3" fontId="2" fillId="3" borderId="46" xfId="0" applyNumberFormat="1" applyFont="1" applyFill="1" applyBorder="1" applyAlignment="1">
      <alignment vertical="center"/>
    </xf>
    <xf numFmtId="3" fontId="2" fillId="3" borderId="46" xfId="0" applyNumberFormat="1" applyFont="1" applyFill="1" applyBorder="1" applyAlignment="1">
      <alignment vertical="center" wrapText="1"/>
    </xf>
    <xf numFmtId="3" fontId="11" fillId="3" borderId="47" xfId="0" applyNumberFormat="1" applyFont="1" applyFill="1" applyBorder="1" applyAlignment="1">
      <alignment horizontal="center" vertical="center" shrinkToFit="1"/>
    </xf>
    <xf numFmtId="3" fontId="2" fillId="3" borderId="47" xfId="0" applyNumberFormat="1" applyFont="1" applyFill="1" applyBorder="1" applyAlignment="1">
      <alignment horizontal="center" vertical="center" shrinkToFit="1"/>
    </xf>
    <xf numFmtId="3" fontId="2" fillId="3" borderId="47" xfId="0" applyNumberFormat="1" applyFont="1" applyFill="1" applyBorder="1" applyAlignment="1">
      <alignment horizontal="center" vertical="center" wrapText="1"/>
    </xf>
    <xf numFmtId="3" fontId="4" fillId="0" borderId="31" xfId="0" applyNumberFormat="1" applyFont="1" applyBorder="1" applyAlignment="1"/>
    <xf numFmtId="3" fontId="2" fillId="0" borderId="48" xfId="0" applyNumberFormat="1" applyFont="1" applyBorder="1" applyAlignment="1">
      <alignment horizontal="right" shrinkToFit="1"/>
    </xf>
    <xf numFmtId="3" fontId="4" fillId="0" borderId="48" xfId="0" applyNumberFormat="1" applyFont="1" applyBorder="1" applyAlignment="1">
      <alignment shrinkToFit="1"/>
    </xf>
    <xf numFmtId="3" fontId="4" fillId="0" borderId="48" xfId="0" applyNumberFormat="1" applyFont="1" applyBorder="1" applyAlignment="1"/>
    <xf numFmtId="3" fontId="4" fillId="5" borderId="49" xfId="0" applyNumberFormat="1" applyFont="1" applyFill="1" applyBorder="1" applyAlignment="1">
      <alignment shrinkToFit="1"/>
    </xf>
    <xf numFmtId="3" fontId="4" fillId="5" borderId="49" xfId="0" applyNumberFormat="1" applyFont="1" applyFill="1" applyBorder="1" applyAlignment="1"/>
    <xf numFmtId="0" fontId="7" fillId="0" borderId="0" xfId="0" applyFont="1" applyAlignment="1"/>
    <xf numFmtId="0" fontId="12" fillId="0" borderId="44" xfId="0" applyFont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vertical="center"/>
    </xf>
    <xf numFmtId="49" fontId="2" fillId="0" borderId="52" xfId="0" applyNumberFormat="1" applyFont="1" applyBorder="1" applyAlignment="1">
      <alignment vertical="center"/>
    </xf>
    <xf numFmtId="4" fontId="2" fillId="0" borderId="53" xfId="0" applyNumberFormat="1" applyFont="1" applyBorder="1" applyAlignment="1">
      <alignment horizontal="center" vertical="center"/>
    </xf>
    <xf numFmtId="4" fontId="2" fillId="0" borderId="53" xfId="0" applyNumberFormat="1" applyFont="1" applyBorder="1" applyAlignment="1">
      <alignment vertical="center"/>
    </xf>
    <xf numFmtId="49" fontId="2" fillId="0" borderId="44" xfId="0" applyNumberFormat="1" applyFont="1" applyBorder="1" applyAlignment="1">
      <alignment vertical="center"/>
    </xf>
    <xf numFmtId="4" fontId="2" fillId="0" borderId="55" xfId="0" applyNumberFormat="1" applyFont="1" applyBorder="1" applyAlignment="1">
      <alignment horizontal="center" vertical="center"/>
    </xf>
    <xf numFmtId="4" fontId="2" fillId="0" borderId="55" xfId="0" applyNumberFormat="1" applyFont="1" applyBorder="1" applyAlignment="1">
      <alignment vertical="center"/>
    </xf>
    <xf numFmtId="49" fontId="2" fillId="0" borderId="34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horizontal="center" vertical="center"/>
    </xf>
    <xf numFmtId="4" fontId="2" fillId="0" borderId="57" xfId="0" applyNumberFormat="1" applyFont="1" applyBorder="1" applyAlignment="1">
      <alignment vertical="center"/>
    </xf>
    <xf numFmtId="0" fontId="2" fillId="0" borderId="44" xfId="0" applyFont="1" applyBorder="1" applyAlignment="1"/>
    <xf numFmtId="0" fontId="2" fillId="5" borderId="59" xfId="0" applyFont="1" applyFill="1" applyBorder="1" applyAlignment="1"/>
    <xf numFmtId="0" fontId="2" fillId="5" borderId="16" xfId="0" applyFont="1" applyFill="1" applyBorder="1" applyAlignment="1"/>
    <xf numFmtId="4" fontId="2" fillId="5" borderId="49" xfId="0" applyNumberFormat="1" applyFont="1" applyFill="1" applyBorder="1" applyAlignment="1">
      <alignment horizontal="center"/>
    </xf>
    <xf numFmtId="4" fontId="2" fillId="5" borderId="49" xfId="0" applyNumberFormat="1" applyFont="1" applyFill="1" applyBorder="1" applyAlignment="1"/>
    <xf numFmtId="4" fontId="4" fillId="0" borderId="0" xfId="0" applyNumberFormat="1" applyFont="1" applyAlignment="1"/>
    <xf numFmtId="0" fontId="4" fillId="0" borderId="0" xfId="0" applyFont="1" applyAlignment="1">
      <alignment vertical="top"/>
    </xf>
    <xf numFmtId="0" fontId="4" fillId="0" borderId="48" xfId="0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13" fillId="0" borderId="0" xfId="0" applyFont="1"/>
    <xf numFmtId="0" fontId="4" fillId="3" borderId="48" xfId="0" applyFont="1" applyFill="1" applyBorder="1" applyAlignment="1"/>
    <xf numFmtId="49" fontId="4" fillId="3" borderId="62" xfId="0" applyNumberFormat="1" applyFont="1" applyFill="1" applyBorder="1" applyAlignment="1"/>
    <xf numFmtId="0" fontId="4" fillId="3" borderId="62" xfId="0" applyFont="1" applyFill="1" applyBorder="1" applyAlignment="1"/>
    <xf numFmtId="0" fontId="4" fillId="3" borderId="63" xfId="0" applyFont="1" applyFill="1" applyBorder="1" applyAlignment="1"/>
    <xf numFmtId="49" fontId="4" fillId="0" borderId="0" xfId="0" applyNumberFormat="1" applyFont="1" applyAlignment="1"/>
    <xf numFmtId="0" fontId="4" fillId="3" borderId="47" xfId="0" applyFont="1" applyFill="1" applyBorder="1" applyAlignment="1"/>
    <xf numFmtId="49" fontId="4" fillId="3" borderId="47" xfId="0" applyNumberFormat="1" applyFont="1" applyFill="1" applyBorder="1" applyAlignment="1"/>
    <xf numFmtId="0" fontId="4" fillId="3" borderId="45" xfId="0" applyFont="1" applyFill="1" applyBorder="1" applyAlignment="1"/>
    <xf numFmtId="0" fontId="4" fillId="3" borderId="47" xfId="0" applyFont="1" applyFill="1" applyBorder="1" applyAlignment="1">
      <alignment wrapText="1"/>
    </xf>
    <xf numFmtId="0" fontId="4" fillId="3" borderId="64" xfId="0" applyFont="1" applyFill="1" applyBorder="1" applyAlignment="1">
      <alignment vertical="top"/>
    </xf>
    <xf numFmtId="49" fontId="4" fillId="3" borderId="64" xfId="0" applyNumberFormat="1" applyFont="1" applyFill="1" applyBorder="1" applyAlignment="1">
      <alignment vertical="top"/>
    </xf>
    <xf numFmtId="49" fontId="4" fillId="3" borderId="48" xfId="0" applyNumberFormat="1" applyFont="1" applyFill="1" applyBorder="1" applyAlignment="1">
      <alignment vertical="top"/>
    </xf>
    <xf numFmtId="0" fontId="4" fillId="3" borderId="63" xfId="0" applyFont="1" applyFill="1" applyBorder="1" applyAlignment="1">
      <alignment vertical="top"/>
    </xf>
    <xf numFmtId="164" fontId="4" fillId="3" borderId="48" xfId="0" applyNumberFormat="1" applyFont="1" applyFill="1" applyBorder="1" applyAlignment="1">
      <alignment vertical="top"/>
    </xf>
    <xf numFmtId="4" fontId="4" fillId="3" borderId="48" xfId="0" applyNumberFormat="1" applyFont="1" applyFill="1" applyBorder="1" applyAlignment="1">
      <alignment vertical="top"/>
    </xf>
    <xf numFmtId="0" fontId="4" fillId="3" borderId="48" xfId="0" applyFont="1" applyFill="1" applyBorder="1" applyAlignment="1">
      <alignment vertical="top"/>
    </xf>
    <xf numFmtId="0" fontId="14" fillId="0" borderId="44" xfId="0" applyFont="1" applyBorder="1" applyAlignment="1">
      <alignment vertical="top"/>
    </xf>
    <xf numFmtId="0" fontId="14" fillId="0" borderId="55" xfId="0" applyFont="1" applyBorder="1" applyAlignment="1">
      <alignment horizontal="left" vertical="top" wrapText="1"/>
    </xf>
    <xf numFmtId="0" fontId="14" fillId="0" borderId="56" xfId="0" applyFont="1" applyBorder="1" applyAlignment="1">
      <alignment vertical="top" shrinkToFit="1"/>
    </xf>
    <xf numFmtId="164" fontId="14" fillId="0" borderId="55" xfId="0" applyNumberFormat="1" applyFont="1" applyBorder="1" applyAlignment="1">
      <alignment vertical="top" shrinkToFit="1"/>
    </xf>
    <xf numFmtId="4" fontId="14" fillId="4" borderId="65" xfId="0" applyNumberFormat="1" applyFont="1" applyFill="1" applyBorder="1" applyAlignment="1">
      <alignment vertical="top" shrinkToFit="1"/>
    </xf>
    <xf numFmtId="4" fontId="14" fillId="0" borderId="55" xfId="0" applyNumberFormat="1" applyFont="1" applyBorder="1" applyAlignment="1">
      <alignment vertical="top" shrinkToFit="1"/>
    </xf>
    <xf numFmtId="0" fontId="14" fillId="0" borderId="55" xfId="0" applyFont="1" applyBorder="1" applyAlignment="1">
      <alignment vertical="top" shrinkToFit="1"/>
    </xf>
    <xf numFmtId="0" fontId="14" fillId="0" borderId="44" xfId="0" applyFont="1" applyBorder="1" applyAlignment="1">
      <alignment vertical="top" shrinkToFit="1"/>
    </xf>
    <xf numFmtId="0" fontId="14" fillId="0" borderId="0" xfId="0" applyFont="1" applyAlignment="1"/>
    <xf numFmtId="0" fontId="15" fillId="0" borderId="55" xfId="0" applyFont="1" applyBorder="1" applyAlignment="1">
      <alignment horizontal="left" vertical="top" wrapText="1"/>
    </xf>
    <xf numFmtId="0" fontId="15" fillId="0" borderId="56" xfId="0" applyFont="1" applyBorder="1" applyAlignment="1">
      <alignment vertical="top" shrinkToFit="1"/>
    </xf>
    <xf numFmtId="164" fontId="15" fillId="0" borderId="55" xfId="0" applyNumberFormat="1" applyFont="1" applyBorder="1" applyAlignment="1">
      <alignment vertical="top" shrinkToFit="1"/>
    </xf>
    <xf numFmtId="0" fontId="4" fillId="3" borderId="59" xfId="0" applyFont="1" applyFill="1" applyBorder="1" applyAlignment="1">
      <alignment vertical="top"/>
    </xf>
    <xf numFmtId="0" fontId="4" fillId="3" borderId="49" xfId="0" applyFont="1" applyFill="1" applyBorder="1" applyAlignment="1">
      <alignment horizontal="left" vertical="top" wrapText="1"/>
    </xf>
    <xf numFmtId="0" fontId="4" fillId="3" borderId="66" xfId="0" applyFont="1" applyFill="1" applyBorder="1" applyAlignment="1">
      <alignment vertical="top" shrinkToFit="1"/>
    </xf>
    <xf numFmtId="164" fontId="4" fillId="3" borderId="49" xfId="0" applyNumberFormat="1" applyFont="1" applyFill="1" applyBorder="1" applyAlignment="1">
      <alignment vertical="top" shrinkToFit="1"/>
    </xf>
    <xf numFmtId="4" fontId="4" fillId="3" borderId="49" xfId="0" applyNumberFormat="1" applyFont="1" applyFill="1" applyBorder="1" applyAlignment="1">
      <alignment vertical="top" shrinkToFit="1"/>
    </xf>
    <xf numFmtId="0" fontId="4" fillId="3" borderId="49" xfId="0" applyFont="1" applyFill="1" applyBorder="1" applyAlignment="1">
      <alignment vertical="top" shrinkToFit="1"/>
    </xf>
    <xf numFmtId="0" fontId="4" fillId="3" borderId="59" xfId="0" applyFont="1" applyFill="1" applyBorder="1" applyAlignment="1">
      <alignment vertical="top" shrinkToFit="1"/>
    </xf>
    <xf numFmtId="0" fontId="14" fillId="0" borderId="55" xfId="0" applyFont="1" applyBorder="1" applyAlignment="1">
      <alignment horizontal="left" vertical="top" wrapText="1"/>
    </xf>
    <xf numFmtId="0" fontId="16" fillId="0" borderId="55" xfId="0" applyFont="1" applyBorder="1" applyAlignment="1">
      <alignment horizontal="left" vertical="top" wrapText="1"/>
    </xf>
    <xf numFmtId="0" fontId="16" fillId="0" borderId="56" xfId="0" applyFont="1" applyBorder="1" applyAlignment="1">
      <alignment vertical="top" shrinkToFit="1"/>
    </xf>
    <xf numFmtId="164" fontId="16" fillId="0" borderId="55" xfId="0" applyNumberFormat="1" applyFont="1" applyBorder="1" applyAlignment="1">
      <alignment vertical="top" shrinkToFit="1"/>
    </xf>
    <xf numFmtId="0" fontId="17" fillId="0" borderId="55" xfId="0" applyFont="1" applyBorder="1" applyAlignment="1">
      <alignment horizontal="left" vertical="top" wrapText="1"/>
    </xf>
    <xf numFmtId="0" fontId="17" fillId="0" borderId="56" xfId="0" applyFont="1" applyBorder="1" applyAlignment="1">
      <alignment vertical="top" shrinkToFit="1"/>
    </xf>
    <xf numFmtId="164" fontId="17" fillId="0" borderId="55" xfId="0" applyNumberFormat="1" applyFont="1" applyBorder="1" applyAlignment="1">
      <alignment vertical="top" shrinkToFit="1"/>
    </xf>
    <xf numFmtId="0" fontId="18" fillId="0" borderId="55" xfId="0" applyFont="1" applyBorder="1" applyAlignment="1">
      <alignment horizontal="left" vertical="top" wrapText="1"/>
    </xf>
    <xf numFmtId="0" fontId="18" fillId="0" borderId="56" xfId="0" applyFont="1" applyBorder="1" applyAlignment="1">
      <alignment vertical="top" shrinkToFit="1"/>
    </xf>
    <xf numFmtId="164" fontId="18" fillId="0" borderId="55" xfId="0" applyNumberFormat="1" applyFont="1" applyBorder="1" applyAlignment="1">
      <alignment vertical="top" shrinkToFit="1"/>
    </xf>
    <xf numFmtId="0" fontId="15" fillId="0" borderId="55" xfId="0" applyFont="1" applyBorder="1" applyAlignment="1">
      <alignment horizontal="left" vertical="top" wrapText="1"/>
    </xf>
    <xf numFmtId="0" fontId="14" fillId="0" borderId="34" xfId="0" applyFont="1" applyBorder="1" applyAlignment="1">
      <alignment vertical="top"/>
    </xf>
    <xf numFmtId="0" fontId="14" fillId="0" borderId="57" xfId="0" applyFont="1" applyBorder="1" applyAlignment="1">
      <alignment horizontal="left" vertical="top" wrapText="1"/>
    </xf>
    <xf numFmtId="0" fontId="14" fillId="0" borderId="58" xfId="0" applyFont="1" applyBorder="1" applyAlignment="1">
      <alignment vertical="top" shrinkToFit="1"/>
    </xf>
    <xf numFmtId="164" fontId="14" fillId="0" borderId="57" xfId="0" applyNumberFormat="1" applyFont="1" applyBorder="1" applyAlignment="1">
      <alignment vertical="top" shrinkToFit="1"/>
    </xf>
    <xf numFmtId="4" fontId="14" fillId="4" borderId="49" xfId="0" applyNumberFormat="1" applyFont="1" applyFill="1" applyBorder="1" applyAlignment="1">
      <alignment vertical="top" shrinkToFit="1"/>
    </xf>
    <xf numFmtId="4" fontId="14" fillId="0" borderId="57" xfId="0" applyNumberFormat="1" applyFont="1" applyBorder="1" applyAlignment="1">
      <alignment vertical="top" shrinkToFit="1"/>
    </xf>
    <xf numFmtId="0" fontId="14" fillId="0" borderId="57" xfId="0" applyFont="1" applyBorder="1" applyAlignment="1">
      <alignment vertical="top" shrinkToFit="1"/>
    </xf>
    <xf numFmtId="0" fontId="14" fillId="0" borderId="34" xfId="0" applyFont="1" applyBorder="1" applyAlignment="1">
      <alignment vertical="top" shrinkToFit="1"/>
    </xf>
    <xf numFmtId="49" fontId="4" fillId="0" borderId="0" xfId="0" applyNumberFormat="1" applyFont="1" applyAlignment="1">
      <alignment horizontal="left" vertical="top" wrapText="1"/>
    </xf>
    <xf numFmtId="0" fontId="1" fillId="3" borderId="64" xfId="0" applyFont="1" applyFill="1" applyBorder="1" applyAlignment="1">
      <alignment vertical="top"/>
    </xf>
    <xf numFmtId="49" fontId="1" fillId="3" borderId="62" xfId="0" applyNumberFormat="1" applyFont="1" applyFill="1" applyBorder="1" applyAlignment="1">
      <alignment vertical="top"/>
    </xf>
    <xf numFmtId="49" fontId="1" fillId="3" borderId="62" xfId="0" applyNumberFormat="1" applyFont="1" applyFill="1" applyBorder="1" applyAlignment="1">
      <alignment horizontal="left" vertical="top" wrapText="1"/>
    </xf>
    <xf numFmtId="0" fontId="1" fillId="3" borderId="62" xfId="0" applyFont="1" applyFill="1" applyBorder="1" applyAlignment="1">
      <alignment vertical="top"/>
    </xf>
    <xf numFmtId="4" fontId="1" fillId="3" borderId="63" xfId="0" applyNumberFormat="1" applyFont="1" applyFill="1" applyBorder="1" applyAlignment="1">
      <alignment vertical="top"/>
    </xf>
    <xf numFmtId="49" fontId="4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2" xfId="0" applyFont="1" applyBorder="1"/>
    <xf numFmtId="0" fontId="3" fillId="0" borderId="3" xfId="0" applyFont="1" applyBorder="1"/>
    <xf numFmtId="49" fontId="2" fillId="0" borderId="44" xfId="0" applyNumberFormat="1" applyFont="1" applyBorder="1" applyAlignment="1">
      <alignment vertical="center" wrapText="1"/>
    </xf>
    <xf numFmtId="0" fontId="0" fillId="0" borderId="0" xfId="0" applyFont="1" applyAlignment="1"/>
    <xf numFmtId="4" fontId="2" fillId="0" borderId="44" xfId="0" applyNumberFormat="1" applyFont="1" applyBorder="1" applyAlignment="1">
      <alignment vertical="center"/>
    </xf>
    <xf numFmtId="0" fontId="3" fillId="0" borderId="56" xfId="0" applyFont="1" applyBorder="1"/>
    <xf numFmtId="49" fontId="2" fillId="0" borderId="34" xfId="0" applyNumberFormat="1" applyFont="1" applyBorder="1" applyAlignment="1">
      <alignment vertical="center" wrapText="1"/>
    </xf>
    <xf numFmtId="0" fontId="3" fillId="0" borderId="20" xfId="0" applyFont="1" applyBorder="1"/>
    <xf numFmtId="4" fontId="2" fillId="0" borderId="34" xfId="0" applyNumberFormat="1" applyFont="1" applyBorder="1" applyAlignment="1">
      <alignment vertical="center"/>
    </xf>
    <xf numFmtId="0" fontId="3" fillId="0" borderId="58" xfId="0" applyFont="1" applyBorder="1"/>
    <xf numFmtId="4" fontId="2" fillId="5" borderId="60" xfId="0" applyNumberFormat="1" applyFont="1" applyFill="1" applyBorder="1" applyAlignment="1"/>
    <xf numFmtId="0" fontId="3" fillId="0" borderId="61" xfId="0" applyFont="1" applyBorder="1"/>
    <xf numFmtId="0" fontId="5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49" fontId="7" fillId="3" borderId="11" xfId="0" applyNumberFormat="1" applyFont="1" applyFill="1" applyBorder="1" applyAlignment="1">
      <alignment horizontal="center" vertical="center" shrinkToFit="1"/>
    </xf>
    <xf numFmtId="0" fontId="3" fillId="0" borderId="12" xfId="0" applyFont="1" applyBorder="1"/>
    <xf numFmtId="0" fontId="3" fillId="0" borderId="13" xfId="0" applyFont="1" applyBorder="1"/>
    <xf numFmtId="49" fontId="1" fillId="3" borderId="1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1" fillId="4" borderId="11" xfId="0" applyNumberFormat="1" applyFont="1" applyFill="1" applyBorder="1" applyAlignment="1">
      <alignment horizontal="left" vertical="center"/>
    </xf>
    <xf numFmtId="0" fontId="3" fillId="0" borderId="22" xfId="0" applyFont="1" applyBorder="1"/>
    <xf numFmtId="49" fontId="1" fillId="4" borderId="1" xfId="0" applyNumberFormat="1" applyFont="1" applyFill="1" applyBorder="1" applyAlignment="1">
      <alignment horizontal="left" vertical="center"/>
    </xf>
    <xf numFmtId="49" fontId="1" fillId="4" borderId="23" xfId="0" applyNumberFormat="1" applyFont="1" applyFill="1" applyBorder="1" applyAlignment="1">
      <alignment horizontal="left" vertical="center"/>
    </xf>
    <xf numFmtId="0" fontId="3" fillId="0" borderId="24" xfId="0" applyFont="1" applyBorder="1"/>
    <xf numFmtId="0" fontId="3" fillId="0" borderId="25" xfId="0" applyFont="1" applyBorder="1"/>
    <xf numFmtId="1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21" xfId="0" applyFont="1" applyBorder="1"/>
    <xf numFmtId="4" fontId="8" fillId="0" borderId="31" xfId="0" applyNumberFormat="1" applyFont="1" applyBorder="1" applyAlignment="1">
      <alignment horizontal="right" vertical="center"/>
    </xf>
    <xf numFmtId="0" fontId="3" fillId="0" borderId="32" xfId="0" applyFont="1" applyBorder="1"/>
    <xf numFmtId="0" fontId="3" fillId="0" borderId="33" xfId="0" applyFont="1" applyBorder="1"/>
    <xf numFmtId="4" fontId="9" fillId="0" borderId="31" xfId="0" applyNumberFormat="1" applyFont="1" applyBorder="1" applyAlignment="1">
      <alignment horizontal="right" vertical="center"/>
    </xf>
    <xf numFmtId="4" fontId="9" fillId="0" borderId="31" xfId="0" applyNumberFormat="1" applyFont="1" applyBorder="1" applyAlignment="1">
      <alignment vertical="center"/>
    </xf>
    <xf numFmtId="0" fontId="3" fillId="0" borderId="30" xfId="0" applyFont="1" applyBorder="1"/>
    <xf numFmtId="4" fontId="9" fillId="0" borderId="34" xfId="0" applyNumberFormat="1" applyFont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0" fontId="3" fillId="0" borderId="27" xfId="0" applyFont="1" applyBorder="1"/>
    <xf numFmtId="2" fontId="10" fillId="3" borderId="37" xfId="0" applyNumberFormat="1" applyFont="1" applyFill="1" applyBorder="1" applyAlignment="1">
      <alignment horizontal="right" vertical="center"/>
    </xf>
    <xf numFmtId="0" fontId="3" fillId="0" borderId="38" xfId="0" applyFont="1" applyBorder="1"/>
    <xf numFmtId="0" fontId="3" fillId="0" borderId="39" xfId="0" applyFont="1" applyBorder="1"/>
    <xf numFmtId="4" fontId="10" fillId="3" borderId="37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"/>
    </xf>
    <xf numFmtId="3" fontId="4" fillId="0" borderId="30" xfId="0" applyNumberFormat="1" applyFont="1" applyBorder="1" applyAlignment="1"/>
    <xf numFmtId="3" fontId="4" fillId="5" borderId="31" xfId="0" applyNumberFormat="1" applyFont="1" applyFill="1" applyBorder="1" applyAlignment="1"/>
    <xf numFmtId="0" fontId="12" fillId="3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49" fontId="2" fillId="0" borderId="52" xfId="0" applyNumberFormat="1" applyFont="1" applyBorder="1" applyAlignment="1">
      <alignment vertical="center" wrapText="1"/>
    </xf>
    <xf numFmtId="4" fontId="2" fillId="0" borderId="52" xfId="0" applyNumberFormat="1" applyFont="1" applyBorder="1" applyAlignment="1">
      <alignment vertical="center"/>
    </xf>
    <xf numFmtId="0" fontId="3" fillId="0" borderId="54" xfId="0" applyFont="1" applyBorder="1"/>
    <xf numFmtId="0" fontId="7" fillId="0" borderId="0" xfId="0" applyFont="1" applyAlignment="1">
      <alignment horizontal="center" vertical="top"/>
    </xf>
    <xf numFmtId="49" fontId="4" fillId="0" borderId="30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4" fillId="0" borderId="30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2.5703125" defaultRowHeight="15" customHeight="1" x14ac:dyDescent="0.2"/>
  <cols>
    <col min="1" max="26" width="8" customWidth="1"/>
  </cols>
  <sheetData>
    <row r="1" spans="1:7" ht="12.75" customHeight="1" x14ac:dyDescent="0.2">
      <c r="A1" s="1" t="s">
        <v>0</v>
      </c>
    </row>
    <row r="2" spans="1:7" ht="57.75" customHeight="1" x14ac:dyDescent="0.2">
      <c r="A2" s="189" t="s">
        <v>1</v>
      </c>
      <c r="B2" s="190"/>
      <c r="C2" s="190"/>
      <c r="D2" s="190"/>
      <c r="E2" s="190"/>
      <c r="F2" s="190"/>
      <c r="G2" s="191"/>
    </row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2:G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66"/>
  </sheetPr>
  <dimension ref="A1:Z1000"/>
  <sheetViews>
    <sheetView showGridLines="0" topLeftCell="B1" workbookViewId="0"/>
  </sheetViews>
  <sheetFormatPr defaultColWidth="12.5703125" defaultRowHeight="15" customHeight="1" x14ac:dyDescent="0.2"/>
  <cols>
    <col min="1" max="1" width="8.42578125" hidden="1" customWidth="1"/>
    <col min="2" max="2" width="9.28515625" customWidth="1"/>
    <col min="3" max="3" width="7.42578125" customWidth="1"/>
    <col min="4" max="4" width="13.42578125" customWidth="1"/>
    <col min="5" max="5" width="12.28515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16" max="26" width="8" customWidth="1"/>
  </cols>
  <sheetData>
    <row r="1" spans="1:15" ht="33.75" customHeight="1" x14ac:dyDescent="0.2">
      <c r="A1" s="2" t="s">
        <v>2</v>
      </c>
      <c r="B1" s="202" t="s">
        <v>3</v>
      </c>
      <c r="C1" s="203"/>
      <c r="D1" s="203"/>
      <c r="E1" s="203"/>
      <c r="F1" s="203"/>
      <c r="G1" s="203"/>
      <c r="H1" s="203"/>
      <c r="I1" s="203"/>
      <c r="J1" s="204"/>
    </row>
    <row r="2" spans="1:15" ht="23.25" customHeight="1" x14ac:dyDescent="0.2">
      <c r="A2" s="3"/>
      <c r="B2" s="4" t="s">
        <v>4</v>
      </c>
      <c r="C2" s="5"/>
      <c r="D2" s="205" t="s">
        <v>5</v>
      </c>
      <c r="E2" s="206"/>
      <c r="F2" s="206"/>
      <c r="G2" s="206"/>
      <c r="H2" s="206"/>
      <c r="I2" s="206"/>
      <c r="J2" s="207"/>
      <c r="O2" s="6"/>
    </row>
    <row r="3" spans="1:15" ht="23.25" customHeight="1" x14ac:dyDescent="0.2">
      <c r="A3" s="3"/>
      <c r="B3" s="7" t="s">
        <v>6</v>
      </c>
      <c r="C3" s="8"/>
      <c r="D3" s="208" t="s">
        <v>7</v>
      </c>
      <c r="E3" s="190"/>
      <c r="F3" s="190"/>
      <c r="G3" s="190"/>
      <c r="H3" s="190"/>
      <c r="I3" s="190"/>
      <c r="J3" s="209"/>
    </row>
    <row r="4" spans="1:15" ht="23.25" hidden="1" customHeight="1" x14ac:dyDescent="0.2">
      <c r="A4" s="3"/>
      <c r="B4" s="9" t="s">
        <v>8</v>
      </c>
      <c r="C4" s="10"/>
      <c r="D4" s="11"/>
      <c r="E4" s="11"/>
      <c r="F4" s="12"/>
      <c r="G4" s="12"/>
      <c r="H4" s="12"/>
      <c r="I4" s="12"/>
      <c r="J4" s="13"/>
    </row>
    <row r="5" spans="1:15" ht="24" customHeight="1" x14ac:dyDescent="0.2">
      <c r="A5" s="3"/>
      <c r="B5" s="14" t="s">
        <v>9</v>
      </c>
      <c r="C5" s="15"/>
      <c r="D5" s="16" t="s">
        <v>10</v>
      </c>
      <c r="E5" s="17"/>
      <c r="F5" s="17"/>
      <c r="G5" s="17"/>
      <c r="H5" s="18" t="s">
        <v>11</v>
      </c>
      <c r="I5" s="16"/>
      <c r="J5" s="19"/>
    </row>
    <row r="6" spans="1:15" ht="15.75" customHeight="1" x14ac:dyDescent="0.2">
      <c r="A6" s="3"/>
      <c r="B6" s="20"/>
      <c r="C6" s="17"/>
      <c r="D6" s="16" t="s">
        <v>12</v>
      </c>
      <c r="E6" s="17"/>
      <c r="F6" s="17"/>
      <c r="G6" s="17"/>
      <c r="H6" s="18" t="s">
        <v>13</v>
      </c>
      <c r="I6" s="16"/>
      <c r="J6" s="19"/>
    </row>
    <row r="7" spans="1:15" ht="15.75" customHeight="1" x14ac:dyDescent="0.2">
      <c r="A7" s="3"/>
      <c r="B7" s="21"/>
      <c r="C7" s="22"/>
      <c r="D7" s="23"/>
      <c r="E7" s="24"/>
      <c r="F7" s="24"/>
      <c r="G7" s="24"/>
      <c r="H7" s="25"/>
      <c r="I7" s="24"/>
      <c r="J7" s="26"/>
    </row>
    <row r="8" spans="1:15" ht="24" hidden="1" customHeight="1" x14ac:dyDescent="0.2">
      <c r="A8" s="3"/>
      <c r="B8" s="14" t="s">
        <v>14</v>
      </c>
      <c r="C8" s="15"/>
      <c r="D8" s="27"/>
      <c r="E8" s="15"/>
      <c r="F8" s="15"/>
      <c r="G8" s="15"/>
      <c r="H8" s="18" t="s">
        <v>11</v>
      </c>
      <c r="I8" s="27"/>
      <c r="J8" s="19"/>
    </row>
    <row r="9" spans="1:15" ht="15.75" hidden="1" customHeight="1" x14ac:dyDescent="0.2">
      <c r="A9" s="3"/>
      <c r="B9" s="3"/>
      <c r="C9" s="15"/>
      <c r="D9" s="27"/>
      <c r="E9" s="15"/>
      <c r="F9" s="15"/>
      <c r="G9" s="15"/>
      <c r="H9" s="18" t="s">
        <v>13</v>
      </c>
      <c r="I9" s="27"/>
      <c r="J9" s="19"/>
    </row>
    <row r="10" spans="1:15" ht="15.75" hidden="1" customHeight="1" x14ac:dyDescent="0.2">
      <c r="A10" s="3"/>
      <c r="B10" s="28"/>
      <c r="C10" s="29"/>
      <c r="D10" s="30"/>
      <c r="E10" s="25"/>
      <c r="F10" s="25"/>
      <c r="G10" s="31"/>
      <c r="H10" s="31"/>
      <c r="I10" s="32"/>
      <c r="J10" s="26"/>
    </row>
    <row r="11" spans="1:15" ht="24" customHeight="1" x14ac:dyDescent="0.2">
      <c r="A11" s="3"/>
      <c r="B11" s="14" t="s">
        <v>15</v>
      </c>
      <c r="C11" s="15"/>
      <c r="D11" s="210"/>
      <c r="E11" s="206"/>
      <c r="F11" s="206"/>
      <c r="G11" s="211"/>
      <c r="H11" s="18" t="s">
        <v>11</v>
      </c>
      <c r="I11" s="33"/>
      <c r="J11" s="19"/>
    </row>
    <row r="12" spans="1:15" ht="15.75" customHeight="1" x14ac:dyDescent="0.2">
      <c r="A12" s="3"/>
      <c r="B12" s="20"/>
      <c r="C12" s="17"/>
      <c r="D12" s="212"/>
      <c r="E12" s="190"/>
      <c r="F12" s="190"/>
      <c r="G12" s="191"/>
      <c r="H12" s="18" t="s">
        <v>13</v>
      </c>
      <c r="I12" s="33"/>
      <c r="J12" s="19"/>
    </row>
    <row r="13" spans="1:15" ht="15.75" customHeight="1" x14ac:dyDescent="0.2">
      <c r="A13" s="3"/>
      <c r="B13" s="21"/>
      <c r="C13" s="34"/>
      <c r="D13" s="213"/>
      <c r="E13" s="214"/>
      <c r="F13" s="214"/>
      <c r="G13" s="215"/>
      <c r="H13" s="35"/>
      <c r="I13" s="24"/>
      <c r="J13" s="26"/>
    </row>
    <row r="14" spans="1:15" ht="24" hidden="1" customHeight="1" x14ac:dyDescent="0.2">
      <c r="A14" s="3"/>
      <c r="B14" s="36" t="s">
        <v>16</v>
      </c>
      <c r="C14" s="37"/>
      <c r="D14" s="38"/>
      <c r="E14" s="39"/>
      <c r="F14" s="39"/>
      <c r="G14" s="39"/>
      <c r="H14" s="40"/>
      <c r="I14" s="39"/>
      <c r="J14" s="41"/>
    </row>
    <row r="15" spans="1:15" ht="32.25" customHeight="1" x14ac:dyDescent="0.2">
      <c r="A15" s="3"/>
      <c r="B15" s="28" t="s">
        <v>17</v>
      </c>
      <c r="C15" s="42"/>
      <c r="D15" s="31"/>
      <c r="E15" s="216"/>
      <c r="F15" s="197"/>
      <c r="G15" s="217"/>
      <c r="H15" s="197"/>
      <c r="I15" s="217" t="s">
        <v>18</v>
      </c>
      <c r="J15" s="218"/>
    </row>
    <row r="16" spans="1:15" ht="23.25" customHeight="1" x14ac:dyDescent="0.2">
      <c r="A16" s="43" t="s">
        <v>19</v>
      </c>
      <c r="B16" s="44" t="s">
        <v>19</v>
      </c>
      <c r="C16" s="45"/>
      <c r="D16" s="46"/>
      <c r="E16" s="219"/>
      <c r="F16" s="220"/>
      <c r="G16" s="219"/>
      <c r="H16" s="220"/>
      <c r="I16" s="219">
        <f>SUMIF(F47:F64,A16,I47:I64)+SUMIF(F47:F64,"PSU",I47:I64)</f>
        <v>0</v>
      </c>
      <c r="J16" s="221"/>
    </row>
    <row r="17" spans="1:10" ht="23.25" customHeight="1" x14ac:dyDescent="0.2">
      <c r="A17" s="43" t="s">
        <v>20</v>
      </c>
      <c r="B17" s="44" t="s">
        <v>20</v>
      </c>
      <c r="C17" s="45"/>
      <c r="D17" s="46"/>
      <c r="E17" s="219"/>
      <c r="F17" s="220"/>
      <c r="G17" s="219"/>
      <c r="H17" s="220"/>
      <c r="I17" s="219">
        <f>SUMIF(F47:F64,A17,I47:I64)</f>
        <v>0</v>
      </c>
      <c r="J17" s="221"/>
    </row>
    <row r="18" spans="1:10" ht="23.25" customHeight="1" x14ac:dyDescent="0.2">
      <c r="A18" s="43" t="s">
        <v>21</v>
      </c>
      <c r="B18" s="44" t="s">
        <v>21</v>
      </c>
      <c r="C18" s="45"/>
      <c r="D18" s="46"/>
      <c r="E18" s="219"/>
      <c r="F18" s="220"/>
      <c r="G18" s="219"/>
      <c r="H18" s="220"/>
      <c r="I18" s="219">
        <f>SUMIF(F47:F64,A18,I47:I64)</f>
        <v>0</v>
      </c>
      <c r="J18" s="221"/>
    </row>
    <row r="19" spans="1:10" ht="23.25" customHeight="1" x14ac:dyDescent="0.2">
      <c r="A19" s="43" t="s">
        <v>22</v>
      </c>
      <c r="B19" s="44" t="s">
        <v>23</v>
      </c>
      <c r="C19" s="45"/>
      <c r="D19" s="46"/>
      <c r="E19" s="219"/>
      <c r="F19" s="220"/>
      <c r="G19" s="219"/>
      <c r="H19" s="220"/>
      <c r="I19" s="219">
        <f>SUMIF(F47:F64,A19,I47:I64)</f>
        <v>0</v>
      </c>
      <c r="J19" s="221"/>
    </row>
    <row r="20" spans="1:10" ht="23.25" customHeight="1" x14ac:dyDescent="0.2">
      <c r="A20" s="43" t="s">
        <v>24</v>
      </c>
      <c r="B20" s="44" t="s">
        <v>25</v>
      </c>
      <c r="C20" s="45"/>
      <c r="D20" s="46"/>
      <c r="E20" s="219"/>
      <c r="F20" s="220"/>
      <c r="G20" s="219"/>
      <c r="H20" s="220"/>
      <c r="I20" s="219">
        <f>SUMIF(F47:F64,A20,I47:I64)</f>
        <v>0</v>
      </c>
      <c r="J20" s="221"/>
    </row>
    <row r="21" spans="1:10" ht="23.25" customHeight="1" x14ac:dyDescent="0.2">
      <c r="A21" s="3"/>
      <c r="B21" s="47" t="s">
        <v>18</v>
      </c>
      <c r="C21" s="48"/>
      <c r="D21" s="49"/>
      <c r="E21" s="222"/>
      <c r="F21" s="220"/>
      <c r="G21" s="222"/>
      <c r="H21" s="220"/>
      <c r="I21" s="222">
        <f>SUM(I16:J20)</f>
        <v>0</v>
      </c>
      <c r="J21" s="221"/>
    </row>
    <row r="22" spans="1:10" ht="33" customHeight="1" x14ac:dyDescent="0.2">
      <c r="A22" s="3"/>
      <c r="B22" s="50" t="s">
        <v>26</v>
      </c>
      <c r="C22" s="45"/>
      <c r="D22" s="46"/>
      <c r="E22" s="51"/>
      <c r="F22" s="45"/>
      <c r="G22" s="52"/>
      <c r="H22" s="52"/>
      <c r="I22" s="52"/>
      <c r="J22" s="53"/>
    </row>
    <row r="23" spans="1:10" ht="23.25" customHeight="1" x14ac:dyDescent="0.2">
      <c r="A23" s="3"/>
      <c r="B23" s="54" t="s">
        <v>27</v>
      </c>
      <c r="C23" s="45"/>
      <c r="D23" s="46"/>
      <c r="E23" s="55">
        <v>15</v>
      </c>
      <c r="F23" s="45" t="s">
        <v>28</v>
      </c>
      <c r="G23" s="223">
        <f>Stavba!ZakladDPHSniVypocet</f>
        <v>0</v>
      </c>
      <c r="H23" s="224"/>
      <c r="I23" s="224"/>
      <c r="J23" s="53" t="str">
        <f t="shared" ref="J23:J28" si="0">Mena</f>
        <v>CZK</v>
      </c>
    </row>
    <row r="24" spans="1:10" ht="23.25" customHeight="1" x14ac:dyDescent="0.2">
      <c r="A24" s="3"/>
      <c r="B24" s="54" t="s">
        <v>29</v>
      </c>
      <c r="C24" s="45"/>
      <c r="D24" s="46"/>
      <c r="E24" s="55">
        <f>Stavba!SazbaDPH1</f>
        <v>15</v>
      </c>
      <c r="F24" s="45" t="s">
        <v>28</v>
      </c>
      <c r="G24" s="222">
        <f>ZakladDPHSni*Stavba!SazbaDPH1/100</f>
        <v>0</v>
      </c>
      <c r="H24" s="224"/>
      <c r="I24" s="224"/>
      <c r="J24" s="53" t="str">
        <f t="shared" si="0"/>
        <v>CZK</v>
      </c>
    </row>
    <row r="25" spans="1:10" ht="23.25" customHeight="1" x14ac:dyDescent="0.2">
      <c r="A25" s="3"/>
      <c r="B25" s="54" t="s">
        <v>30</v>
      </c>
      <c r="C25" s="45"/>
      <c r="D25" s="46"/>
      <c r="E25" s="55">
        <v>21</v>
      </c>
      <c r="F25" s="45" t="s">
        <v>28</v>
      </c>
      <c r="G25" s="223">
        <f>Stavba!ZakladDPHZaklVypocet</f>
        <v>0</v>
      </c>
      <c r="H25" s="224"/>
      <c r="I25" s="224"/>
      <c r="J25" s="53" t="str">
        <f t="shared" si="0"/>
        <v>CZK</v>
      </c>
    </row>
    <row r="26" spans="1:10" ht="23.25" customHeight="1" x14ac:dyDescent="0.2">
      <c r="A26" s="3"/>
      <c r="B26" s="56" t="s">
        <v>31</v>
      </c>
      <c r="C26" s="57"/>
      <c r="D26" s="31"/>
      <c r="E26" s="58">
        <f>Stavba!SazbaDPH2</f>
        <v>21</v>
      </c>
      <c r="F26" s="57" t="s">
        <v>28</v>
      </c>
      <c r="G26" s="225">
        <f>ZakladDPHZakl*Stavba!SazbaDPH2/100</f>
        <v>0</v>
      </c>
      <c r="H26" s="197"/>
      <c r="I26" s="197"/>
      <c r="J26" s="59" t="str">
        <f t="shared" si="0"/>
        <v>CZK</v>
      </c>
    </row>
    <row r="27" spans="1:10" ht="23.25" customHeight="1" x14ac:dyDescent="0.2">
      <c r="A27" s="3"/>
      <c r="B27" s="14" t="s">
        <v>32</v>
      </c>
      <c r="C27" s="60"/>
      <c r="D27" s="61"/>
      <c r="E27" s="60"/>
      <c r="F27" s="62"/>
      <c r="G27" s="226">
        <f>0</f>
        <v>0</v>
      </c>
      <c r="H27" s="227"/>
      <c r="I27" s="227"/>
      <c r="J27" s="63" t="str">
        <f t="shared" si="0"/>
        <v>CZK</v>
      </c>
    </row>
    <row r="28" spans="1:10" ht="27.75" hidden="1" customHeight="1" x14ac:dyDescent="0.2">
      <c r="A28" s="3"/>
      <c r="B28" s="64" t="s">
        <v>33</v>
      </c>
      <c r="C28" s="65"/>
      <c r="D28" s="65"/>
      <c r="E28" s="66"/>
      <c r="F28" s="67"/>
      <c r="G28" s="228">
        <f>Stavba!ZakladDPHSniVypocet+Stavba!ZakladDPHZaklVypocet</f>
        <v>0</v>
      </c>
      <c r="H28" s="229"/>
      <c r="I28" s="230"/>
      <c r="J28" s="68" t="str">
        <f t="shared" si="0"/>
        <v>CZK</v>
      </c>
    </row>
    <row r="29" spans="1:10" ht="27.75" customHeight="1" x14ac:dyDescent="0.2">
      <c r="A29" s="3"/>
      <c r="B29" s="64" t="s">
        <v>34</v>
      </c>
      <c r="C29" s="69"/>
      <c r="D29" s="69"/>
      <c r="E29" s="69"/>
      <c r="F29" s="69"/>
      <c r="G29" s="231">
        <f>ZakladDPHSni+DPHSni+ZakladDPHZakl+DPHZakl+Zaokrouhleni</f>
        <v>0</v>
      </c>
      <c r="H29" s="229"/>
      <c r="I29" s="230"/>
      <c r="J29" s="70" t="s">
        <v>35</v>
      </c>
    </row>
    <row r="30" spans="1:10" ht="12.75" customHeight="1" x14ac:dyDescent="0.2">
      <c r="A30" s="3"/>
      <c r="B30" s="3"/>
      <c r="C30" s="15"/>
      <c r="D30" s="15"/>
      <c r="E30" s="15"/>
      <c r="F30" s="15"/>
      <c r="G30" s="15"/>
      <c r="H30" s="15"/>
      <c r="I30" s="15"/>
      <c r="J30" s="71"/>
    </row>
    <row r="31" spans="1:10" ht="30" customHeight="1" x14ac:dyDescent="0.2">
      <c r="A31" s="3"/>
      <c r="B31" s="3"/>
      <c r="C31" s="15"/>
      <c r="D31" s="15"/>
      <c r="E31" s="15"/>
      <c r="F31" s="15"/>
      <c r="G31" s="15"/>
      <c r="H31" s="15"/>
      <c r="I31" s="15"/>
      <c r="J31" s="71"/>
    </row>
    <row r="32" spans="1:10" ht="18.75" customHeight="1" x14ac:dyDescent="0.2">
      <c r="A32" s="3"/>
      <c r="B32" s="72"/>
      <c r="C32" s="73" t="s">
        <v>36</v>
      </c>
      <c r="D32" s="74"/>
      <c r="E32" s="74"/>
      <c r="F32" s="73" t="s">
        <v>37</v>
      </c>
      <c r="G32" s="74"/>
      <c r="H32" s="75">
        <f ca="1">TODAY()</f>
        <v>45806</v>
      </c>
      <c r="I32" s="74"/>
      <c r="J32" s="71"/>
    </row>
    <row r="33" spans="1:26" ht="47.25" customHeight="1" x14ac:dyDescent="0.2">
      <c r="A33" s="3"/>
      <c r="B33" s="3"/>
      <c r="C33" s="15"/>
      <c r="D33" s="15"/>
      <c r="E33" s="15"/>
      <c r="F33" s="15"/>
      <c r="G33" s="15"/>
      <c r="H33" s="15"/>
      <c r="I33" s="15"/>
      <c r="J33" s="71"/>
    </row>
    <row r="34" spans="1:26" ht="18.75" customHeight="1" x14ac:dyDescent="0.2">
      <c r="A34" s="76"/>
      <c r="B34" s="76"/>
      <c r="C34" s="1"/>
      <c r="D34" s="77"/>
      <c r="E34" s="77"/>
      <c r="F34" s="1"/>
      <c r="G34" s="77"/>
      <c r="H34" s="77"/>
      <c r="I34" s="77"/>
      <c r="J34" s="7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3"/>
      <c r="B35" s="3"/>
      <c r="C35" s="15"/>
      <c r="D35" s="232" t="s">
        <v>38</v>
      </c>
      <c r="E35" s="227"/>
      <c r="F35" s="15"/>
      <c r="G35" s="15"/>
      <c r="H35" s="79" t="s">
        <v>39</v>
      </c>
      <c r="I35" s="15"/>
      <c r="J35" s="71"/>
    </row>
    <row r="36" spans="1:26" ht="13.5" customHeight="1" x14ac:dyDescent="0.2">
      <c r="A36" s="80"/>
      <c r="B36" s="80"/>
      <c r="C36" s="81"/>
      <c r="D36" s="81"/>
      <c r="E36" s="81"/>
      <c r="F36" s="81"/>
      <c r="G36" s="81"/>
      <c r="H36" s="81"/>
      <c r="I36" s="81"/>
      <c r="J36" s="82"/>
    </row>
    <row r="37" spans="1:26" ht="27" hidden="1" customHeight="1" x14ac:dyDescent="0.25">
      <c r="B37" s="83" t="s">
        <v>40</v>
      </c>
      <c r="C37" s="84"/>
      <c r="D37" s="84"/>
      <c r="E37" s="84"/>
      <c r="F37" s="85"/>
      <c r="G37" s="85"/>
      <c r="H37" s="85"/>
      <c r="I37" s="85"/>
      <c r="J37" s="84"/>
    </row>
    <row r="38" spans="1:26" ht="25.5" hidden="1" customHeight="1" x14ac:dyDescent="0.2">
      <c r="A38" s="86" t="s">
        <v>41</v>
      </c>
      <c r="B38" s="87" t="s">
        <v>42</v>
      </c>
      <c r="C38" s="88" t="s">
        <v>43</v>
      </c>
      <c r="D38" s="89"/>
      <c r="E38" s="89"/>
      <c r="F38" s="90" t="str">
        <f>B23</f>
        <v>Základ pro sníženou DPH</v>
      </c>
      <c r="G38" s="90" t="str">
        <f>B25</f>
        <v>Základ pro základní DPH</v>
      </c>
      <c r="H38" s="91" t="s">
        <v>44</v>
      </c>
      <c r="I38" s="91" t="s">
        <v>45</v>
      </c>
      <c r="J38" s="92" t="s">
        <v>28</v>
      </c>
    </row>
    <row r="39" spans="1:26" ht="25.5" hidden="1" customHeight="1" x14ac:dyDescent="0.2">
      <c r="A39" s="86">
        <v>1</v>
      </c>
      <c r="B39" s="93"/>
      <c r="C39" s="233"/>
      <c r="D39" s="224"/>
      <c r="E39" s="224"/>
      <c r="F39" s="94">
        <f>' Pol'!AB344</f>
        <v>0</v>
      </c>
      <c r="G39" s="94">
        <f>' Pol'!AC344</f>
        <v>0</v>
      </c>
      <c r="H39" s="95">
        <f>(F39*Stavba!SazbaDPH1/100)+(G39*Stavba!SazbaDPH2/100)</f>
        <v>0</v>
      </c>
      <c r="I39" s="95">
        <f>F39+G39+H39</f>
        <v>0</v>
      </c>
      <c r="J39" s="96" t="str">
        <f>IF(Stavba!CenaCelkemVypocet=0,"",I39/Stavba!CenaCelkemVypocet*100)</f>
        <v/>
      </c>
    </row>
    <row r="40" spans="1:26" ht="25.5" hidden="1" customHeight="1" x14ac:dyDescent="0.2">
      <c r="A40" s="86"/>
      <c r="B40" s="234" t="s">
        <v>46</v>
      </c>
      <c r="C40" s="224"/>
      <c r="D40" s="224"/>
      <c r="E40" s="220"/>
      <c r="F40" s="97">
        <f>SUMIF(A39,"=1",F39)</f>
        <v>0</v>
      </c>
      <c r="G40" s="97">
        <f>SUMIF(A39,"=1",G39)</f>
        <v>0</v>
      </c>
      <c r="H40" s="97">
        <f>SUMIF(A39,"=1",H39)</f>
        <v>0</v>
      </c>
      <c r="I40" s="97">
        <f>SUMIF(A39,"=1",I39)</f>
        <v>0</v>
      </c>
      <c r="J40" s="98">
        <f>SUMIF(A39,"=1",J39)</f>
        <v>0</v>
      </c>
    </row>
    <row r="41" spans="1:26" ht="12.75" customHeight="1" x14ac:dyDescent="0.2">
      <c r="G41" s="15"/>
      <c r="I41" s="15"/>
      <c r="J41" s="15"/>
    </row>
    <row r="42" spans="1:26" ht="12.75" customHeight="1" x14ac:dyDescent="0.2">
      <c r="G42" s="15"/>
      <c r="I42" s="15"/>
      <c r="J42" s="15"/>
    </row>
    <row r="43" spans="1:26" ht="12.75" customHeight="1" x14ac:dyDescent="0.2">
      <c r="G43" s="15"/>
      <c r="I43" s="15"/>
      <c r="J43" s="15"/>
    </row>
    <row r="44" spans="1:26" ht="15.75" customHeight="1" x14ac:dyDescent="0.25">
      <c r="B44" s="99" t="s">
        <v>47</v>
      </c>
      <c r="G44" s="15"/>
      <c r="I44" s="15"/>
      <c r="J44" s="15"/>
    </row>
    <row r="45" spans="1:26" ht="12.75" customHeight="1" x14ac:dyDescent="0.2">
      <c r="G45" s="15"/>
      <c r="I45" s="15"/>
      <c r="J45" s="15"/>
    </row>
    <row r="46" spans="1:26" ht="25.5" customHeight="1" x14ac:dyDescent="0.2">
      <c r="A46" s="100"/>
      <c r="B46" s="101" t="s">
        <v>42</v>
      </c>
      <c r="C46" s="101" t="s">
        <v>43</v>
      </c>
      <c r="D46" s="102"/>
      <c r="E46" s="102"/>
      <c r="F46" s="103" t="s">
        <v>48</v>
      </c>
      <c r="G46" s="103"/>
      <c r="H46" s="103"/>
      <c r="I46" s="235" t="s">
        <v>18</v>
      </c>
      <c r="J46" s="236"/>
    </row>
    <row r="47" spans="1:26" ht="25.5" customHeight="1" x14ac:dyDescent="0.2">
      <c r="A47" s="104"/>
      <c r="B47" s="105" t="s">
        <v>49</v>
      </c>
      <c r="C47" s="237" t="s">
        <v>50</v>
      </c>
      <c r="D47" s="227"/>
      <c r="E47" s="227"/>
      <c r="F47" s="106" t="s">
        <v>19</v>
      </c>
      <c r="G47" s="107"/>
      <c r="H47" s="107"/>
      <c r="I47" s="238">
        <f>' Pol'!G8</f>
        <v>0</v>
      </c>
      <c r="J47" s="239"/>
    </row>
    <row r="48" spans="1:26" ht="25.5" customHeight="1" x14ac:dyDescent="0.2">
      <c r="A48" s="104"/>
      <c r="B48" s="108" t="s">
        <v>51</v>
      </c>
      <c r="C48" s="192" t="s">
        <v>52</v>
      </c>
      <c r="D48" s="193"/>
      <c r="E48" s="193"/>
      <c r="F48" s="109" t="s">
        <v>19</v>
      </c>
      <c r="G48" s="110"/>
      <c r="H48" s="110"/>
      <c r="I48" s="194">
        <f>' Pol'!G12</f>
        <v>0</v>
      </c>
      <c r="J48" s="195"/>
    </row>
    <row r="49" spans="1:10" ht="25.5" customHeight="1" x14ac:dyDescent="0.2">
      <c r="A49" s="104"/>
      <c r="B49" s="108" t="s">
        <v>53</v>
      </c>
      <c r="C49" s="192" t="s">
        <v>54</v>
      </c>
      <c r="D49" s="193"/>
      <c r="E49" s="193"/>
      <c r="F49" s="109" t="s">
        <v>19</v>
      </c>
      <c r="G49" s="110"/>
      <c r="H49" s="110"/>
      <c r="I49" s="194">
        <f>' Pol'!G18</f>
        <v>0</v>
      </c>
      <c r="J49" s="195"/>
    </row>
    <row r="50" spans="1:10" ht="25.5" customHeight="1" x14ac:dyDescent="0.2">
      <c r="A50" s="104"/>
      <c r="B50" s="108" t="s">
        <v>55</v>
      </c>
      <c r="C50" s="192" t="s">
        <v>56</v>
      </c>
      <c r="D50" s="193"/>
      <c r="E50" s="193"/>
      <c r="F50" s="109" t="s">
        <v>19</v>
      </c>
      <c r="G50" s="110"/>
      <c r="H50" s="110"/>
      <c r="I50" s="194">
        <f>' Pol'!G21</f>
        <v>0</v>
      </c>
      <c r="J50" s="195"/>
    </row>
    <row r="51" spans="1:10" ht="25.5" customHeight="1" x14ac:dyDescent="0.2">
      <c r="A51" s="104"/>
      <c r="B51" s="108" t="s">
        <v>57</v>
      </c>
      <c r="C51" s="192" t="s">
        <v>58</v>
      </c>
      <c r="D51" s="193"/>
      <c r="E51" s="193"/>
      <c r="F51" s="109" t="s">
        <v>19</v>
      </c>
      <c r="G51" s="110"/>
      <c r="H51" s="110"/>
      <c r="I51" s="194">
        <f>' Pol'!G31</f>
        <v>0</v>
      </c>
      <c r="J51" s="195"/>
    </row>
    <row r="52" spans="1:10" ht="25.5" customHeight="1" x14ac:dyDescent="0.2">
      <c r="A52" s="104"/>
      <c r="B52" s="108" t="s">
        <v>59</v>
      </c>
      <c r="C52" s="192" t="s">
        <v>60</v>
      </c>
      <c r="D52" s="193"/>
      <c r="E52" s="193"/>
      <c r="F52" s="109" t="s">
        <v>19</v>
      </c>
      <c r="G52" s="110"/>
      <c r="H52" s="110"/>
      <c r="I52" s="194">
        <f>' Pol'!G45</f>
        <v>0</v>
      </c>
      <c r="J52" s="195"/>
    </row>
    <row r="53" spans="1:10" ht="25.5" customHeight="1" x14ac:dyDescent="0.2">
      <c r="A53" s="104"/>
      <c r="B53" s="108" t="s">
        <v>61</v>
      </c>
      <c r="C53" s="192" t="s">
        <v>62</v>
      </c>
      <c r="D53" s="193"/>
      <c r="E53" s="193"/>
      <c r="F53" s="109" t="s">
        <v>19</v>
      </c>
      <c r="G53" s="110"/>
      <c r="H53" s="110"/>
      <c r="I53" s="194">
        <f>' Pol'!G54</f>
        <v>0</v>
      </c>
      <c r="J53" s="195"/>
    </row>
    <row r="54" spans="1:10" ht="25.5" customHeight="1" x14ac:dyDescent="0.2">
      <c r="A54" s="104"/>
      <c r="B54" s="108" t="s">
        <v>63</v>
      </c>
      <c r="C54" s="192" t="s">
        <v>64</v>
      </c>
      <c r="D54" s="193"/>
      <c r="E54" s="193"/>
      <c r="F54" s="109" t="s">
        <v>19</v>
      </c>
      <c r="G54" s="110"/>
      <c r="H54" s="110"/>
      <c r="I54" s="194">
        <f>' Pol'!G57</f>
        <v>0</v>
      </c>
      <c r="J54" s="195"/>
    </row>
    <row r="55" spans="1:10" ht="25.5" customHeight="1" x14ac:dyDescent="0.2">
      <c r="A55" s="104"/>
      <c r="B55" s="108" t="s">
        <v>65</v>
      </c>
      <c r="C55" s="192" t="s">
        <v>66</v>
      </c>
      <c r="D55" s="193"/>
      <c r="E55" s="193"/>
      <c r="F55" s="109" t="s">
        <v>20</v>
      </c>
      <c r="G55" s="110"/>
      <c r="H55" s="110"/>
      <c r="I55" s="194">
        <f>' Pol'!G60</f>
        <v>0</v>
      </c>
      <c r="J55" s="195"/>
    </row>
    <row r="56" spans="1:10" ht="25.5" customHeight="1" x14ac:dyDescent="0.2">
      <c r="A56" s="104"/>
      <c r="B56" s="108" t="s">
        <v>67</v>
      </c>
      <c r="C56" s="192" t="s">
        <v>68</v>
      </c>
      <c r="D56" s="193"/>
      <c r="E56" s="193"/>
      <c r="F56" s="109" t="s">
        <v>20</v>
      </c>
      <c r="G56" s="110"/>
      <c r="H56" s="110"/>
      <c r="I56" s="194">
        <f>' Pol'!G81</f>
        <v>0</v>
      </c>
      <c r="J56" s="195"/>
    </row>
    <row r="57" spans="1:10" ht="25.5" customHeight="1" x14ac:dyDescent="0.2">
      <c r="A57" s="104"/>
      <c r="B57" s="108" t="s">
        <v>69</v>
      </c>
      <c r="C57" s="192" t="s">
        <v>70</v>
      </c>
      <c r="D57" s="193"/>
      <c r="E57" s="193"/>
      <c r="F57" s="109" t="s">
        <v>20</v>
      </c>
      <c r="G57" s="110"/>
      <c r="H57" s="110"/>
      <c r="I57" s="194">
        <f>' Pol'!G118</f>
        <v>0</v>
      </c>
      <c r="J57" s="195"/>
    </row>
    <row r="58" spans="1:10" ht="25.5" customHeight="1" x14ac:dyDescent="0.2">
      <c r="A58" s="104"/>
      <c r="B58" s="108" t="s">
        <v>71</v>
      </c>
      <c r="C58" s="192" t="s">
        <v>72</v>
      </c>
      <c r="D58" s="193"/>
      <c r="E58" s="193"/>
      <c r="F58" s="109" t="s">
        <v>20</v>
      </c>
      <c r="G58" s="110"/>
      <c r="H58" s="110"/>
      <c r="I58" s="194">
        <f>' Pol'!G234</f>
        <v>0</v>
      </c>
      <c r="J58" s="195"/>
    </row>
    <row r="59" spans="1:10" ht="25.5" customHeight="1" x14ac:dyDescent="0.2">
      <c r="A59" s="104"/>
      <c r="B59" s="108" t="s">
        <v>73</v>
      </c>
      <c r="C59" s="192" t="s">
        <v>74</v>
      </c>
      <c r="D59" s="193"/>
      <c r="E59" s="193"/>
      <c r="F59" s="109" t="s">
        <v>20</v>
      </c>
      <c r="G59" s="110"/>
      <c r="H59" s="110"/>
      <c r="I59" s="194">
        <f>' Pol'!G244</f>
        <v>0</v>
      </c>
      <c r="J59" s="195"/>
    </row>
    <row r="60" spans="1:10" ht="25.5" customHeight="1" x14ac:dyDescent="0.2">
      <c r="A60" s="104"/>
      <c r="B60" s="108" t="s">
        <v>75</v>
      </c>
      <c r="C60" s="192" t="s">
        <v>76</v>
      </c>
      <c r="D60" s="193"/>
      <c r="E60" s="193"/>
      <c r="F60" s="109" t="s">
        <v>20</v>
      </c>
      <c r="G60" s="110"/>
      <c r="H60" s="110"/>
      <c r="I60" s="194">
        <f>' Pol'!G248</f>
        <v>0</v>
      </c>
      <c r="J60" s="195"/>
    </row>
    <row r="61" spans="1:10" ht="25.5" customHeight="1" x14ac:dyDescent="0.2">
      <c r="A61" s="104"/>
      <c r="B61" s="108" t="s">
        <v>77</v>
      </c>
      <c r="C61" s="192" t="s">
        <v>78</v>
      </c>
      <c r="D61" s="193"/>
      <c r="E61" s="193"/>
      <c r="F61" s="109" t="s">
        <v>20</v>
      </c>
      <c r="G61" s="110"/>
      <c r="H61" s="110"/>
      <c r="I61" s="194">
        <f>' Pol'!G283</f>
        <v>0</v>
      </c>
      <c r="J61" s="195"/>
    </row>
    <row r="62" spans="1:10" ht="25.5" customHeight="1" x14ac:dyDescent="0.2">
      <c r="A62" s="104"/>
      <c r="B62" s="108" t="s">
        <v>79</v>
      </c>
      <c r="C62" s="192" t="s">
        <v>80</v>
      </c>
      <c r="D62" s="193"/>
      <c r="E62" s="193"/>
      <c r="F62" s="109" t="s">
        <v>20</v>
      </c>
      <c r="G62" s="110"/>
      <c r="H62" s="110"/>
      <c r="I62" s="194">
        <f>' Pol'!G295</f>
        <v>0</v>
      </c>
      <c r="J62" s="195"/>
    </row>
    <row r="63" spans="1:10" ht="25.5" customHeight="1" x14ac:dyDescent="0.2">
      <c r="A63" s="104"/>
      <c r="B63" s="108" t="s">
        <v>81</v>
      </c>
      <c r="C63" s="192" t="s">
        <v>82</v>
      </c>
      <c r="D63" s="193"/>
      <c r="E63" s="193"/>
      <c r="F63" s="109" t="s">
        <v>20</v>
      </c>
      <c r="G63" s="110"/>
      <c r="H63" s="110"/>
      <c r="I63" s="194">
        <f>' Pol'!G337</f>
        <v>0</v>
      </c>
      <c r="J63" s="195"/>
    </row>
    <row r="64" spans="1:10" ht="25.5" customHeight="1" x14ac:dyDescent="0.2">
      <c r="A64" s="104"/>
      <c r="B64" s="111" t="s">
        <v>83</v>
      </c>
      <c r="C64" s="196" t="s">
        <v>84</v>
      </c>
      <c r="D64" s="197"/>
      <c r="E64" s="197"/>
      <c r="F64" s="112" t="s">
        <v>21</v>
      </c>
      <c r="G64" s="113"/>
      <c r="H64" s="113"/>
      <c r="I64" s="198">
        <f>' Pol'!G341</f>
        <v>0</v>
      </c>
      <c r="J64" s="199"/>
    </row>
    <row r="65" spans="1:10" ht="25.5" customHeight="1" x14ac:dyDescent="0.2">
      <c r="A65" s="114"/>
      <c r="B65" s="115" t="s">
        <v>45</v>
      </c>
      <c r="C65" s="115"/>
      <c r="D65" s="116"/>
      <c r="E65" s="116"/>
      <c r="F65" s="117"/>
      <c r="G65" s="118"/>
      <c r="H65" s="118"/>
      <c r="I65" s="200">
        <f>SUM(I47:I64)</f>
        <v>0</v>
      </c>
      <c r="J65" s="201"/>
    </row>
    <row r="66" spans="1:10" ht="12.75" customHeight="1" x14ac:dyDescent="0.2">
      <c r="F66" s="119"/>
      <c r="G66" s="119"/>
      <c r="H66" s="119"/>
      <c r="I66" s="119"/>
      <c r="J66" s="119"/>
    </row>
    <row r="67" spans="1:10" ht="12.75" customHeight="1" x14ac:dyDescent="0.2">
      <c r="F67" s="119"/>
      <c r="G67" s="119"/>
      <c r="H67" s="119"/>
      <c r="I67" s="119"/>
      <c r="J67" s="119"/>
    </row>
    <row r="68" spans="1:10" ht="12.75" customHeight="1" x14ac:dyDescent="0.2">
      <c r="F68" s="119"/>
      <c r="G68" s="119"/>
      <c r="H68" s="119"/>
      <c r="I68" s="119"/>
      <c r="J68" s="119"/>
    </row>
    <row r="69" spans="1:10" ht="12.75" customHeight="1" x14ac:dyDescent="0.2">
      <c r="G69" s="15"/>
      <c r="I69" s="15"/>
      <c r="J69" s="15"/>
    </row>
    <row r="70" spans="1:10" ht="12.75" customHeight="1" x14ac:dyDescent="0.2">
      <c r="G70" s="15"/>
      <c r="I70" s="15"/>
      <c r="J70" s="15"/>
    </row>
    <row r="71" spans="1:10" ht="12.75" customHeight="1" x14ac:dyDescent="0.2">
      <c r="G71" s="15"/>
      <c r="I71" s="15"/>
      <c r="J71" s="15"/>
    </row>
    <row r="72" spans="1:10" ht="12.75" customHeight="1" x14ac:dyDescent="0.2">
      <c r="G72" s="15"/>
      <c r="I72" s="15"/>
      <c r="J72" s="15"/>
    </row>
    <row r="73" spans="1:10" ht="12.75" customHeight="1" x14ac:dyDescent="0.2">
      <c r="G73" s="15"/>
      <c r="I73" s="15"/>
      <c r="J73" s="15"/>
    </row>
    <row r="74" spans="1:10" ht="12.75" customHeight="1" x14ac:dyDescent="0.2">
      <c r="G74" s="15"/>
      <c r="I74" s="15"/>
      <c r="J74" s="15"/>
    </row>
    <row r="75" spans="1:10" ht="12.75" customHeight="1" x14ac:dyDescent="0.2">
      <c r="G75" s="15"/>
      <c r="I75" s="15"/>
      <c r="J75" s="15"/>
    </row>
    <row r="76" spans="1:10" ht="12.75" customHeight="1" x14ac:dyDescent="0.2">
      <c r="G76" s="15"/>
      <c r="I76" s="15"/>
      <c r="J76" s="15"/>
    </row>
    <row r="77" spans="1:10" ht="12.75" customHeight="1" x14ac:dyDescent="0.2">
      <c r="G77" s="15"/>
      <c r="I77" s="15"/>
      <c r="J77" s="15"/>
    </row>
    <row r="78" spans="1:10" ht="12.75" customHeight="1" x14ac:dyDescent="0.2">
      <c r="G78" s="15"/>
      <c r="I78" s="15"/>
      <c r="J78" s="15"/>
    </row>
    <row r="79" spans="1:10" ht="12.75" customHeight="1" x14ac:dyDescent="0.2">
      <c r="G79" s="15"/>
      <c r="I79" s="15"/>
      <c r="J79" s="15"/>
    </row>
    <row r="80" spans="1:10" ht="12.75" customHeight="1" x14ac:dyDescent="0.2">
      <c r="G80" s="15"/>
      <c r="I80" s="15"/>
      <c r="J80" s="15"/>
    </row>
    <row r="81" spans="7:10" ht="12.75" customHeight="1" x14ac:dyDescent="0.2">
      <c r="G81" s="15"/>
      <c r="I81" s="15"/>
      <c r="J81" s="15"/>
    </row>
    <row r="82" spans="7:10" ht="12.75" customHeight="1" x14ac:dyDescent="0.2">
      <c r="G82" s="15"/>
      <c r="I82" s="15"/>
      <c r="J82" s="15"/>
    </row>
    <row r="83" spans="7:10" ht="12.75" customHeight="1" x14ac:dyDescent="0.2">
      <c r="G83" s="15"/>
      <c r="I83" s="15"/>
      <c r="J83" s="15"/>
    </row>
    <row r="84" spans="7:10" ht="12.75" customHeight="1" x14ac:dyDescent="0.2">
      <c r="G84" s="15"/>
      <c r="I84" s="15"/>
      <c r="J84" s="15"/>
    </row>
    <row r="85" spans="7:10" ht="12.75" customHeight="1" x14ac:dyDescent="0.2">
      <c r="G85" s="15"/>
      <c r="I85" s="15"/>
      <c r="J85" s="15"/>
    </row>
    <row r="86" spans="7:10" ht="12.75" customHeight="1" x14ac:dyDescent="0.2">
      <c r="G86" s="15"/>
      <c r="I86" s="15"/>
      <c r="J86" s="15"/>
    </row>
    <row r="87" spans="7:10" ht="12.75" customHeight="1" x14ac:dyDescent="0.2">
      <c r="G87" s="15"/>
      <c r="I87" s="15"/>
      <c r="J87" s="15"/>
    </row>
    <row r="88" spans="7:10" ht="12.75" customHeight="1" x14ac:dyDescent="0.2">
      <c r="G88" s="15"/>
      <c r="I88" s="15"/>
      <c r="J88" s="15"/>
    </row>
    <row r="89" spans="7:10" ht="12.75" customHeight="1" x14ac:dyDescent="0.2">
      <c r="G89" s="15"/>
      <c r="I89" s="15"/>
      <c r="J89" s="15"/>
    </row>
    <row r="90" spans="7:10" ht="12.75" customHeight="1" x14ac:dyDescent="0.2">
      <c r="G90" s="15"/>
      <c r="I90" s="15"/>
      <c r="J90" s="15"/>
    </row>
    <row r="91" spans="7:10" ht="12.75" customHeight="1" x14ac:dyDescent="0.2">
      <c r="G91" s="15"/>
      <c r="I91" s="15"/>
      <c r="J91" s="15"/>
    </row>
    <row r="92" spans="7:10" ht="12.75" customHeight="1" x14ac:dyDescent="0.2">
      <c r="G92" s="15"/>
      <c r="I92" s="15"/>
      <c r="J92" s="15"/>
    </row>
    <row r="93" spans="7:10" ht="12.75" customHeight="1" x14ac:dyDescent="0.2">
      <c r="G93" s="15"/>
      <c r="I93" s="15"/>
      <c r="J93" s="15"/>
    </row>
    <row r="94" spans="7:10" ht="12.75" customHeight="1" x14ac:dyDescent="0.2">
      <c r="G94" s="15"/>
      <c r="I94" s="15"/>
      <c r="J94" s="15"/>
    </row>
    <row r="95" spans="7:10" ht="12.75" customHeight="1" x14ac:dyDescent="0.2">
      <c r="G95" s="15"/>
      <c r="I95" s="15"/>
      <c r="J95" s="15"/>
    </row>
    <row r="96" spans="7:10" ht="12.75" customHeight="1" x14ac:dyDescent="0.2">
      <c r="G96" s="15"/>
      <c r="I96" s="15"/>
      <c r="J96" s="15"/>
    </row>
    <row r="97" spans="7:10" ht="12.75" customHeight="1" x14ac:dyDescent="0.2">
      <c r="G97" s="15"/>
      <c r="I97" s="15"/>
      <c r="J97" s="15"/>
    </row>
    <row r="98" spans="7:10" ht="12.75" customHeight="1" x14ac:dyDescent="0.2">
      <c r="G98" s="15"/>
      <c r="I98" s="15"/>
      <c r="J98" s="15"/>
    </row>
    <row r="99" spans="7:10" ht="12.75" customHeight="1" x14ac:dyDescent="0.2">
      <c r="G99" s="15"/>
      <c r="I99" s="15"/>
      <c r="J99" s="15"/>
    </row>
    <row r="100" spans="7:10" ht="12.75" customHeight="1" x14ac:dyDescent="0.2">
      <c r="G100" s="15"/>
      <c r="I100" s="15"/>
      <c r="J100" s="15"/>
    </row>
    <row r="101" spans="7:10" ht="12.75" customHeight="1" x14ac:dyDescent="0.2">
      <c r="G101" s="15"/>
      <c r="I101" s="15"/>
      <c r="J101" s="15"/>
    </row>
    <row r="102" spans="7:10" ht="12.75" customHeight="1" x14ac:dyDescent="0.2">
      <c r="G102" s="15"/>
      <c r="I102" s="15"/>
      <c r="J102" s="15"/>
    </row>
    <row r="103" spans="7:10" ht="12.75" customHeight="1" x14ac:dyDescent="0.2">
      <c r="G103" s="15"/>
      <c r="I103" s="15"/>
      <c r="J103" s="15"/>
    </row>
    <row r="104" spans="7:10" ht="12.75" customHeight="1" x14ac:dyDescent="0.2">
      <c r="G104" s="15"/>
      <c r="I104" s="15"/>
      <c r="J104" s="15"/>
    </row>
    <row r="105" spans="7:10" ht="12.75" customHeight="1" x14ac:dyDescent="0.2">
      <c r="G105" s="15"/>
      <c r="I105" s="15"/>
      <c r="J105" s="15"/>
    </row>
    <row r="106" spans="7:10" ht="12.75" customHeight="1" x14ac:dyDescent="0.2">
      <c r="G106" s="15"/>
      <c r="I106" s="15"/>
      <c r="J106" s="15"/>
    </row>
    <row r="107" spans="7:10" ht="12.75" customHeight="1" x14ac:dyDescent="0.2">
      <c r="G107" s="15"/>
      <c r="I107" s="15"/>
      <c r="J107" s="15"/>
    </row>
    <row r="108" spans="7:10" ht="12.75" customHeight="1" x14ac:dyDescent="0.2">
      <c r="G108" s="15"/>
      <c r="I108" s="15"/>
      <c r="J108" s="15"/>
    </row>
    <row r="109" spans="7:10" ht="12.75" customHeight="1" x14ac:dyDescent="0.2">
      <c r="G109" s="15"/>
      <c r="I109" s="15"/>
      <c r="J109" s="15"/>
    </row>
    <row r="110" spans="7:10" ht="12.75" customHeight="1" x14ac:dyDescent="0.2">
      <c r="G110" s="15"/>
      <c r="I110" s="15"/>
      <c r="J110" s="15"/>
    </row>
    <row r="111" spans="7:10" ht="12.75" customHeight="1" x14ac:dyDescent="0.2">
      <c r="G111" s="15"/>
      <c r="I111" s="15"/>
      <c r="J111" s="15"/>
    </row>
    <row r="112" spans="7:10" ht="12.75" customHeight="1" x14ac:dyDescent="0.2">
      <c r="G112" s="15"/>
      <c r="I112" s="15"/>
      <c r="J112" s="15"/>
    </row>
    <row r="113" spans="7:10" ht="12.75" customHeight="1" x14ac:dyDescent="0.2">
      <c r="G113" s="15"/>
      <c r="I113" s="15"/>
      <c r="J113" s="15"/>
    </row>
    <row r="114" spans="7:10" ht="12.75" customHeight="1" x14ac:dyDescent="0.2">
      <c r="G114" s="15"/>
      <c r="I114" s="15"/>
      <c r="J114" s="15"/>
    </row>
    <row r="115" spans="7:10" ht="12.75" customHeight="1" x14ac:dyDescent="0.2">
      <c r="G115" s="15"/>
      <c r="I115" s="15"/>
      <c r="J115" s="15"/>
    </row>
    <row r="116" spans="7:10" ht="12.75" customHeight="1" x14ac:dyDescent="0.2">
      <c r="G116" s="15"/>
      <c r="I116" s="15"/>
      <c r="J116" s="15"/>
    </row>
    <row r="117" spans="7:10" ht="12.75" customHeight="1" x14ac:dyDescent="0.2">
      <c r="G117" s="15"/>
      <c r="I117" s="15"/>
      <c r="J117" s="15"/>
    </row>
    <row r="118" spans="7:10" ht="12.75" customHeight="1" x14ac:dyDescent="0.2">
      <c r="G118" s="15"/>
      <c r="I118" s="15"/>
      <c r="J118" s="15"/>
    </row>
    <row r="119" spans="7:10" ht="12.75" customHeight="1" x14ac:dyDescent="0.2">
      <c r="G119" s="15"/>
      <c r="I119" s="15"/>
      <c r="J119" s="15"/>
    </row>
    <row r="120" spans="7:10" ht="12.75" customHeight="1" x14ac:dyDescent="0.2">
      <c r="G120" s="15"/>
      <c r="I120" s="15"/>
      <c r="J120" s="15"/>
    </row>
    <row r="121" spans="7:10" ht="12.75" customHeight="1" x14ac:dyDescent="0.2">
      <c r="G121" s="15"/>
      <c r="I121" s="15"/>
      <c r="J121" s="15"/>
    </row>
    <row r="122" spans="7:10" ht="12.75" customHeight="1" x14ac:dyDescent="0.2">
      <c r="G122" s="15"/>
      <c r="I122" s="15"/>
      <c r="J122" s="15"/>
    </row>
    <row r="123" spans="7:10" ht="12.75" customHeight="1" x14ac:dyDescent="0.2">
      <c r="G123" s="15"/>
      <c r="I123" s="15"/>
      <c r="J123" s="15"/>
    </row>
    <row r="124" spans="7:10" ht="12.75" customHeight="1" x14ac:dyDescent="0.2">
      <c r="G124" s="15"/>
      <c r="I124" s="15"/>
      <c r="J124" s="15"/>
    </row>
    <row r="125" spans="7:10" ht="12.75" customHeight="1" x14ac:dyDescent="0.2">
      <c r="G125" s="15"/>
      <c r="I125" s="15"/>
      <c r="J125" s="15"/>
    </row>
    <row r="126" spans="7:10" ht="12.75" customHeight="1" x14ac:dyDescent="0.2">
      <c r="G126" s="15"/>
      <c r="I126" s="15"/>
      <c r="J126" s="15"/>
    </row>
    <row r="127" spans="7:10" ht="12.75" customHeight="1" x14ac:dyDescent="0.2">
      <c r="G127" s="15"/>
      <c r="I127" s="15"/>
      <c r="J127" s="15"/>
    </row>
    <row r="128" spans="7:10" ht="12.75" customHeight="1" x14ac:dyDescent="0.2">
      <c r="G128" s="15"/>
      <c r="I128" s="15"/>
      <c r="J128" s="15"/>
    </row>
    <row r="129" spans="7:10" ht="12.75" customHeight="1" x14ac:dyDescent="0.2">
      <c r="G129" s="15"/>
      <c r="I129" s="15"/>
      <c r="J129" s="15"/>
    </row>
    <row r="130" spans="7:10" ht="12.75" customHeight="1" x14ac:dyDescent="0.2">
      <c r="G130" s="15"/>
      <c r="I130" s="15"/>
      <c r="J130" s="15"/>
    </row>
    <row r="131" spans="7:10" ht="12.75" customHeight="1" x14ac:dyDescent="0.2">
      <c r="G131" s="15"/>
      <c r="I131" s="15"/>
      <c r="J131" s="15"/>
    </row>
    <row r="132" spans="7:10" ht="12.75" customHeight="1" x14ac:dyDescent="0.2">
      <c r="G132" s="15"/>
      <c r="I132" s="15"/>
      <c r="J132" s="15"/>
    </row>
    <row r="133" spans="7:10" ht="12.75" customHeight="1" x14ac:dyDescent="0.2">
      <c r="G133" s="15"/>
      <c r="I133" s="15"/>
      <c r="J133" s="15"/>
    </row>
    <row r="134" spans="7:10" ht="12.75" customHeight="1" x14ac:dyDescent="0.2">
      <c r="G134" s="15"/>
      <c r="I134" s="15"/>
      <c r="J134" s="15"/>
    </row>
    <row r="135" spans="7:10" ht="12.75" customHeight="1" x14ac:dyDescent="0.2">
      <c r="G135" s="15"/>
      <c r="I135" s="15"/>
      <c r="J135" s="15"/>
    </row>
    <row r="136" spans="7:10" ht="12.75" customHeight="1" x14ac:dyDescent="0.2">
      <c r="G136" s="15"/>
      <c r="I136" s="15"/>
      <c r="J136" s="15"/>
    </row>
    <row r="137" spans="7:10" ht="12.75" customHeight="1" x14ac:dyDescent="0.2">
      <c r="G137" s="15"/>
      <c r="I137" s="15"/>
      <c r="J137" s="15"/>
    </row>
    <row r="138" spans="7:10" ht="12.75" customHeight="1" x14ac:dyDescent="0.2">
      <c r="G138" s="15"/>
      <c r="I138" s="15"/>
      <c r="J138" s="15"/>
    </row>
    <row r="139" spans="7:10" ht="12.75" customHeight="1" x14ac:dyDescent="0.2">
      <c r="G139" s="15"/>
      <c r="I139" s="15"/>
      <c r="J139" s="15"/>
    </row>
    <row r="140" spans="7:10" ht="12.75" customHeight="1" x14ac:dyDescent="0.2">
      <c r="G140" s="15"/>
      <c r="I140" s="15"/>
      <c r="J140" s="15"/>
    </row>
    <row r="141" spans="7:10" ht="12.75" customHeight="1" x14ac:dyDescent="0.2">
      <c r="G141" s="15"/>
      <c r="I141" s="15"/>
      <c r="J141" s="15"/>
    </row>
    <row r="142" spans="7:10" ht="12.75" customHeight="1" x14ac:dyDescent="0.2">
      <c r="G142" s="15"/>
      <c r="I142" s="15"/>
      <c r="J142" s="15"/>
    </row>
    <row r="143" spans="7:10" ht="12.75" customHeight="1" x14ac:dyDescent="0.2">
      <c r="G143" s="15"/>
      <c r="I143" s="15"/>
      <c r="J143" s="15"/>
    </row>
    <row r="144" spans="7:10" ht="12.75" customHeight="1" x14ac:dyDescent="0.2">
      <c r="G144" s="15"/>
      <c r="I144" s="15"/>
      <c r="J144" s="15"/>
    </row>
    <row r="145" spans="7:10" ht="12.75" customHeight="1" x14ac:dyDescent="0.2">
      <c r="G145" s="15"/>
      <c r="I145" s="15"/>
      <c r="J145" s="15"/>
    </row>
    <row r="146" spans="7:10" ht="12.75" customHeight="1" x14ac:dyDescent="0.2">
      <c r="G146" s="15"/>
      <c r="I146" s="15"/>
      <c r="J146" s="15"/>
    </row>
    <row r="147" spans="7:10" ht="12.75" customHeight="1" x14ac:dyDescent="0.2">
      <c r="G147" s="15"/>
      <c r="I147" s="15"/>
      <c r="J147" s="15"/>
    </row>
    <row r="148" spans="7:10" ht="12.75" customHeight="1" x14ac:dyDescent="0.2">
      <c r="G148" s="15"/>
      <c r="I148" s="15"/>
      <c r="J148" s="15"/>
    </row>
    <row r="149" spans="7:10" ht="12.75" customHeight="1" x14ac:dyDescent="0.2">
      <c r="G149" s="15"/>
      <c r="I149" s="15"/>
      <c r="J149" s="15"/>
    </row>
    <row r="150" spans="7:10" ht="12.75" customHeight="1" x14ac:dyDescent="0.2">
      <c r="G150" s="15"/>
      <c r="I150" s="15"/>
      <c r="J150" s="15"/>
    </row>
    <row r="151" spans="7:10" ht="12.75" customHeight="1" x14ac:dyDescent="0.2">
      <c r="G151" s="15"/>
      <c r="I151" s="15"/>
      <c r="J151" s="15"/>
    </row>
    <row r="152" spans="7:10" ht="12.75" customHeight="1" x14ac:dyDescent="0.2">
      <c r="G152" s="15"/>
      <c r="I152" s="15"/>
      <c r="J152" s="15"/>
    </row>
    <row r="153" spans="7:10" ht="12.75" customHeight="1" x14ac:dyDescent="0.2">
      <c r="G153" s="15"/>
      <c r="I153" s="15"/>
      <c r="J153" s="15"/>
    </row>
    <row r="154" spans="7:10" ht="12.75" customHeight="1" x14ac:dyDescent="0.2">
      <c r="G154" s="15"/>
      <c r="I154" s="15"/>
      <c r="J154" s="15"/>
    </row>
    <row r="155" spans="7:10" ht="12.75" customHeight="1" x14ac:dyDescent="0.2">
      <c r="G155" s="15"/>
      <c r="I155" s="15"/>
      <c r="J155" s="15"/>
    </row>
    <row r="156" spans="7:10" ht="12.75" customHeight="1" x14ac:dyDescent="0.2">
      <c r="G156" s="15"/>
      <c r="I156" s="15"/>
      <c r="J156" s="15"/>
    </row>
    <row r="157" spans="7:10" ht="12.75" customHeight="1" x14ac:dyDescent="0.2">
      <c r="G157" s="15"/>
      <c r="I157" s="15"/>
      <c r="J157" s="15"/>
    </row>
    <row r="158" spans="7:10" ht="12.75" customHeight="1" x14ac:dyDescent="0.2">
      <c r="G158" s="15"/>
      <c r="I158" s="15"/>
      <c r="J158" s="15"/>
    </row>
    <row r="159" spans="7:10" ht="12.75" customHeight="1" x14ac:dyDescent="0.2">
      <c r="G159" s="15"/>
      <c r="I159" s="15"/>
      <c r="J159" s="15"/>
    </row>
    <row r="160" spans="7:10" ht="12.75" customHeight="1" x14ac:dyDescent="0.2">
      <c r="G160" s="15"/>
      <c r="I160" s="15"/>
      <c r="J160" s="15"/>
    </row>
    <row r="161" spans="7:10" ht="12.75" customHeight="1" x14ac:dyDescent="0.2">
      <c r="G161" s="15"/>
      <c r="I161" s="15"/>
      <c r="J161" s="15"/>
    </row>
    <row r="162" spans="7:10" ht="12.75" customHeight="1" x14ac:dyDescent="0.2">
      <c r="G162" s="15"/>
      <c r="I162" s="15"/>
      <c r="J162" s="15"/>
    </row>
    <row r="163" spans="7:10" ht="12.75" customHeight="1" x14ac:dyDescent="0.2">
      <c r="G163" s="15"/>
      <c r="I163" s="15"/>
      <c r="J163" s="15"/>
    </row>
    <row r="164" spans="7:10" ht="12.75" customHeight="1" x14ac:dyDescent="0.2">
      <c r="G164" s="15"/>
      <c r="I164" s="15"/>
      <c r="J164" s="15"/>
    </row>
    <row r="165" spans="7:10" ht="12.75" customHeight="1" x14ac:dyDescent="0.2">
      <c r="G165" s="15"/>
      <c r="I165" s="15"/>
      <c r="J165" s="15"/>
    </row>
    <row r="166" spans="7:10" ht="12.75" customHeight="1" x14ac:dyDescent="0.2">
      <c r="G166" s="15"/>
      <c r="I166" s="15"/>
      <c r="J166" s="15"/>
    </row>
    <row r="167" spans="7:10" ht="12.75" customHeight="1" x14ac:dyDescent="0.2">
      <c r="G167" s="15"/>
      <c r="I167" s="15"/>
      <c r="J167" s="15"/>
    </row>
    <row r="168" spans="7:10" ht="12.75" customHeight="1" x14ac:dyDescent="0.2">
      <c r="G168" s="15"/>
      <c r="I168" s="15"/>
      <c r="J168" s="15"/>
    </row>
    <row r="169" spans="7:10" ht="12.75" customHeight="1" x14ac:dyDescent="0.2">
      <c r="G169" s="15"/>
      <c r="I169" s="15"/>
      <c r="J169" s="15"/>
    </row>
    <row r="170" spans="7:10" ht="12.75" customHeight="1" x14ac:dyDescent="0.2">
      <c r="G170" s="15"/>
      <c r="I170" s="15"/>
      <c r="J170" s="15"/>
    </row>
    <row r="171" spans="7:10" ht="12.75" customHeight="1" x14ac:dyDescent="0.2">
      <c r="G171" s="15"/>
      <c r="I171" s="15"/>
      <c r="J171" s="15"/>
    </row>
    <row r="172" spans="7:10" ht="12.75" customHeight="1" x14ac:dyDescent="0.2">
      <c r="G172" s="15"/>
      <c r="I172" s="15"/>
      <c r="J172" s="15"/>
    </row>
    <row r="173" spans="7:10" ht="12.75" customHeight="1" x14ac:dyDescent="0.2">
      <c r="G173" s="15"/>
      <c r="I173" s="15"/>
      <c r="J173" s="15"/>
    </row>
    <row r="174" spans="7:10" ht="12.75" customHeight="1" x14ac:dyDescent="0.2">
      <c r="G174" s="15"/>
      <c r="I174" s="15"/>
      <c r="J174" s="15"/>
    </row>
    <row r="175" spans="7:10" ht="12.75" customHeight="1" x14ac:dyDescent="0.2">
      <c r="G175" s="15"/>
      <c r="I175" s="15"/>
      <c r="J175" s="15"/>
    </row>
    <row r="176" spans="7:10" ht="12.75" customHeight="1" x14ac:dyDescent="0.2">
      <c r="G176" s="15"/>
      <c r="I176" s="15"/>
      <c r="J176" s="15"/>
    </row>
    <row r="177" spans="7:10" ht="12.75" customHeight="1" x14ac:dyDescent="0.2">
      <c r="G177" s="15"/>
      <c r="I177" s="15"/>
      <c r="J177" s="15"/>
    </row>
    <row r="178" spans="7:10" ht="12.75" customHeight="1" x14ac:dyDescent="0.2">
      <c r="G178" s="15"/>
      <c r="I178" s="15"/>
      <c r="J178" s="15"/>
    </row>
    <row r="179" spans="7:10" ht="12.75" customHeight="1" x14ac:dyDescent="0.2">
      <c r="G179" s="15"/>
      <c r="I179" s="15"/>
      <c r="J179" s="15"/>
    </row>
    <row r="180" spans="7:10" ht="12.75" customHeight="1" x14ac:dyDescent="0.2">
      <c r="G180" s="15"/>
      <c r="I180" s="15"/>
      <c r="J180" s="15"/>
    </row>
    <row r="181" spans="7:10" ht="12.75" customHeight="1" x14ac:dyDescent="0.2">
      <c r="G181" s="15"/>
      <c r="I181" s="15"/>
      <c r="J181" s="15"/>
    </row>
    <row r="182" spans="7:10" ht="12.75" customHeight="1" x14ac:dyDescent="0.2">
      <c r="G182" s="15"/>
      <c r="I182" s="15"/>
      <c r="J182" s="15"/>
    </row>
    <row r="183" spans="7:10" ht="12.75" customHeight="1" x14ac:dyDescent="0.2">
      <c r="G183" s="15"/>
      <c r="I183" s="15"/>
      <c r="J183" s="15"/>
    </row>
    <row r="184" spans="7:10" ht="12.75" customHeight="1" x14ac:dyDescent="0.2">
      <c r="G184" s="15"/>
      <c r="I184" s="15"/>
      <c r="J184" s="15"/>
    </row>
    <row r="185" spans="7:10" ht="12.75" customHeight="1" x14ac:dyDescent="0.2">
      <c r="G185" s="15"/>
      <c r="I185" s="15"/>
      <c r="J185" s="15"/>
    </row>
    <row r="186" spans="7:10" ht="12.75" customHeight="1" x14ac:dyDescent="0.2">
      <c r="G186" s="15"/>
      <c r="I186" s="15"/>
      <c r="J186" s="15"/>
    </row>
    <row r="187" spans="7:10" ht="12.75" customHeight="1" x14ac:dyDescent="0.2">
      <c r="G187" s="15"/>
      <c r="I187" s="15"/>
      <c r="J187" s="15"/>
    </row>
    <row r="188" spans="7:10" ht="12.75" customHeight="1" x14ac:dyDescent="0.2">
      <c r="G188" s="15"/>
      <c r="I188" s="15"/>
      <c r="J188" s="15"/>
    </row>
    <row r="189" spans="7:10" ht="12.75" customHeight="1" x14ac:dyDescent="0.2">
      <c r="G189" s="15"/>
      <c r="I189" s="15"/>
      <c r="J189" s="15"/>
    </row>
    <row r="190" spans="7:10" ht="12.75" customHeight="1" x14ac:dyDescent="0.2">
      <c r="G190" s="15"/>
      <c r="I190" s="15"/>
      <c r="J190" s="15"/>
    </row>
    <row r="191" spans="7:10" ht="12.75" customHeight="1" x14ac:dyDescent="0.2">
      <c r="G191" s="15"/>
      <c r="I191" s="15"/>
      <c r="J191" s="15"/>
    </row>
    <row r="192" spans="7:10" ht="12.75" customHeight="1" x14ac:dyDescent="0.2">
      <c r="G192" s="15"/>
      <c r="I192" s="15"/>
      <c r="J192" s="15"/>
    </row>
    <row r="193" spans="7:10" ht="12.75" customHeight="1" x14ac:dyDescent="0.2">
      <c r="G193" s="15"/>
      <c r="I193" s="15"/>
      <c r="J193" s="15"/>
    </row>
    <row r="194" spans="7:10" ht="12.75" customHeight="1" x14ac:dyDescent="0.2">
      <c r="G194" s="15"/>
      <c r="I194" s="15"/>
      <c r="J194" s="15"/>
    </row>
    <row r="195" spans="7:10" ht="12.75" customHeight="1" x14ac:dyDescent="0.2">
      <c r="G195" s="15"/>
      <c r="I195" s="15"/>
      <c r="J195" s="15"/>
    </row>
    <row r="196" spans="7:10" ht="12.75" customHeight="1" x14ac:dyDescent="0.2">
      <c r="G196" s="15"/>
      <c r="I196" s="15"/>
      <c r="J196" s="15"/>
    </row>
    <row r="197" spans="7:10" ht="12.75" customHeight="1" x14ac:dyDescent="0.2">
      <c r="G197" s="15"/>
      <c r="I197" s="15"/>
      <c r="J197" s="15"/>
    </row>
    <row r="198" spans="7:10" ht="12.75" customHeight="1" x14ac:dyDescent="0.2">
      <c r="G198" s="15"/>
      <c r="I198" s="15"/>
      <c r="J198" s="15"/>
    </row>
    <row r="199" spans="7:10" ht="12.75" customHeight="1" x14ac:dyDescent="0.2">
      <c r="G199" s="15"/>
      <c r="I199" s="15"/>
      <c r="J199" s="15"/>
    </row>
    <row r="200" spans="7:10" ht="12.75" customHeight="1" x14ac:dyDescent="0.2">
      <c r="G200" s="15"/>
      <c r="I200" s="15"/>
      <c r="J200" s="15"/>
    </row>
    <row r="201" spans="7:10" ht="12.75" customHeight="1" x14ac:dyDescent="0.2">
      <c r="G201" s="15"/>
      <c r="I201" s="15"/>
      <c r="J201" s="15"/>
    </row>
    <row r="202" spans="7:10" ht="12.75" customHeight="1" x14ac:dyDescent="0.2">
      <c r="G202" s="15"/>
      <c r="I202" s="15"/>
      <c r="J202" s="15"/>
    </row>
    <row r="203" spans="7:10" ht="12.75" customHeight="1" x14ac:dyDescent="0.2">
      <c r="G203" s="15"/>
      <c r="I203" s="15"/>
      <c r="J203" s="15"/>
    </row>
    <row r="204" spans="7:10" ht="12.75" customHeight="1" x14ac:dyDescent="0.2">
      <c r="G204" s="15"/>
      <c r="I204" s="15"/>
      <c r="J204" s="15"/>
    </row>
    <row r="205" spans="7:10" ht="12.75" customHeight="1" x14ac:dyDescent="0.2">
      <c r="G205" s="15"/>
      <c r="I205" s="15"/>
      <c r="J205" s="15"/>
    </row>
    <row r="206" spans="7:10" ht="12.75" customHeight="1" x14ac:dyDescent="0.2">
      <c r="G206" s="15"/>
      <c r="I206" s="15"/>
      <c r="J206" s="15"/>
    </row>
    <row r="207" spans="7:10" ht="12.75" customHeight="1" x14ac:dyDescent="0.2">
      <c r="G207" s="15"/>
      <c r="I207" s="15"/>
      <c r="J207" s="15"/>
    </row>
    <row r="208" spans="7:10" ht="12.75" customHeight="1" x14ac:dyDescent="0.2">
      <c r="G208" s="15"/>
      <c r="I208" s="15"/>
      <c r="J208" s="15"/>
    </row>
    <row r="209" spans="7:10" ht="12.75" customHeight="1" x14ac:dyDescent="0.2">
      <c r="G209" s="15"/>
      <c r="I209" s="15"/>
      <c r="J209" s="15"/>
    </row>
    <row r="210" spans="7:10" ht="12.75" customHeight="1" x14ac:dyDescent="0.2">
      <c r="G210" s="15"/>
      <c r="I210" s="15"/>
      <c r="J210" s="15"/>
    </row>
    <row r="211" spans="7:10" ht="12.75" customHeight="1" x14ac:dyDescent="0.2">
      <c r="G211" s="15"/>
      <c r="I211" s="15"/>
      <c r="J211" s="15"/>
    </row>
    <row r="212" spans="7:10" ht="12.75" customHeight="1" x14ac:dyDescent="0.2">
      <c r="G212" s="15"/>
      <c r="I212" s="15"/>
      <c r="J212" s="15"/>
    </row>
    <row r="213" spans="7:10" ht="12.75" customHeight="1" x14ac:dyDescent="0.2">
      <c r="G213" s="15"/>
      <c r="I213" s="15"/>
      <c r="J213" s="15"/>
    </row>
    <row r="214" spans="7:10" ht="12.75" customHeight="1" x14ac:dyDescent="0.2">
      <c r="G214" s="15"/>
      <c r="I214" s="15"/>
      <c r="J214" s="15"/>
    </row>
    <row r="215" spans="7:10" ht="12.75" customHeight="1" x14ac:dyDescent="0.2">
      <c r="G215" s="15"/>
      <c r="I215" s="15"/>
      <c r="J215" s="15"/>
    </row>
    <row r="216" spans="7:10" ht="12.75" customHeight="1" x14ac:dyDescent="0.2">
      <c r="G216" s="15"/>
      <c r="I216" s="15"/>
      <c r="J216" s="15"/>
    </row>
    <row r="217" spans="7:10" ht="12.75" customHeight="1" x14ac:dyDescent="0.2">
      <c r="G217" s="15"/>
      <c r="I217" s="15"/>
      <c r="J217" s="15"/>
    </row>
    <row r="218" spans="7:10" ht="12.75" customHeight="1" x14ac:dyDescent="0.2">
      <c r="G218" s="15"/>
      <c r="I218" s="15"/>
      <c r="J218" s="15"/>
    </row>
    <row r="219" spans="7:10" ht="12.75" customHeight="1" x14ac:dyDescent="0.2">
      <c r="G219" s="15"/>
      <c r="I219" s="15"/>
      <c r="J219" s="15"/>
    </row>
    <row r="220" spans="7:10" ht="12.75" customHeight="1" x14ac:dyDescent="0.2">
      <c r="G220" s="15"/>
      <c r="I220" s="15"/>
      <c r="J220" s="15"/>
    </row>
    <row r="221" spans="7:10" ht="12.75" customHeight="1" x14ac:dyDescent="0.2">
      <c r="G221" s="15"/>
      <c r="I221" s="15"/>
      <c r="J221" s="15"/>
    </row>
    <row r="222" spans="7:10" ht="12.75" customHeight="1" x14ac:dyDescent="0.2">
      <c r="G222" s="15"/>
      <c r="I222" s="15"/>
      <c r="J222" s="15"/>
    </row>
    <row r="223" spans="7:10" ht="12.75" customHeight="1" x14ac:dyDescent="0.2">
      <c r="G223" s="15"/>
      <c r="I223" s="15"/>
      <c r="J223" s="15"/>
    </row>
    <row r="224" spans="7:10" ht="12.75" customHeight="1" x14ac:dyDescent="0.2">
      <c r="G224" s="15"/>
      <c r="I224" s="15"/>
      <c r="J224" s="15"/>
    </row>
    <row r="225" spans="7:10" ht="12.75" customHeight="1" x14ac:dyDescent="0.2">
      <c r="G225" s="15"/>
      <c r="I225" s="15"/>
      <c r="J225" s="15"/>
    </row>
    <row r="226" spans="7:10" ht="12.75" customHeight="1" x14ac:dyDescent="0.2">
      <c r="G226" s="15"/>
      <c r="I226" s="15"/>
      <c r="J226" s="15"/>
    </row>
    <row r="227" spans="7:10" ht="12.75" customHeight="1" x14ac:dyDescent="0.2">
      <c r="G227" s="15"/>
      <c r="I227" s="15"/>
      <c r="J227" s="15"/>
    </row>
    <row r="228" spans="7:10" ht="12.75" customHeight="1" x14ac:dyDescent="0.2">
      <c r="G228" s="15"/>
      <c r="I228" s="15"/>
      <c r="J228" s="15"/>
    </row>
    <row r="229" spans="7:10" ht="12.75" customHeight="1" x14ac:dyDescent="0.2">
      <c r="G229" s="15"/>
      <c r="I229" s="15"/>
      <c r="J229" s="15"/>
    </row>
    <row r="230" spans="7:10" ht="12.75" customHeight="1" x14ac:dyDescent="0.2">
      <c r="G230" s="15"/>
      <c r="I230" s="15"/>
      <c r="J230" s="15"/>
    </row>
    <row r="231" spans="7:10" ht="12.75" customHeight="1" x14ac:dyDescent="0.2">
      <c r="G231" s="15"/>
      <c r="I231" s="15"/>
      <c r="J231" s="15"/>
    </row>
    <row r="232" spans="7:10" ht="12.75" customHeight="1" x14ac:dyDescent="0.2">
      <c r="G232" s="15"/>
      <c r="I232" s="15"/>
      <c r="J232" s="15"/>
    </row>
    <row r="233" spans="7:10" ht="12.75" customHeight="1" x14ac:dyDescent="0.2">
      <c r="G233" s="15"/>
      <c r="I233" s="15"/>
      <c r="J233" s="15"/>
    </row>
    <row r="234" spans="7:10" ht="12.75" customHeight="1" x14ac:dyDescent="0.2">
      <c r="G234" s="15"/>
      <c r="I234" s="15"/>
      <c r="J234" s="15"/>
    </row>
    <row r="235" spans="7:10" ht="12.75" customHeight="1" x14ac:dyDescent="0.2">
      <c r="G235" s="15"/>
      <c r="I235" s="15"/>
      <c r="J235" s="15"/>
    </row>
    <row r="236" spans="7:10" ht="12.75" customHeight="1" x14ac:dyDescent="0.2">
      <c r="G236" s="15"/>
      <c r="I236" s="15"/>
      <c r="J236" s="15"/>
    </row>
    <row r="237" spans="7:10" ht="12.75" customHeight="1" x14ac:dyDescent="0.2">
      <c r="G237" s="15"/>
      <c r="I237" s="15"/>
      <c r="J237" s="15"/>
    </row>
    <row r="238" spans="7:10" ht="12.75" customHeight="1" x14ac:dyDescent="0.2">
      <c r="G238" s="15"/>
      <c r="I238" s="15"/>
      <c r="J238" s="15"/>
    </row>
    <row r="239" spans="7:10" ht="12.75" customHeight="1" x14ac:dyDescent="0.2">
      <c r="G239" s="15"/>
      <c r="I239" s="15"/>
      <c r="J239" s="15"/>
    </row>
    <row r="240" spans="7:10" ht="12.75" customHeight="1" x14ac:dyDescent="0.2">
      <c r="G240" s="15"/>
      <c r="I240" s="15"/>
      <c r="J240" s="15"/>
    </row>
    <row r="241" spans="7:10" ht="12.75" customHeight="1" x14ac:dyDescent="0.2">
      <c r="G241" s="15"/>
      <c r="I241" s="15"/>
      <c r="J241" s="15"/>
    </row>
    <row r="242" spans="7:10" ht="12.75" customHeight="1" x14ac:dyDescent="0.2">
      <c r="G242" s="15"/>
      <c r="I242" s="15"/>
      <c r="J242" s="15"/>
    </row>
    <row r="243" spans="7:10" ht="12.75" customHeight="1" x14ac:dyDescent="0.2">
      <c r="G243" s="15"/>
      <c r="I243" s="15"/>
      <c r="J243" s="15"/>
    </row>
    <row r="244" spans="7:10" ht="12.75" customHeight="1" x14ac:dyDescent="0.2">
      <c r="G244" s="15"/>
      <c r="I244" s="15"/>
      <c r="J244" s="15"/>
    </row>
    <row r="245" spans="7:10" ht="12.75" customHeight="1" x14ac:dyDescent="0.2">
      <c r="G245" s="15"/>
      <c r="I245" s="15"/>
      <c r="J245" s="15"/>
    </row>
    <row r="246" spans="7:10" ht="12.75" customHeight="1" x14ac:dyDescent="0.2">
      <c r="G246" s="15"/>
      <c r="I246" s="15"/>
      <c r="J246" s="15"/>
    </row>
    <row r="247" spans="7:10" ht="12.75" customHeight="1" x14ac:dyDescent="0.2">
      <c r="G247" s="15"/>
      <c r="I247" s="15"/>
      <c r="J247" s="15"/>
    </row>
    <row r="248" spans="7:10" ht="12.75" customHeight="1" x14ac:dyDescent="0.2">
      <c r="G248" s="15"/>
      <c r="I248" s="15"/>
      <c r="J248" s="15"/>
    </row>
    <row r="249" spans="7:10" ht="12.75" customHeight="1" x14ac:dyDescent="0.2">
      <c r="G249" s="15"/>
      <c r="I249" s="15"/>
      <c r="J249" s="15"/>
    </row>
    <row r="250" spans="7:10" ht="12.75" customHeight="1" x14ac:dyDescent="0.2">
      <c r="G250" s="15"/>
      <c r="I250" s="15"/>
      <c r="J250" s="15"/>
    </row>
    <row r="251" spans="7:10" ht="12.75" customHeight="1" x14ac:dyDescent="0.2">
      <c r="G251" s="15"/>
      <c r="I251" s="15"/>
      <c r="J251" s="15"/>
    </row>
    <row r="252" spans="7:10" ht="12.75" customHeight="1" x14ac:dyDescent="0.2">
      <c r="G252" s="15"/>
      <c r="I252" s="15"/>
      <c r="J252" s="15"/>
    </row>
    <row r="253" spans="7:10" ht="12.75" customHeight="1" x14ac:dyDescent="0.2">
      <c r="G253" s="15"/>
      <c r="I253" s="15"/>
      <c r="J253" s="15"/>
    </row>
    <row r="254" spans="7:10" ht="12.75" customHeight="1" x14ac:dyDescent="0.2">
      <c r="G254" s="15"/>
      <c r="I254" s="15"/>
      <c r="J254" s="15"/>
    </row>
    <row r="255" spans="7:10" ht="12.75" customHeight="1" x14ac:dyDescent="0.2">
      <c r="G255" s="15"/>
      <c r="I255" s="15"/>
      <c r="J255" s="15"/>
    </row>
    <row r="256" spans="7:10" ht="12.75" customHeight="1" x14ac:dyDescent="0.2">
      <c r="G256" s="15"/>
      <c r="I256" s="15"/>
      <c r="J256" s="15"/>
    </row>
    <row r="257" spans="7:10" ht="12.75" customHeight="1" x14ac:dyDescent="0.2">
      <c r="G257" s="15"/>
      <c r="I257" s="15"/>
      <c r="J257" s="15"/>
    </row>
    <row r="258" spans="7:10" ht="12.75" customHeight="1" x14ac:dyDescent="0.2">
      <c r="G258" s="15"/>
      <c r="I258" s="15"/>
      <c r="J258" s="15"/>
    </row>
    <row r="259" spans="7:10" ht="12.75" customHeight="1" x14ac:dyDescent="0.2">
      <c r="G259" s="15"/>
      <c r="I259" s="15"/>
      <c r="J259" s="15"/>
    </row>
    <row r="260" spans="7:10" ht="12.75" customHeight="1" x14ac:dyDescent="0.2">
      <c r="G260" s="15"/>
      <c r="I260" s="15"/>
      <c r="J260" s="15"/>
    </row>
    <row r="261" spans="7:10" ht="12.75" customHeight="1" x14ac:dyDescent="0.2">
      <c r="G261" s="15"/>
      <c r="I261" s="15"/>
      <c r="J261" s="15"/>
    </row>
    <row r="262" spans="7:10" ht="12.75" customHeight="1" x14ac:dyDescent="0.2">
      <c r="G262" s="15"/>
      <c r="I262" s="15"/>
      <c r="J262" s="15"/>
    </row>
    <row r="263" spans="7:10" ht="12.75" customHeight="1" x14ac:dyDescent="0.2">
      <c r="G263" s="15"/>
      <c r="I263" s="15"/>
      <c r="J263" s="15"/>
    </row>
    <row r="264" spans="7:10" ht="12.75" customHeight="1" x14ac:dyDescent="0.2">
      <c r="G264" s="15"/>
      <c r="I264" s="15"/>
      <c r="J264" s="15"/>
    </row>
    <row r="265" spans="7:10" ht="12.75" customHeight="1" x14ac:dyDescent="0.2">
      <c r="G265" s="15"/>
      <c r="I265" s="15"/>
      <c r="J265" s="15"/>
    </row>
    <row r="266" spans="7:10" ht="12.75" customHeight="1" x14ac:dyDescent="0.2">
      <c r="G266" s="15"/>
      <c r="I266" s="15"/>
      <c r="J266" s="15"/>
    </row>
    <row r="267" spans="7:10" ht="12.75" customHeight="1" x14ac:dyDescent="0.2">
      <c r="G267" s="15"/>
      <c r="I267" s="15"/>
      <c r="J267" s="15"/>
    </row>
    <row r="268" spans="7:10" ht="12.75" customHeight="1" x14ac:dyDescent="0.2">
      <c r="G268" s="15"/>
      <c r="I268" s="15"/>
      <c r="J268" s="15"/>
    </row>
    <row r="269" spans="7:10" ht="12.75" customHeight="1" x14ac:dyDescent="0.2">
      <c r="G269" s="15"/>
      <c r="I269" s="15"/>
      <c r="J269" s="15"/>
    </row>
    <row r="270" spans="7:10" ht="12.75" customHeight="1" x14ac:dyDescent="0.2">
      <c r="G270" s="15"/>
      <c r="I270" s="15"/>
      <c r="J270" s="15"/>
    </row>
    <row r="271" spans="7:10" ht="12.75" customHeight="1" x14ac:dyDescent="0.2">
      <c r="G271" s="15"/>
      <c r="I271" s="15"/>
      <c r="J271" s="15"/>
    </row>
    <row r="272" spans="7:10" ht="12.75" customHeight="1" x14ac:dyDescent="0.2">
      <c r="G272" s="15"/>
      <c r="I272" s="15"/>
      <c r="J272" s="15"/>
    </row>
    <row r="273" spans="7:10" ht="12.75" customHeight="1" x14ac:dyDescent="0.2">
      <c r="G273" s="15"/>
      <c r="I273" s="15"/>
      <c r="J273" s="15"/>
    </row>
    <row r="274" spans="7:10" ht="12.75" customHeight="1" x14ac:dyDescent="0.2">
      <c r="G274" s="15"/>
      <c r="I274" s="15"/>
      <c r="J274" s="15"/>
    </row>
    <row r="275" spans="7:10" ht="12.75" customHeight="1" x14ac:dyDescent="0.2">
      <c r="G275" s="15"/>
      <c r="I275" s="15"/>
      <c r="J275" s="15"/>
    </row>
    <row r="276" spans="7:10" ht="12.75" customHeight="1" x14ac:dyDescent="0.2">
      <c r="G276" s="15"/>
      <c r="I276" s="15"/>
      <c r="J276" s="15"/>
    </row>
    <row r="277" spans="7:10" ht="12.75" customHeight="1" x14ac:dyDescent="0.2">
      <c r="G277" s="15"/>
      <c r="I277" s="15"/>
      <c r="J277" s="15"/>
    </row>
    <row r="278" spans="7:10" ht="12.75" customHeight="1" x14ac:dyDescent="0.2">
      <c r="G278" s="15"/>
      <c r="I278" s="15"/>
      <c r="J278" s="15"/>
    </row>
    <row r="279" spans="7:10" ht="12.75" customHeight="1" x14ac:dyDescent="0.2">
      <c r="G279" s="15"/>
      <c r="I279" s="15"/>
      <c r="J279" s="15"/>
    </row>
    <row r="280" spans="7:10" ht="12.75" customHeight="1" x14ac:dyDescent="0.2">
      <c r="G280" s="15"/>
      <c r="I280" s="15"/>
      <c r="J280" s="15"/>
    </row>
    <row r="281" spans="7:10" ht="12.75" customHeight="1" x14ac:dyDescent="0.2">
      <c r="G281" s="15"/>
      <c r="I281" s="15"/>
      <c r="J281" s="15"/>
    </row>
    <row r="282" spans="7:10" ht="12.75" customHeight="1" x14ac:dyDescent="0.2">
      <c r="G282" s="15"/>
      <c r="I282" s="15"/>
      <c r="J282" s="15"/>
    </row>
    <row r="283" spans="7:10" ht="12.75" customHeight="1" x14ac:dyDescent="0.2">
      <c r="G283" s="15"/>
      <c r="I283" s="15"/>
      <c r="J283" s="15"/>
    </row>
    <row r="284" spans="7:10" ht="12.75" customHeight="1" x14ac:dyDescent="0.2">
      <c r="G284" s="15"/>
      <c r="I284" s="15"/>
      <c r="J284" s="15"/>
    </row>
    <row r="285" spans="7:10" ht="12.75" customHeight="1" x14ac:dyDescent="0.2">
      <c r="G285" s="15"/>
      <c r="I285" s="15"/>
      <c r="J285" s="15"/>
    </row>
    <row r="286" spans="7:10" ht="12.75" customHeight="1" x14ac:dyDescent="0.2">
      <c r="G286" s="15"/>
      <c r="I286" s="15"/>
      <c r="J286" s="15"/>
    </row>
    <row r="287" spans="7:10" ht="12.75" customHeight="1" x14ac:dyDescent="0.2">
      <c r="G287" s="15"/>
      <c r="I287" s="15"/>
      <c r="J287" s="15"/>
    </row>
    <row r="288" spans="7:10" ht="12.75" customHeight="1" x14ac:dyDescent="0.2">
      <c r="G288" s="15"/>
      <c r="I288" s="15"/>
      <c r="J288" s="15"/>
    </row>
    <row r="289" spans="7:10" ht="12.75" customHeight="1" x14ac:dyDescent="0.2">
      <c r="G289" s="15"/>
      <c r="I289" s="15"/>
      <c r="J289" s="15"/>
    </row>
    <row r="290" spans="7:10" ht="12.75" customHeight="1" x14ac:dyDescent="0.2">
      <c r="G290" s="15"/>
      <c r="I290" s="15"/>
      <c r="J290" s="15"/>
    </row>
    <row r="291" spans="7:10" ht="12.75" customHeight="1" x14ac:dyDescent="0.2">
      <c r="G291" s="15"/>
      <c r="I291" s="15"/>
      <c r="J291" s="15"/>
    </row>
    <row r="292" spans="7:10" ht="12.75" customHeight="1" x14ac:dyDescent="0.2">
      <c r="G292" s="15"/>
      <c r="I292" s="15"/>
      <c r="J292" s="15"/>
    </row>
    <row r="293" spans="7:10" ht="12.75" customHeight="1" x14ac:dyDescent="0.2">
      <c r="G293" s="15"/>
      <c r="I293" s="15"/>
      <c r="J293" s="15"/>
    </row>
    <row r="294" spans="7:10" ht="12.75" customHeight="1" x14ac:dyDescent="0.2">
      <c r="G294" s="15"/>
      <c r="I294" s="15"/>
      <c r="J294" s="15"/>
    </row>
    <row r="295" spans="7:10" ht="12.75" customHeight="1" x14ac:dyDescent="0.2">
      <c r="G295" s="15"/>
      <c r="I295" s="15"/>
      <c r="J295" s="15"/>
    </row>
    <row r="296" spans="7:10" ht="12.75" customHeight="1" x14ac:dyDescent="0.2">
      <c r="G296" s="15"/>
      <c r="I296" s="15"/>
      <c r="J296" s="15"/>
    </row>
    <row r="297" spans="7:10" ht="12.75" customHeight="1" x14ac:dyDescent="0.2">
      <c r="G297" s="15"/>
      <c r="I297" s="15"/>
      <c r="J297" s="15"/>
    </row>
    <row r="298" spans="7:10" ht="12.75" customHeight="1" x14ac:dyDescent="0.2">
      <c r="G298" s="15"/>
      <c r="I298" s="15"/>
      <c r="J298" s="15"/>
    </row>
    <row r="299" spans="7:10" ht="12.75" customHeight="1" x14ac:dyDescent="0.2">
      <c r="G299" s="15"/>
      <c r="I299" s="15"/>
      <c r="J299" s="15"/>
    </row>
    <row r="300" spans="7:10" ht="12.75" customHeight="1" x14ac:dyDescent="0.2">
      <c r="G300" s="15"/>
      <c r="I300" s="15"/>
      <c r="J300" s="15"/>
    </row>
    <row r="301" spans="7:10" ht="12.75" customHeight="1" x14ac:dyDescent="0.2">
      <c r="G301" s="15"/>
      <c r="I301" s="15"/>
      <c r="J301" s="15"/>
    </row>
    <row r="302" spans="7:10" ht="12.75" customHeight="1" x14ac:dyDescent="0.2">
      <c r="G302" s="15"/>
      <c r="I302" s="15"/>
      <c r="J302" s="15"/>
    </row>
    <row r="303" spans="7:10" ht="12.75" customHeight="1" x14ac:dyDescent="0.2">
      <c r="G303" s="15"/>
      <c r="I303" s="15"/>
      <c r="J303" s="15"/>
    </row>
    <row r="304" spans="7:10" ht="12.75" customHeight="1" x14ac:dyDescent="0.2">
      <c r="G304" s="15"/>
      <c r="I304" s="15"/>
      <c r="J304" s="15"/>
    </row>
    <row r="305" spans="7:10" ht="12.75" customHeight="1" x14ac:dyDescent="0.2">
      <c r="G305" s="15"/>
      <c r="I305" s="15"/>
      <c r="J305" s="15"/>
    </row>
    <row r="306" spans="7:10" ht="12.75" customHeight="1" x14ac:dyDescent="0.2">
      <c r="G306" s="15"/>
      <c r="I306" s="15"/>
      <c r="J306" s="15"/>
    </row>
    <row r="307" spans="7:10" ht="12.75" customHeight="1" x14ac:dyDescent="0.2">
      <c r="G307" s="15"/>
      <c r="I307" s="15"/>
      <c r="J307" s="15"/>
    </row>
    <row r="308" spans="7:10" ht="12.75" customHeight="1" x14ac:dyDescent="0.2">
      <c r="G308" s="15"/>
      <c r="I308" s="15"/>
      <c r="J308" s="15"/>
    </row>
    <row r="309" spans="7:10" ht="12.75" customHeight="1" x14ac:dyDescent="0.2">
      <c r="G309" s="15"/>
      <c r="I309" s="15"/>
      <c r="J309" s="15"/>
    </row>
    <row r="310" spans="7:10" ht="12.75" customHeight="1" x14ac:dyDescent="0.2">
      <c r="G310" s="15"/>
      <c r="I310" s="15"/>
      <c r="J310" s="15"/>
    </row>
    <row r="311" spans="7:10" ht="12.75" customHeight="1" x14ac:dyDescent="0.2">
      <c r="G311" s="15"/>
      <c r="I311" s="15"/>
      <c r="J311" s="15"/>
    </row>
    <row r="312" spans="7:10" ht="12.75" customHeight="1" x14ac:dyDescent="0.2">
      <c r="G312" s="15"/>
      <c r="I312" s="15"/>
      <c r="J312" s="15"/>
    </row>
    <row r="313" spans="7:10" ht="12.75" customHeight="1" x14ac:dyDescent="0.2">
      <c r="G313" s="15"/>
      <c r="I313" s="15"/>
      <c r="J313" s="15"/>
    </row>
    <row r="314" spans="7:10" ht="12.75" customHeight="1" x14ac:dyDescent="0.2">
      <c r="G314" s="15"/>
      <c r="I314" s="15"/>
      <c r="J314" s="15"/>
    </row>
    <row r="315" spans="7:10" ht="12.75" customHeight="1" x14ac:dyDescent="0.2">
      <c r="G315" s="15"/>
      <c r="I315" s="15"/>
      <c r="J315" s="15"/>
    </row>
    <row r="316" spans="7:10" ht="12.75" customHeight="1" x14ac:dyDescent="0.2">
      <c r="G316" s="15"/>
      <c r="I316" s="15"/>
      <c r="J316" s="15"/>
    </row>
    <row r="317" spans="7:10" ht="12.75" customHeight="1" x14ac:dyDescent="0.2">
      <c r="G317" s="15"/>
      <c r="I317" s="15"/>
      <c r="J317" s="15"/>
    </row>
    <row r="318" spans="7:10" ht="12.75" customHeight="1" x14ac:dyDescent="0.2">
      <c r="G318" s="15"/>
      <c r="I318" s="15"/>
      <c r="J318" s="15"/>
    </row>
    <row r="319" spans="7:10" ht="12.75" customHeight="1" x14ac:dyDescent="0.2">
      <c r="G319" s="15"/>
      <c r="I319" s="15"/>
      <c r="J319" s="15"/>
    </row>
    <row r="320" spans="7:10" ht="12.75" customHeight="1" x14ac:dyDescent="0.2">
      <c r="G320" s="15"/>
      <c r="I320" s="15"/>
      <c r="J320" s="15"/>
    </row>
    <row r="321" spans="7:10" ht="12.75" customHeight="1" x14ac:dyDescent="0.2">
      <c r="G321" s="15"/>
      <c r="I321" s="15"/>
      <c r="J321" s="15"/>
    </row>
    <row r="322" spans="7:10" ht="12.75" customHeight="1" x14ac:dyDescent="0.2">
      <c r="G322" s="15"/>
      <c r="I322" s="15"/>
      <c r="J322" s="15"/>
    </row>
    <row r="323" spans="7:10" ht="12.75" customHeight="1" x14ac:dyDescent="0.2">
      <c r="G323" s="15"/>
      <c r="I323" s="15"/>
      <c r="J323" s="15"/>
    </row>
    <row r="324" spans="7:10" ht="12.75" customHeight="1" x14ac:dyDescent="0.2">
      <c r="G324" s="15"/>
      <c r="I324" s="15"/>
      <c r="J324" s="15"/>
    </row>
    <row r="325" spans="7:10" ht="12.75" customHeight="1" x14ac:dyDescent="0.2">
      <c r="G325" s="15"/>
      <c r="I325" s="15"/>
      <c r="J325" s="15"/>
    </row>
    <row r="326" spans="7:10" ht="12.75" customHeight="1" x14ac:dyDescent="0.2">
      <c r="G326" s="15"/>
      <c r="I326" s="15"/>
      <c r="J326" s="15"/>
    </row>
    <row r="327" spans="7:10" ht="12.75" customHeight="1" x14ac:dyDescent="0.2">
      <c r="G327" s="15"/>
      <c r="I327" s="15"/>
      <c r="J327" s="15"/>
    </row>
    <row r="328" spans="7:10" ht="12.75" customHeight="1" x14ac:dyDescent="0.2">
      <c r="G328" s="15"/>
      <c r="I328" s="15"/>
      <c r="J328" s="15"/>
    </row>
    <row r="329" spans="7:10" ht="12.75" customHeight="1" x14ac:dyDescent="0.2">
      <c r="G329" s="15"/>
      <c r="I329" s="15"/>
      <c r="J329" s="15"/>
    </row>
    <row r="330" spans="7:10" ht="12.75" customHeight="1" x14ac:dyDescent="0.2">
      <c r="G330" s="15"/>
      <c r="I330" s="15"/>
      <c r="J330" s="15"/>
    </row>
    <row r="331" spans="7:10" ht="12.75" customHeight="1" x14ac:dyDescent="0.2">
      <c r="G331" s="15"/>
      <c r="I331" s="15"/>
      <c r="J331" s="15"/>
    </row>
    <row r="332" spans="7:10" ht="12.75" customHeight="1" x14ac:dyDescent="0.2">
      <c r="G332" s="15"/>
      <c r="I332" s="15"/>
      <c r="J332" s="15"/>
    </row>
    <row r="333" spans="7:10" ht="12.75" customHeight="1" x14ac:dyDescent="0.2">
      <c r="G333" s="15"/>
      <c r="I333" s="15"/>
      <c r="J333" s="15"/>
    </row>
    <row r="334" spans="7:10" ht="12.75" customHeight="1" x14ac:dyDescent="0.2">
      <c r="G334" s="15"/>
      <c r="I334" s="15"/>
      <c r="J334" s="15"/>
    </row>
    <row r="335" spans="7:10" ht="12.75" customHeight="1" x14ac:dyDescent="0.2">
      <c r="G335" s="15"/>
      <c r="I335" s="15"/>
      <c r="J335" s="15"/>
    </row>
    <row r="336" spans="7:10" ht="12.75" customHeight="1" x14ac:dyDescent="0.2">
      <c r="G336" s="15"/>
      <c r="I336" s="15"/>
      <c r="J336" s="15"/>
    </row>
    <row r="337" spans="7:10" ht="12.75" customHeight="1" x14ac:dyDescent="0.2">
      <c r="G337" s="15"/>
      <c r="I337" s="15"/>
      <c r="J337" s="15"/>
    </row>
    <row r="338" spans="7:10" ht="12.75" customHeight="1" x14ac:dyDescent="0.2">
      <c r="G338" s="15"/>
      <c r="I338" s="15"/>
      <c r="J338" s="15"/>
    </row>
    <row r="339" spans="7:10" ht="12.75" customHeight="1" x14ac:dyDescent="0.2">
      <c r="G339" s="15"/>
      <c r="I339" s="15"/>
      <c r="J339" s="15"/>
    </row>
    <row r="340" spans="7:10" ht="12.75" customHeight="1" x14ac:dyDescent="0.2">
      <c r="G340" s="15"/>
      <c r="I340" s="15"/>
      <c r="J340" s="15"/>
    </row>
    <row r="341" spans="7:10" ht="12.75" customHeight="1" x14ac:dyDescent="0.2">
      <c r="G341" s="15"/>
      <c r="I341" s="15"/>
      <c r="J341" s="15"/>
    </row>
    <row r="342" spans="7:10" ht="12.75" customHeight="1" x14ac:dyDescent="0.2">
      <c r="G342" s="15"/>
      <c r="I342" s="15"/>
      <c r="J342" s="15"/>
    </row>
    <row r="343" spans="7:10" ht="12.75" customHeight="1" x14ac:dyDescent="0.2">
      <c r="G343" s="15"/>
      <c r="I343" s="15"/>
      <c r="J343" s="15"/>
    </row>
    <row r="344" spans="7:10" ht="12.75" customHeight="1" x14ac:dyDescent="0.2">
      <c r="G344" s="15"/>
      <c r="I344" s="15"/>
      <c r="J344" s="15"/>
    </row>
    <row r="345" spans="7:10" ht="12.75" customHeight="1" x14ac:dyDescent="0.2">
      <c r="G345" s="15"/>
      <c r="I345" s="15"/>
      <c r="J345" s="15"/>
    </row>
    <row r="346" spans="7:10" ht="12.75" customHeight="1" x14ac:dyDescent="0.2">
      <c r="G346" s="15"/>
      <c r="I346" s="15"/>
      <c r="J346" s="15"/>
    </row>
    <row r="347" spans="7:10" ht="12.75" customHeight="1" x14ac:dyDescent="0.2">
      <c r="G347" s="15"/>
      <c r="I347" s="15"/>
      <c r="J347" s="15"/>
    </row>
    <row r="348" spans="7:10" ht="12.75" customHeight="1" x14ac:dyDescent="0.2">
      <c r="G348" s="15"/>
      <c r="I348" s="15"/>
      <c r="J348" s="15"/>
    </row>
    <row r="349" spans="7:10" ht="12.75" customHeight="1" x14ac:dyDescent="0.2">
      <c r="G349" s="15"/>
      <c r="I349" s="15"/>
      <c r="J349" s="15"/>
    </row>
    <row r="350" spans="7:10" ht="12.75" customHeight="1" x14ac:dyDescent="0.2">
      <c r="G350" s="15"/>
      <c r="I350" s="15"/>
      <c r="J350" s="15"/>
    </row>
    <row r="351" spans="7:10" ht="12.75" customHeight="1" x14ac:dyDescent="0.2">
      <c r="G351" s="15"/>
      <c r="I351" s="15"/>
      <c r="J351" s="15"/>
    </row>
    <row r="352" spans="7:10" ht="12.75" customHeight="1" x14ac:dyDescent="0.2">
      <c r="G352" s="15"/>
      <c r="I352" s="15"/>
      <c r="J352" s="15"/>
    </row>
    <row r="353" spans="7:10" ht="12.75" customHeight="1" x14ac:dyDescent="0.2">
      <c r="G353" s="15"/>
      <c r="I353" s="15"/>
      <c r="J353" s="15"/>
    </row>
    <row r="354" spans="7:10" ht="12.75" customHeight="1" x14ac:dyDescent="0.2">
      <c r="G354" s="15"/>
      <c r="I354" s="15"/>
      <c r="J354" s="15"/>
    </row>
    <row r="355" spans="7:10" ht="12.75" customHeight="1" x14ac:dyDescent="0.2">
      <c r="G355" s="15"/>
      <c r="I355" s="15"/>
      <c r="J355" s="15"/>
    </row>
    <row r="356" spans="7:10" ht="12.75" customHeight="1" x14ac:dyDescent="0.2">
      <c r="G356" s="15"/>
      <c r="I356" s="15"/>
      <c r="J356" s="15"/>
    </row>
    <row r="357" spans="7:10" ht="12.75" customHeight="1" x14ac:dyDescent="0.2">
      <c r="G357" s="15"/>
      <c r="I357" s="15"/>
      <c r="J357" s="15"/>
    </row>
    <row r="358" spans="7:10" ht="12.75" customHeight="1" x14ac:dyDescent="0.2">
      <c r="G358" s="15"/>
      <c r="I358" s="15"/>
      <c r="J358" s="15"/>
    </row>
    <row r="359" spans="7:10" ht="12.75" customHeight="1" x14ac:dyDescent="0.2">
      <c r="G359" s="15"/>
      <c r="I359" s="15"/>
      <c r="J359" s="15"/>
    </row>
    <row r="360" spans="7:10" ht="12.75" customHeight="1" x14ac:dyDescent="0.2">
      <c r="G360" s="15"/>
      <c r="I360" s="15"/>
      <c r="J360" s="15"/>
    </row>
    <row r="361" spans="7:10" ht="12.75" customHeight="1" x14ac:dyDescent="0.2">
      <c r="G361" s="15"/>
      <c r="I361" s="15"/>
      <c r="J361" s="15"/>
    </row>
    <row r="362" spans="7:10" ht="12.75" customHeight="1" x14ac:dyDescent="0.2">
      <c r="G362" s="15"/>
      <c r="I362" s="15"/>
      <c r="J362" s="15"/>
    </row>
    <row r="363" spans="7:10" ht="12.75" customHeight="1" x14ac:dyDescent="0.2">
      <c r="G363" s="15"/>
      <c r="I363" s="15"/>
      <c r="J363" s="15"/>
    </row>
    <row r="364" spans="7:10" ht="12.75" customHeight="1" x14ac:dyDescent="0.2">
      <c r="G364" s="15"/>
      <c r="I364" s="15"/>
      <c r="J364" s="15"/>
    </row>
    <row r="365" spans="7:10" ht="12.75" customHeight="1" x14ac:dyDescent="0.2">
      <c r="G365" s="15"/>
      <c r="I365" s="15"/>
      <c r="J365" s="15"/>
    </row>
    <row r="366" spans="7:10" ht="12.75" customHeight="1" x14ac:dyDescent="0.2">
      <c r="G366" s="15"/>
      <c r="I366" s="15"/>
      <c r="J366" s="15"/>
    </row>
    <row r="367" spans="7:10" ht="12.75" customHeight="1" x14ac:dyDescent="0.2">
      <c r="G367" s="15"/>
      <c r="I367" s="15"/>
      <c r="J367" s="15"/>
    </row>
    <row r="368" spans="7:10" ht="12.75" customHeight="1" x14ac:dyDescent="0.2">
      <c r="G368" s="15"/>
      <c r="I368" s="15"/>
      <c r="J368" s="15"/>
    </row>
    <row r="369" spans="7:10" ht="12.75" customHeight="1" x14ac:dyDescent="0.2">
      <c r="G369" s="15"/>
      <c r="I369" s="15"/>
      <c r="J369" s="15"/>
    </row>
    <row r="370" spans="7:10" ht="12.75" customHeight="1" x14ac:dyDescent="0.2">
      <c r="G370" s="15"/>
      <c r="I370" s="15"/>
      <c r="J370" s="15"/>
    </row>
    <row r="371" spans="7:10" ht="12.75" customHeight="1" x14ac:dyDescent="0.2">
      <c r="G371" s="15"/>
      <c r="I371" s="15"/>
      <c r="J371" s="15"/>
    </row>
    <row r="372" spans="7:10" ht="12.75" customHeight="1" x14ac:dyDescent="0.2">
      <c r="G372" s="15"/>
      <c r="I372" s="15"/>
      <c r="J372" s="15"/>
    </row>
    <row r="373" spans="7:10" ht="12.75" customHeight="1" x14ac:dyDescent="0.2">
      <c r="G373" s="15"/>
      <c r="I373" s="15"/>
      <c r="J373" s="15"/>
    </row>
    <row r="374" spans="7:10" ht="12.75" customHeight="1" x14ac:dyDescent="0.2">
      <c r="G374" s="15"/>
      <c r="I374" s="15"/>
      <c r="J374" s="15"/>
    </row>
    <row r="375" spans="7:10" ht="12.75" customHeight="1" x14ac:dyDescent="0.2">
      <c r="G375" s="15"/>
      <c r="I375" s="15"/>
      <c r="J375" s="15"/>
    </row>
    <row r="376" spans="7:10" ht="12.75" customHeight="1" x14ac:dyDescent="0.2">
      <c r="G376" s="15"/>
      <c r="I376" s="15"/>
      <c r="J376" s="15"/>
    </row>
    <row r="377" spans="7:10" ht="12.75" customHeight="1" x14ac:dyDescent="0.2">
      <c r="G377" s="15"/>
      <c r="I377" s="15"/>
      <c r="J377" s="15"/>
    </row>
    <row r="378" spans="7:10" ht="12.75" customHeight="1" x14ac:dyDescent="0.2">
      <c r="G378" s="15"/>
      <c r="I378" s="15"/>
      <c r="J378" s="15"/>
    </row>
    <row r="379" spans="7:10" ht="12.75" customHeight="1" x14ac:dyDescent="0.2">
      <c r="G379" s="15"/>
      <c r="I379" s="15"/>
      <c r="J379" s="15"/>
    </row>
    <row r="380" spans="7:10" ht="12.75" customHeight="1" x14ac:dyDescent="0.2">
      <c r="G380" s="15"/>
      <c r="I380" s="15"/>
      <c r="J380" s="15"/>
    </row>
    <row r="381" spans="7:10" ht="12.75" customHeight="1" x14ac:dyDescent="0.2">
      <c r="G381" s="15"/>
      <c r="I381" s="15"/>
      <c r="J381" s="15"/>
    </row>
    <row r="382" spans="7:10" ht="12.75" customHeight="1" x14ac:dyDescent="0.2">
      <c r="G382" s="15"/>
      <c r="I382" s="15"/>
      <c r="J382" s="15"/>
    </row>
    <row r="383" spans="7:10" ht="12.75" customHeight="1" x14ac:dyDescent="0.2">
      <c r="G383" s="15"/>
      <c r="I383" s="15"/>
      <c r="J383" s="15"/>
    </row>
    <row r="384" spans="7:10" ht="12.75" customHeight="1" x14ac:dyDescent="0.2">
      <c r="G384" s="15"/>
      <c r="I384" s="15"/>
      <c r="J384" s="15"/>
    </row>
    <row r="385" spans="7:10" ht="12.75" customHeight="1" x14ac:dyDescent="0.2">
      <c r="G385" s="15"/>
      <c r="I385" s="15"/>
      <c r="J385" s="15"/>
    </row>
    <row r="386" spans="7:10" ht="12.75" customHeight="1" x14ac:dyDescent="0.2">
      <c r="G386" s="15"/>
      <c r="I386" s="15"/>
      <c r="J386" s="15"/>
    </row>
    <row r="387" spans="7:10" ht="12.75" customHeight="1" x14ac:dyDescent="0.2">
      <c r="G387" s="15"/>
      <c r="I387" s="15"/>
      <c r="J387" s="15"/>
    </row>
    <row r="388" spans="7:10" ht="12.75" customHeight="1" x14ac:dyDescent="0.2">
      <c r="G388" s="15"/>
      <c r="I388" s="15"/>
      <c r="J388" s="15"/>
    </row>
    <row r="389" spans="7:10" ht="12.75" customHeight="1" x14ac:dyDescent="0.2">
      <c r="G389" s="15"/>
      <c r="I389" s="15"/>
      <c r="J389" s="15"/>
    </row>
    <row r="390" spans="7:10" ht="12.75" customHeight="1" x14ac:dyDescent="0.2">
      <c r="G390" s="15"/>
      <c r="I390" s="15"/>
      <c r="J390" s="15"/>
    </row>
    <row r="391" spans="7:10" ht="12.75" customHeight="1" x14ac:dyDescent="0.2">
      <c r="G391" s="15"/>
      <c r="I391" s="15"/>
      <c r="J391" s="15"/>
    </row>
    <row r="392" spans="7:10" ht="12.75" customHeight="1" x14ac:dyDescent="0.2">
      <c r="G392" s="15"/>
      <c r="I392" s="15"/>
      <c r="J392" s="15"/>
    </row>
    <row r="393" spans="7:10" ht="12.75" customHeight="1" x14ac:dyDescent="0.2">
      <c r="G393" s="15"/>
      <c r="I393" s="15"/>
      <c r="J393" s="15"/>
    </row>
    <row r="394" spans="7:10" ht="12.75" customHeight="1" x14ac:dyDescent="0.2">
      <c r="G394" s="15"/>
      <c r="I394" s="15"/>
      <c r="J394" s="15"/>
    </row>
    <row r="395" spans="7:10" ht="12.75" customHeight="1" x14ac:dyDescent="0.2">
      <c r="G395" s="15"/>
      <c r="I395" s="15"/>
      <c r="J395" s="15"/>
    </row>
    <row r="396" spans="7:10" ht="12.75" customHeight="1" x14ac:dyDescent="0.2">
      <c r="G396" s="15"/>
      <c r="I396" s="15"/>
      <c r="J396" s="15"/>
    </row>
    <row r="397" spans="7:10" ht="12.75" customHeight="1" x14ac:dyDescent="0.2">
      <c r="G397" s="15"/>
      <c r="I397" s="15"/>
      <c r="J397" s="15"/>
    </row>
    <row r="398" spans="7:10" ht="12.75" customHeight="1" x14ac:dyDescent="0.2">
      <c r="G398" s="15"/>
      <c r="I398" s="15"/>
      <c r="J398" s="15"/>
    </row>
    <row r="399" spans="7:10" ht="12.75" customHeight="1" x14ac:dyDescent="0.2">
      <c r="G399" s="15"/>
      <c r="I399" s="15"/>
      <c r="J399" s="15"/>
    </row>
    <row r="400" spans="7:10" ht="12.75" customHeight="1" x14ac:dyDescent="0.2">
      <c r="G400" s="15"/>
      <c r="I400" s="15"/>
      <c r="J400" s="15"/>
    </row>
    <row r="401" spans="7:10" ht="12.75" customHeight="1" x14ac:dyDescent="0.2">
      <c r="G401" s="15"/>
      <c r="I401" s="15"/>
      <c r="J401" s="15"/>
    </row>
    <row r="402" spans="7:10" ht="12.75" customHeight="1" x14ac:dyDescent="0.2">
      <c r="G402" s="15"/>
      <c r="I402" s="15"/>
      <c r="J402" s="15"/>
    </row>
    <row r="403" spans="7:10" ht="12.75" customHeight="1" x14ac:dyDescent="0.2">
      <c r="G403" s="15"/>
      <c r="I403" s="15"/>
      <c r="J403" s="15"/>
    </row>
    <row r="404" spans="7:10" ht="12.75" customHeight="1" x14ac:dyDescent="0.2">
      <c r="G404" s="15"/>
      <c r="I404" s="15"/>
      <c r="J404" s="15"/>
    </row>
    <row r="405" spans="7:10" ht="12.75" customHeight="1" x14ac:dyDescent="0.2">
      <c r="G405" s="15"/>
      <c r="I405" s="15"/>
      <c r="J405" s="15"/>
    </row>
    <row r="406" spans="7:10" ht="12.75" customHeight="1" x14ac:dyDescent="0.2">
      <c r="G406" s="15"/>
      <c r="I406" s="15"/>
      <c r="J406" s="15"/>
    </row>
    <row r="407" spans="7:10" ht="12.75" customHeight="1" x14ac:dyDescent="0.2">
      <c r="G407" s="15"/>
      <c r="I407" s="15"/>
      <c r="J407" s="15"/>
    </row>
    <row r="408" spans="7:10" ht="12.75" customHeight="1" x14ac:dyDescent="0.2">
      <c r="G408" s="15"/>
      <c r="I408" s="15"/>
      <c r="J408" s="15"/>
    </row>
    <row r="409" spans="7:10" ht="12.75" customHeight="1" x14ac:dyDescent="0.2">
      <c r="G409" s="15"/>
      <c r="I409" s="15"/>
      <c r="J409" s="15"/>
    </row>
    <row r="410" spans="7:10" ht="12.75" customHeight="1" x14ac:dyDescent="0.2">
      <c r="G410" s="15"/>
      <c r="I410" s="15"/>
      <c r="J410" s="15"/>
    </row>
    <row r="411" spans="7:10" ht="12.75" customHeight="1" x14ac:dyDescent="0.2">
      <c r="G411" s="15"/>
      <c r="I411" s="15"/>
      <c r="J411" s="15"/>
    </row>
    <row r="412" spans="7:10" ht="12.75" customHeight="1" x14ac:dyDescent="0.2">
      <c r="G412" s="15"/>
      <c r="I412" s="15"/>
      <c r="J412" s="15"/>
    </row>
    <row r="413" spans="7:10" ht="12.75" customHeight="1" x14ac:dyDescent="0.2">
      <c r="G413" s="15"/>
      <c r="I413" s="15"/>
      <c r="J413" s="15"/>
    </row>
    <row r="414" spans="7:10" ht="12.75" customHeight="1" x14ac:dyDescent="0.2">
      <c r="G414" s="15"/>
      <c r="I414" s="15"/>
      <c r="J414" s="15"/>
    </row>
    <row r="415" spans="7:10" ht="12.75" customHeight="1" x14ac:dyDescent="0.2">
      <c r="G415" s="15"/>
      <c r="I415" s="15"/>
      <c r="J415" s="15"/>
    </row>
    <row r="416" spans="7:10" ht="12.75" customHeight="1" x14ac:dyDescent="0.2">
      <c r="G416" s="15"/>
      <c r="I416" s="15"/>
      <c r="J416" s="15"/>
    </row>
    <row r="417" spans="7:10" ht="12.75" customHeight="1" x14ac:dyDescent="0.2">
      <c r="G417" s="15"/>
      <c r="I417" s="15"/>
      <c r="J417" s="15"/>
    </row>
    <row r="418" spans="7:10" ht="12.75" customHeight="1" x14ac:dyDescent="0.2">
      <c r="G418" s="15"/>
      <c r="I418" s="15"/>
      <c r="J418" s="15"/>
    </row>
    <row r="419" spans="7:10" ht="12.75" customHeight="1" x14ac:dyDescent="0.2">
      <c r="G419" s="15"/>
      <c r="I419" s="15"/>
      <c r="J419" s="15"/>
    </row>
    <row r="420" spans="7:10" ht="12.75" customHeight="1" x14ac:dyDescent="0.2">
      <c r="G420" s="15"/>
      <c r="I420" s="15"/>
      <c r="J420" s="15"/>
    </row>
    <row r="421" spans="7:10" ht="12.75" customHeight="1" x14ac:dyDescent="0.2">
      <c r="G421" s="15"/>
      <c r="I421" s="15"/>
      <c r="J421" s="15"/>
    </row>
    <row r="422" spans="7:10" ht="12.75" customHeight="1" x14ac:dyDescent="0.2">
      <c r="G422" s="15"/>
      <c r="I422" s="15"/>
      <c r="J422" s="15"/>
    </row>
    <row r="423" spans="7:10" ht="12.75" customHeight="1" x14ac:dyDescent="0.2">
      <c r="G423" s="15"/>
      <c r="I423" s="15"/>
      <c r="J423" s="15"/>
    </row>
    <row r="424" spans="7:10" ht="12.75" customHeight="1" x14ac:dyDescent="0.2">
      <c r="G424" s="15"/>
      <c r="I424" s="15"/>
      <c r="J424" s="15"/>
    </row>
    <row r="425" spans="7:10" ht="12.75" customHeight="1" x14ac:dyDescent="0.2">
      <c r="G425" s="15"/>
      <c r="I425" s="15"/>
      <c r="J425" s="15"/>
    </row>
    <row r="426" spans="7:10" ht="12.75" customHeight="1" x14ac:dyDescent="0.2">
      <c r="G426" s="15"/>
      <c r="I426" s="15"/>
      <c r="J426" s="15"/>
    </row>
    <row r="427" spans="7:10" ht="12.75" customHeight="1" x14ac:dyDescent="0.2">
      <c r="G427" s="15"/>
      <c r="I427" s="15"/>
      <c r="J427" s="15"/>
    </row>
    <row r="428" spans="7:10" ht="12.75" customHeight="1" x14ac:dyDescent="0.2">
      <c r="G428" s="15"/>
      <c r="I428" s="15"/>
      <c r="J428" s="15"/>
    </row>
    <row r="429" spans="7:10" ht="12.75" customHeight="1" x14ac:dyDescent="0.2">
      <c r="G429" s="15"/>
      <c r="I429" s="15"/>
      <c r="J429" s="15"/>
    </row>
    <row r="430" spans="7:10" ht="12.75" customHeight="1" x14ac:dyDescent="0.2">
      <c r="G430" s="15"/>
      <c r="I430" s="15"/>
      <c r="J430" s="15"/>
    </row>
    <row r="431" spans="7:10" ht="12.75" customHeight="1" x14ac:dyDescent="0.2">
      <c r="G431" s="15"/>
      <c r="I431" s="15"/>
      <c r="J431" s="15"/>
    </row>
    <row r="432" spans="7:10" ht="12.75" customHeight="1" x14ac:dyDescent="0.2">
      <c r="G432" s="15"/>
      <c r="I432" s="15"/>
      <c r="J432" s="15"/>
    </row>
    <row r="433" spans="7:10" ht="12.75" customHeight="1" x14ac:dyDescent="0.2">
      <c r="G433" s="15"/>
      <c r="I433" s="15"/>
      <c r="J433" s="15"/>
    </row>
    <row r="434" spans="7:10" ht="12.75" customHeight="1" x14ac:dyDescent="0.2">
      <c r="G434" s="15"/>
      <c r="I434" s="15"/>
      <c r="J434" s="15"/>
    </row>
    <row r="435" spans="7:10" ht="12.75" customHeight="1" x14ac:dyDescent="0.2">
      <c r="G435" s="15"/>
      <c r="I435" s="15"/>
      <c r="J435" s="15"/>
    </row>
    <row r="436" spans="7:10" ht="12.75" customHeight="1" x14ac:dyDescent="0.2">
      <c r="G436" s="15"/>
      <c r="I436" s="15"/>
      <c r="J436" s="15"/>
    </row>
    <row r="437" spans="7:10" ht="12.75" customHeight="1" x14ac:dyDescent="0.2">
      <c r="G437" s="15"/>
      <c r="I437" s="15"/>
      <c r="J437" s="15"/>
    </row>
    <row r="438" spans="7:10" ht="12.75" customHeight="1" x14ac:dyDescent="0.2">
      <c r="G438" s="15"/>
      <c r="I438" s="15"/>
      <c r="J438" s="15"/>
    </row>
    <row r="439" spans="7:10" ht="12.75" customHeight="1" x14ac:dyDescent="0.2">
      <c r="G439" s="15"/>
      <c r="I439" s="15"/>
      <c r="J439" s="15"/>
    </row>
    <row r="440" spans="7:10" ht="12.75" customHeight="1" x14ac:dyDescent="0.2">
      <c r="G440" s="15"/>
      <c r="I440" s="15"/>
      <c r="J440" s="15"/>
    </row>
    <row r="441" spans="7:10" ht="12.75" customHeight="1" x14ac:dyDescent="0.2">
      <c r="G441" s="15"/>
      <c r="I441" s="15"/>
      <c r="J441" s="15"/>
    </row>
    <row r="442" spans="7:10" ht="12.75" customHeight="1" x14ac:dyDescent="0.2">
      <c r="G442" s="15"/>
      <c r="I442" s="15"/>
      <c r="J442" s="15"/>
    </row>
    <row r="443" spans="7:10" ht="12.75" customHeight="1" x14ac:dyDescent="0.2">
      <c r="G443" s="15"/>
      <c r="I443" s="15"/>
      <c r="J443" s="15"/>
    </row>
    <row r="444" spans="7:10" ht="12.75" customHeight="1" x14ac:dyDescent="0.2">
      <c r="G444" s="15"/>
      <c r="I444" s="15"/>
      <c r="J444" s="15"/>
    </row>
    <row r="445" spans="7:10" ht="12.75" customHeight="1" x14ac:dyDescent="0.2">
      <c r="G445" s="15"/>
      <c r="I445" s="15"/>
      <c r="J445" s="15"/>
    </row>
    <row r="446" spans="7:10" ht="12.75" customHeight="1" x14ac:dyDescent="0.2">
      <c r="G446" s="15"/>
      <c r="I446" s="15"/>
      <c r="J446" s="15"/>
    </row>
    <row r="447" spans="7:10" ht="12.75" customHeight="1" x14ac:dyDescent="0.2">
      <c r="G447" s="15"/>
      <c r="I447" s="15"/>
      <c r="J447" s="15"/>
    </row>
    <row r="448" spans="7:10" ht="12.75" customHeight="1" x14ac:dyDescent="0.2">
      <c r="G448" s="15"/>
      <c r="I448" s="15"/>
      <c r="J448" s="15"/>
    </row>
    <row r="449" spans="7:10" ht="12.75" customHeight="1" x14ac:dyDescent="0.2">
      <c r="G449" s="15"/>
      <c r="I449" s="15"/>
      <c r="J449" s="15"/>
    </row>
    <row r="450" spans="7:10" ht="12.75" customHeight="1" x14ac:dyDescent="0.2">
      <c r="G450" s="15"/>
      <c r="I450" s="15"/>
      <c r="J450" s="15"/>
    </row>
    <row r="451" spans="7:10" ht="12.75" customHeight="1" x14ac:dyDescent="0.2">
      <c r="G451" s="15"/>
      <c r="I451" s="15"/>
      <c r="J451" s="15"/>
    </row>
    <row r="452" spans="7:10" ht="12.75" customHeight="1" x14ac:dyDescent="0.2">
      <c r="G452" s="15"/>
      <c r="I452" s="15"/>
      <c r="J452" s="15"/>
    </row>
    <row r="453" spans="7:10" ht="12.75" customHeight="1" x14ac:dyDescent="0.2">
      <c r="G453" s="15"/>
      <c r="I453" s="15"/>
      <c r="J453" s="15"/>
    </row>
    <row r="454" spans="7:10" ht="12.75" customHeight="1" x14ac:dyDescent="0.2">
      <c r="G454" s="15"/>
      <c r="I454" s="15"/>
      <c r="J454" s="15"/>
    </row>
    <row r="455" spans="7:10" ht="12.75" customHeight="1" x14ac:dyDescent="0.2">
      <c r="G455" s="15"/>
      <c r="I455" s="15"/>
      <c r="J455" s="15"/>
    </row>
    <row r="456" spans="7:10" ht="12.75" customHeight="1" x14ac:dyDescent="0.2">
      <c r="G456" s="15"/>
      <c r="I456" s="15"/>
      <c r="J456" s="15"/>
    </row>
    <row r="457" spans="7:10" ht="12.75" customHeight="1" x14ac:dyDescent="0.2">
      <c r="G457" s="15"/>
      <c r="I457" s="15"/>
      <c r="J457" s="15"/>
    </row>
    <row r="458" spans="7:10" ht="12.75" customHeight="1" x14ac:dyDescent="0.2">
      <c r="G458" s="15"/>
      <c r="I458" s="15"/>
      <c r="J458" s="15"/>
    </row>
    <row r="459" spans="7:10" ht="12.75" customHeight="1" x14ac:dyDescent="0.2">
      <c r="G459" s="15"/>
      <c r="I459" s="15"/>
      <c r="J459" s="15"/>
    </row>
    <row r="460" spans="7:10" ht="12.75" customHeight="1" x14ac:dyDescent="0.2">
      <c r="G460" s="15"/>
      <c r="I460" s="15"/>
      <c r="J460" s="15"/>
    </row>
    <row r="461" spans="7:10" ht="12.75" customHeight="1" x14ac:dyDescent="0.2">
      <c r="G461" s="15"/>
      <c r="I461" s="15"/>
      <c r="J461" s="15"/>
    </row>
    <row r="462" spans="7:10" ht="12.75" customHeight="1" x14ac:dyDescent="0.2">
      <c r="G462" s="15"/>
      <c r="I462" s="15"/>
      <c r="J462" s="15"/>
    </row>
    <row r="463" spans="7:10" ht="12.75" customHeight="1" x14ac:dyDescent="0.2">
      <c r="G463" s="15"/>
      <c r="I463" s="15"/>
      <c r="J463" s="15"/>
    </row>
    <row r="464" spans="7:10" ht="12.75" customHeight="1" x14ac:dyDescent="0.2">
      <c r="G464" s="15"/>
      <c r="I464" s="15"/>
      <c r="J464" s="15"/>
    </row>
    <row r="465" spans="7:10" ht="12.75" customHeight="1" x14ac:dyDescent="0.2">
      <c r="G465" s="15"/>
      <c r="I465" s="15"/>
      <c r="J465" s="15"/>
    </row>
    <row r="466" spans="7:10" ht="12.75" customHeight="1" x14ac:dyDescent="0.2">
      <c r="G466" s="15"/>
      <c r="I466" s="15"/>
      <c r="J466" s="15"/>
    </row>
    <row r="467" spans="7:10" ht="12.75" customHeight="1" x14ac:dyDescent="0.2">
      <c r="G467" s="15"/>
      <c r="I467" s="15"/>
      <c r="J467" s="15"/>
    </row>
    <row r="468" spans="7:10" ht="12.75" customHeight="1" x14ac:dyDescent="0.2">
      <c r="G468" s="15"/>
      <c r="I468" s="15"/>
      <c r="J468" s="15"/>
    </row>
    <row r="469" spans="7:10" ht="12.75" customHeight="1" x14ac:dyDescent="0.2">
      <c r="G469" s="15"/>
      <c r="I469" s="15"/>
      <c r="J469" s="15"/>
    </row>
    <row r="470" spans="7:10" ht="12.75" customHeight="1" x14ac:dyDescent="0.2">
      <c r="G470" s="15"/>
      <c r="I470" s="15"/>
      <c r="J470" s="15"/>
    </row>
    <row r="471" spans="7:10" ht="12.75" customHeight="1" x14ac:dyDescent="0.2">
      <c r="G471" s="15"/>
      <c r="I471" s="15"/>
      <c r="J471" s="15"/>
    </row>
    <row r="472" spans="7:10" ht="12.75" customHeight="1" x14ac:dyDescent="0.2">
      <c r="G472" s="15"/>
      <c r="I472" s="15"/>
      <c r="J472" s="15"/>
    </row>
    <row r="473" spans="7:10" ht="12.75" customHeight="1" x14ac:dyDescent="0.2">
      <c r="G473" s="15"/>
      <c r="I473" s="15"/>
      <c r="J473" s="15"/>
    </row>
    <row r="474" spans="7:10" ht="12.75" customHeight="1" x14ac:dyDescent="0.2">
      <c r="G474" s="15"/>
      <c r="I474" s="15"/>
      <c r="J474" s="15"/>
    </row>
    <row r="475" spans="7:10" ht="12.75" customHeight="1" x14ac:dyDescent="0.2">
      <c r="G475" s="15"/>
      <c r="I475" s="15"/>
      <c r="J475" s="15"/>
    </row>
    <row r="476" spans="7:10" ht="12.75" customHeight="1" x14ac:dyDescent="0.2">
      <c r="G476" s="15"/>
      <c r="I476" s="15"/>
      <c r="J476" s="15"/>
    </row>
    <row r="477" spans="7:10" ht="12.75" customHeight="1" x14ac:dyDescent="0.2">
      <c r="G477" s="15"/>
      <c r="I477" s="15"/>
      <c r="J477" s="15"/>
    </row>
    <row r="478" spans="7:10" ht="12.75" customHeight="1" x14ac:dyDescent="0.2">
      <c r="G478" s="15"/>
      <c r="I478" s="15"/>
      <c r="J478" s="15"/>
    </row>
    <row r="479" spans="7:10" ht="12.75" customHeight="1" x14ac:dyDescent="0.2">
      <c r="G479" s="15"/>
      <c r="I479" s="15"/>
      <c r="J479" s="15"/>
    </row>
    <row r="480" spans="7:10" ht="12.75" customHeight="1" x14ac:dyDescent="0.2">
      <c r="G480" s="15"/>
      <c r="I480" s="15"/>
      <c r="J480" s="15"/>
    </row>
    <row r="481" spans="7:10" ht="12.75" customHeight="1" x14ac:dyDescent="0.2">
      <c r="G481" s="15"/>
      <c r="I481" s="15"/>
      <c r="J481" s="15"/>
    </row>
    <row r="482" spans="7:10" ht="12.75" customHeight="1" x14ac:dyDescent="0.2">
      <c r="G482" s="15"/>
      <c r="I482" s="15"/>
      <c r="J482" s="15"/>
    </row>
    <row r="483" spans="7:10" ht="12.75" customHeight="1" x14ac:dyDescent="0.2">
      <c r="G483" s="15"/>
      <c r="I483" s="15"/>
      <c r="J483" s="15"/>
    </row>
    <row r="484" spans="7:10" ht="12.75" customHeight="1" x14ac:dyDescent="0.2">
      <c r="G484" s="15"/>
      <c r="I484" s="15"/>
      <c r="J484" s="15"/>
    </row>
    <row r="485" spans="7:10" ht="12.75" customHeight="1" x14ac:dyDescent="0.2">
      <c r="G485" s="15"/>
      <c r="I485" s="15"/>
      <c r="J485" s="15"/>
    </row>
    <row r="486" spans="7:10" ht="12.75" customHeight="1" x14ac:dyDescent="0.2">
      <c r="G486" s="15"/>
      <c r="I486" s="15"/>
      <c r="J486" s="15"/>
    </row>
    <row r="487" spans="7:10" ht="12.75" customHeight="1" x14ac:dyDescent="0.2">
      <c r="G487" s="15"/>
      <c r="I487" s="15"/>
      <c r="J487" s="15"/>
    </row>
    <row r="488" spans="7:10" ht="12.75" customHeight="1" x14ac:dyDescent="0.2">
      <c r="G488" s="15"/>
      <c r="I488" s="15"/>
      <c r="J488" s="15"/>
    </row>
    <row r="489" spans="7:10" ht="12.75" customHeight="1" x14ac:dyDescent="0.2">
      <c r="G489" s="15"/>
      <c r="I489" s="15"/>
      <c r="J489" s="15"/>
    </row>
    <row r="490" spans="7:10" ht="12.75" customHeight="1" x14ac:dyDescent="0.2">
      <c r="G490" s="15"/>
      <c r="I490" s="15"/>
      <c r="J490" s="15"/>
    </row>
    <row r="491" spans="7:10" ht="12.75" customHeight="1" x14ac:dyDescent="0.2">
      <c r="G491" s="15"/>
      <c r="I491" s="15"/>
      <c r="J491" s="15"/>
    </row>
    <row r="492" spans="7:10" ht="12.75" customHeight="1" x14ac:dyDescent="0.2">
      <c r="G492" s="15"/>
      <c r="I492" s="15"/>
      <c r="J492" s="15"/>
    </row>
    <row r="493" spans="7:10" ht="12.75" customHeight="1" x14ac:dyDescent="0.2">
      <c r="G493" s="15"/>
      <c r="I493" s="15"/>
      <c r="J493" s="15"/>
    </row>
    <row r="494" spans="7:10" ht="12.75" customHeight="1" x14ac:dyDescent="0.2">
      <c r="G494" s="15"/>
      <c r="I494" s="15"/>
      <c r="J494" s="15"/>
    </row>
    <row r="495" spans="7:10" ht="12.75" customHeight="1" x14ac:dyDescent="0.2">
      <c r="G495" s="15"/>
      <c r="I495" s="15"/>
      <c r="J495" s="15"/>
    </row>
    <row r="496" spans="7:10" ht="12.75" customHeight="1" x14ac:dyDescent="0.2">
      <c r="G496" s="15"/>
      <c r="I496" s="15"/>
      <c r="J496" s="15"/>
    </row>
    <row r="497" spans="7:10" ht="12.75" customHeight="1" x14ac:dyDescent="0.2">
      <c r="G497" s="15"/>
      <c r="I497" s="15"/>
      <c r="J497" s="15"/>
    </row>
    <row r="498" spans="7:10" ht="12.75" customHeight="1" x14ac:dyDescent="0.2">
      <c r="G498" s="15"/>
      <c r="I498" s="15"/>
      <c r="J498" s="15"/>
    </row>
    <row r="499" spans="7:10" ht="12.75" customHeight="1" x14ac:dyDescent="0.2">
      <c r="G499" s="15"/>
      <c r="I499" s="15"/>
      <c r="J499" s="15"/>
    </row>
    <row r="500" spans="7:10" ht="12.75" customHeight="1" x14ac:dyDescent="0.2">
      <c r="G500" s="15"/>
      <c r="I500" s="15"/>
      <c r="J500" s="15"/>
    </row>
    <row r="501" spans="7:10" ht="12.75" customHeight="1" x14ac:dyDescent="0.2">
      <c r="G501" s="15"/>
      <c r="I501" s="15"/>
      <c r="J501" s="15"/>
    </row>
    <row r="502" spans="7:10" ht="12.75" customHeight="1" x14ac:dyDescent="0.2">
      <c r="G502" s="15"/>
      <c r="I502" s="15"/>
      <c r="J502" s="15"/>
    </row>
    <row r="503" spans="7:10" ht="12.75" customHeight="1" x14ac:dyDescent="0.2">
      <c r="G503" s="15"/>
      <c r="I503" s="15"/>
      <c r="J503" s="15"/>
    </row>
    <row r="504" spans="7:10" ht="12.75" customHeight="1" x14ac:dyDescent="0.2">
      <c r="G504" s="15"/>
      <c r="I504" s="15"/>
      <c r="J504" s="15"/>
    </row>
    <row r="505" spans="7:10" ht="12.75" customHeight="1" x14ac:dyDescent="0.2">
      <c r="G505" s="15"/>
      <c r="I505" s="15"/>
      <c r="J505" s="15"/>
    </row>
    <row r="506" spans="7:10" ht="12.75" customHeight="1" x14ac:dyDescent="0.2">
      <c r="G506" s="15"/>
      <c r="I506" s="15"/>
      <c r="J506" s="15"/>
    </row>
    <row r="507" spans="7:10" ht="12.75" customHeight="1" x14ac:dyDescent="0.2">
      <c r="G507" s="15"/>
      <c r="I507" s="15"/>
      <c r="J507" s="15"/>
    </row>
    <row r="508" spans="7:10" ht="12.75" customHeight="1" x14ac:dyDescent="0.2">
      <c r="G508" s="15"/>
      <c r="I508" s="15"/>
      <c r="J508" s="15"/>
    </row>
    <row r="509" spans="7:10" ht="12.75" customHeight="1" x14ac:dyDescent="0.2">
      <c r="G509" s="15"/>
      <c r="I509" s="15"/>
      <c r="J509" s="15"/>
    </row>
    <row r="510" spans="7:10" ht="12.75" customHeight="1" x14ac:dyDescent="0.2">
      <c r="G510" s="15"/>
      <c r="I510" s="15"/>
      <c r="J510" s="15"/>
    </row>
    <row r="511" spans="7:10" ht="12.75" customHeight="1" x14ac:dyDescent="0.2">
      <c r="G511" s="15"/>
      <c r="I511" s="15"/>
      <c r="J511" s="15"/>
    </row>
    <row r="512" spans="7:10" ht="12.75" customHeight="1" x14ac:dyDescent="0.2">
      <c r="G512" s="15"/>
      <c r="I512" s="15"/>
      <c r="J512" s="15"/>
    </row>
    <row r="513" spans="7:10" ht="12.75" customHeight="1" x14ac:dyDescent="0.2">
      <c r="G513" s="15"/>
      <c r="I513" s="15"/>
      <c r="J513" s="15"/>
    </row>
    <row r="514" spans="7:10" ht="12.75" customHeight="1" x14ac:dyDescent="0.2">
      <c r="G514" s="15"/>
      <c r="I514" s="15"/>
      <c r="J514" s="15"/>
    </row>
    <row r="515" spans="7:10" ht="12.75" customHeight="1" x14ac:dyDescent="0.2">
      <c r="G515" s="15"/>
      <c r="I515" s="15"/>
      <c r="J515" s="15"/>
    </row>
    <row r="516" spans="7:10" ht="12.75" customHeight="1" x14ac:dyDescent="0.2">
      <c r="G516" s="15"/>
      <c r="I516" s="15"/>
      <c r="J516" s="15"/>
    </row>
    <row r="517" spans="7:10" ht="12.75" customHeight="1" x14ac:dyDescent="0.2">
      <c r="G517" s="15"/>
      <c r="I517" s="15"/>
      <c r="J517" s="15"/>
    </row>
    <row r="518" spans="7:10" ht="12.75" customHeight="1" x14ac:dyDescent="0.2">
      <c r="G518" s="15"/>
      <c r="I518" s="15"/>
      <c r="J518" s="15"/>
    </row>
    <row r="519" spans="7:10" ht="12.75" customHeight="1" x14ac:dyDescent="0.2">
      <c r="G519" s="15"/>
      <c r="I519" s="15"/>
      <c r="J519" s="15"/>
    </row>
    <row r="520" spans="7:10" ht="12.75" customHeight="1" x14ac:dyDescent="0.2">
      <c r="G520" s="15"/>
      <c r="I520" s="15"/>
      <c r="J520" s="15"/>
    </row>
    <row r="521" spans="7:10" ht="12.75" customHeight="1" x14ac:dyDescent="0.2">
      <c r="G521" s="15"/>
      <c r="I521" s="15"/>
      <c r="J521" s="15"/>
    </row>
    <row r="522" spans="7:10" ht="12.75" customHeight="1" x14ac:dyDescent="0.2">
      <c r="G522" s="15"/>
      <c r="I522" s="15"/>
      <c r="J522" s="15"/>
    </row>
    <row r="523" spans="7:10" ht="12.75" customHeight="1" x14ac:dyDescent="0.2">
      <c r="G523" s="15"/>
      <c r="I523" s="15"/>
      <c r="J523" s="15"/>
    </row>
    <row r="524" spans="7:10" ht="12.75" customHeight="1" x14ac:dyDescent="0.2">
      <c r="G524" s="15"/>
      <c r="I524" s="15"/>
      <c r="J524" s="15"/>
    </row>
    <row r="525" spans="7:10" ht="12.75" customHeight="1" x14ac:dyDescent="0.2">
      <c r="G525" s="15"/>
      <c r="I525" s="15"/>
      <c r="J525" s="15"/>
    </row>
    <row r="526" spans="7:10" ht="12.75" customHeight="1" x14ac:dyDescent="0.2">
      <c r="G526" s="15"/>
      <c r="I526" s="15"/>
      <c r="J526" s="15"/>
    </row>
    <row r="527" spans="7:10" ht="12.75" customHeight="1" x14ac:dyDescent="0.2">
      <c r="G527" s="15"/>
      <c r="I527" s="15"/>
      <c r="J527" s="15"/>
    </row>
    <row r="528" spans="7:10" ht="12.75" customHeight="1" x14ac:dyDescent="0.2">
      <c r="G528" s="15"/>
      <c r="I528" s="15"/>
      <c r="J528" s="15"/>
    </row>
    <row r="529" spans="7:10" ht="12.75" customHeight="1" x14ac:dyDescent="0.2">
      <c r="G529" s="15"/>
      <c r="I529" s="15"/>
      <c r="J529" s="15"/>
    </row>
    <row r="530" spans="7:10" ht="12.75" customHeight="1" x14ac:dyDescent="0.2">
      <c r="G530" s="15"/>
      <c r="I530" s="15"/>
      <c r="J530" s="15"/>
    </row>
    <row r="531" spans="7:10" ht="12.75" customHeight="1" x14ac:dyDescent="0.2">
      <c r="G531" s="15"/>
      <c r="I531" s="15"/>
      <c r="J531" s="15"/>
    </row>
    <row r="532" spans="7:10" ht="12.75" customHeight="1" x14ac:dyDescent="0.2">
      <c r="G532" s="15"/>
      <c r="I532" s="15"/>
      <c r="J532" s="15"/>
    </row>
    <row r="533" spans="7:10" ht="12.75" customHeight="1" x14ac:dyDescent="0.2">
      <c r="G533" s="15"/>
      <c r="I533" s="15"/>
      <c r="J533" s="15"/>
    </row>
    <row r="534" spans="7:10" ht="12.75" customHeight="1" x14ac:dyDescent="0.2">
      <c r="G534" s="15"/>
      <c r="I534" s="15"/>
      <c r="J534" s="15"/>
    </row>
    <row r="535" spans="7:10" ht="12.75" customHeight="1" x14ac:dyDescent="0.2">
      <c r="G535" s="15"/>
      <c r="I535" s="15"/>
      <c r="J535" s="15"/>
    </row>
    <row r="536" spans="7:10" ht="12.75" customHeight="1" x14ac:dyDescent="0.2">
      <c r="G536" s="15"/>
      <c r="I536" s="15"/>
      <c r="J536" s="15"/>
    </row>
    <row r="537" spans="7:10" ht="12.75" customHeight="1" x14ac:dyDescent="0.2">
      <c r="G537" s="15"/>
      <c r="I537" s="15"/>
      <c r="J537" s="15"/>
    </row>
    <row r="538" spans="7:10" ht="12.75" customHeight="1" x14ac:dyDescent="0.2">
      <c r="G538" s="15"/>
      <c r="I538" s="15"/>
      <c r="J538" s="15"/>
    </row>
    <row r="539" spans="7:10" ht="12.75" customHeight="1" x14ac:dyDescent="0.2">
      <c r="G539" s="15"/>
      <c r="I539" s="15"/>
      <c r="J539" s="15"/>
    </row>
    <row r="540" spans="7:10" ht="12.75" customHeight="1" x14ac:dyDescent="0.2">
      <c r="G540" s="15"/>
      <c r="I540" s="15"/>
      <c r="J540" s="15"/>
    </row>
    <row r="541" spans="7:10" ht="12.75" customHeight="1" x14ac:dyDescent="0.2">
      <c r="G541" s="15"/>
      <c r="I541" s="15"/>
      <c r="J541" s="15"/>
    </row>
    <row r="542" spans="7:10" ht="12.75" customHeight="1" x14ac:dyDescent="0.2">
      <c r="G542" s="15"/>
      <c r="I542" s="15"/>
      <c r="J542" s="15"/>
    </row>
    <row r="543" spans="7:10" ht="12.75" customHeight="1" x14ac:dyDescent="0.2">
      <c r="G543" s="15"/>
      <c r="I543" s="15"/>
      <c r="J543" s="15"/>
    </row>
    <row r="544" spans="7:10" ht="12.75" customHeight="1" x14ac:dyDescent="0.2">
      <c r="G544" s="15"/>
      <c r="I544" s="15"/>
      <c r="J544" s="15"/>
    </row>
    <row r="545" spans="7:10" ht="12.75" customHeight="1" x14ac:dyDescent="0.2">
      <c r="G545" s="15"/>
      <c r="I545" s="15"/>
      <c r="J545" s="15"/>
    </row>
    <row r="546" spans="7:10" ht="12.75" customHeight="1" x14ac:dyDescent="0.2">
      <c r="G546" s="15"/>
      <c r="I546" s="15"/>
      <c r="J546" s="15"/>
    </row>
    <row r="547" spans="7:10" ht="12.75" customHeight="1" x14ac:dyDescent="0.2">
      <c r="G547" s="15"/>
      <c r="I547" s="15"/>
      <c r="J547" s="15"/>
    </row>
    <row r="548" spans="7:10" ht="12.75" customHeight="1" x14ac:dyDescent="0.2">
      <c r="G548" s="15"/>
      <c r="I548" s="15"/>
      <c r="J548" s="15"/>
    </row>
    <row r="549" spans="7:10" ht="12.75" customHeight="1" x14ac:dyDescent="0.2">
      <c r="G549" s="15"/>
      <c r="I549" s="15"/>
      <c r="J549" s="15"/>
    </row>
    <row r="550" spans="7:10" ht="12.75" customHeight="1" x14ac:dyDescent="0.2">
      <c r="G550" s="15"/>
      <c r="I550" s="15"/>
      <c r="J550" s="15"/>
    </row>
    <row r="551" spans="7:10" ht="12.75" customHeight="1" x14ac:dyDescent="0.2">
      <c r="G551" s="15"/>
      <c r="I551" s="15"/>
      <c r="J551" s="15"/>
    </row>
    <row r="552" spans="7:10" ht="12.75" customHeight="1" x14ac:dyDescent="0.2">
      <c r="G552" s="15"/>
      <c r="I552" s="15"/>
      <c r="J552" s="15"/>
    </row>
    <row r="553" spans="7:10" ht="12.75" customHeight="1" x14ac:dyDescent="0.2">
      <c r="G553" s="15"/>
      <c r="I553" s="15"/>
      <c r="J553" s="15"/>
    </row>
    <row r="554" spans="7:10" ht="12.75" customHeight="1" x14ac:dyDescent="0.2">
      <c r="G554" s="15"/>
      <c r="I554" s="15"/>
      <c r="J554" s="15"/>
    </row>
    <row r="555" spans="7:10" ht="12.75" customHeight="1" x14ac:dyDescent="0.2">
      <c r="G555" s="15"/>
      <c r="I555" s="15"/>
      <c r="J555" s="15"/>
    </row>
    <row r="556" spans="7:10" ht="12.75" customHeight="1" x14ac:dyDescent="0.2">
      <c r="G556" s="15"/>
      <c r="I556" s="15"/>
      <c r="J556" s="15"/>
    </row>
    <row r="557" spans="7:10" ht="12.75" customHeight="1" x14ac:dyDescent="0.2">
      <c r="G557" s="15"/>
      <c r="I557" s="15"/>
      <c r="J557" s="15"/>
    </row>
    <row r="558" spans="7:10" ht="12.75" customHeight="1" x14ac:dyDescent="0.2">
      <c r="G558" s="15"/>
      <c r="I558" s="15"/>
      <c r="J558" s="15"/>
    </row>
    <row r="559" spans="7:10" ht="12.75" customHeight="1" x14ac:dyDescent="0.2">
      <c r="G559" s="15"/>
      <c r="I559" s="15"/>
      <c r="J559" s="15"/>
    </row>
    <row r="560" spans="7:10" ht="12.75" customHeight="1" x14ac:dyDescent="0.2">
      <c r="G560" s="15"/>
      <c r="I560" s="15"/>
      <c r="J560" s="15"/>
    </row>
    <row r="561" spans="7:10" ht="12.75" customHeight="1" x14ac:dyDescent="0.2">
      <c r="G561" s="15"/>
      <c r="I561" s="15"/>
      <c r="J561" s="15"/>
    </row>
    <row r="562" spans="7:10" ht="12.75" customHeight="1" x14ac:dyDescent="0.2">
      <c r="G562" s="15"/>
      <c r="I562" s="15"/>
      <c r="J562" s="15"/>
    </row>
    <row r="563" spans="7:10" ht="12.75" customHeight="1" x14ac:dyDescent="0.2">
      <c r="G563" s="15"/>
      <c r="I563" s="15"/>
      <c r="J563" s="15"/>
    </row>
    <row r="564" spans="7:10" ht="12.75" customHeight="1" x14ac:dyDescent="0.2">
      <c r="G564" s="15"/>
      <c r="I564" s="15"/>
      <c r="J564" s="15"/>
    </row>
    <row r="565" spans="7:10" ht="12.75" customHeight="1" x14ac:dyDescent="0.2">
      <c r="G565" s="15"/>
      <c r="I565" s="15"/>
      <c r="J565" s="15"/>
    </row>
    <row r="566" spans="7:10" ht="12.75" customHeight="1" x14ac:dyDescent="0.2">
      <c r="G566" s="15"/>
      <c r="I566" s="15"/>
      <c r="J566" s="15"/>
    </row>
    <row r="567" spans="7:10" ht="12.75" customHeight="1" x14ac:dyDescent="0.2">
      <c r="G567" s="15"/>
      <c r="I567" s="15"/>
      <c r="J567" s="15"/>
    </row>
    <row r="568" spans="7:10" ht="12.75" customHeight="1" x14ac:dyDescent="0.2">
      <c r="G568" s="15"/>
      <c r="I568" s="15"/>
      <c r="J568" s="15"/>
    </row>
    <row r="569" spans="7:10" ht="12.75" customHeight="1" x14ac:dyDescent="0.2">
      <c r="G569" s="15"/>
      <c r="I569" s="15"/>
      <c r="J569" s="15"/>
    </row>
    <row r="570" spans="7:10" ht="12.75" customHeight="1" x14ac:dyDescent="0.2">
      <c r="G570" s="15"/>
      <c r="I570" s="15"/>
      <c r="J570" s="15"/>
    </row>
    <row r="571" spans="7:10" ht="12.75" customHeight="1" x14ac:dyDescent="0.2">
      <c r="G571" s="15"/>
      <c r="I571" s="15"/>
      <c r="J571" s="15"/>
    </row>
    <row r="572" spans="7:10" ht="12.75" customHeight="1" x14ac:dyDescent="0.2">
      <c r="G572" s="15"/>
      <c r="I572" s="15"/>
      <c r="J572" s="15"/>
    </row>
    <row r="573" spans="7:10" ht="12.75" customHeight="1" x14ac:dyDescent="0.2">
      <c r="G573" s="15"/>
      <c r="I573" s="15"/>
      <c r="J573" s="15"/>
    </row>
    <row r="574" spans="7:10" ht="12.75" customHeight="1" x14ac:dyDescent="0.2">
      <c r="G574" s="15"/>
      <c r="I574" s="15"/>
      <c r="J574" s="15"/>
    </row>
    <row r="575" spans="7:10" ht="12.75" customHeight="1" x14ac:dyDescent="0.2">
      <c r="G575" s="15"/>
      <c r="I575" s="15"/>
      <c r="J575" s="15"/>
    </row>
    <row r="576" spans="7:10" ht="12.75" customHeight="1" x14ac:dyDescent="0.2">
      <c r="G576" s="15"/>
      <c r="I576" s="15"/>
      <c r="J576" s="15"/>
    </row>
    <row r="577" spans="7:10" ht="12.75" customHeight="1" x14ac:dyDescent="0.2">
      <c r="G577" s="15"/>
      <c r="I577" s="15"/>
      <c r="J577" s="15"/>
    </row>
    <row r="578" spans="7:10" ht="12.75" customHeight="1" x14ac:dyDescent="0.2">
      <c r="G578" s="15"/>
      <c r="I578" s="15"/>
      <c r="J578" s="15"/>
    </row>
    <row r="579" spans="7:10" ht="12.75" customHeight="1" x14ac:dyDescent="0.2">
      <c r="G579" s="15"/>
      <c r="I579" s="15"/>
      <c r="J579" s="15"/>
    </row>
    <row r="580" spans="7:10" ht="12.75" customHeight="1" x14ac:dyDescent="0.2">
      <c r="G580" s="15"/>
      <c r="I580" s="15"/>
      <c r="J580" s="15"/>
    </row>
    <row r="581" spans="7:10" ht="12.75" customHeight="1" x14ac:dyDescent="0.2">
      <c r="G581" s="15"/>
      <c r="I581" s="15"/>
      <c r="J581" s="15"/>
    </row>
    <row r="582" spans="7:10" ht="12.75" customHeight="1" x14ac:dyDescent="0.2">
      <c r="G582" s="15"/>
      <c r="I582" s="15"/>
      <c r="J582" s="15"/>
    </row>
    <row r="583" spans="7:10" ht="12.75" customHeight="1" x14ac:dyDescent="0.2">
      <c r="G583" s="15"/>
      <c r="I583" s="15"/>
      <c r="J583" s="15"/>
    </row>
    <row r="584" spans="7:10" ht="12.75" customHeight="1" x14ac:dyDescent="0.2">
      <c r="G584" s="15"/>
      <c r="I584" s="15"/>
      <c r="J584" s="15"/>
    </row>
    <row r="585" spans="7:10" ht="12.75" customHeight="1" x14ac:dyDescent="0.2">
      <c r="G585" s="15"/>
      <c r="I585" s="15"/>
      <c r="J585" s="15"/>
    </row>
    <row r="586" spans="7:10" ht="12.75" customHeight="1" x14ac:dyDescent="0.2">
      <c r="G586" s="15"/>
      <c r="I586" s="15"/>
      <c r="J586" s="15"/>
    </row>
    <row r="587" spans="7:10" ht="12.75" customHeight="1" x14ac:dyDescent="0.2">
      <c r="G587" s="15"/>
      <c r="I587" s="15"/>
      <c r="J587" s="15"/>
    </row>
    <row r="588" spans="7:10" ht="12.75" customHeight="1" x14ac:dyDescent="0.2">
      <c r="G588" s="15"/>
      <c r="I588" s="15"/>
      <c r="J588" s="15"/>
    </row>
    <row r="589" spans="7:10" ht="12.75" customHeight="1" x14ac:dyDescent="0.2">
      <c r="G589" s="15"/>
      <c r="I589" s="15"/>
      <c r="J589" s="15"/>
    </row>
    <row r="590" spans="7:10" ht="12.75" customHeight="1" x14ac:dyDescent="0.2">
      <c r="G590" s="15"/>
      <c r="I590" s="15"/>
      <c r="J590" s="15"/>
    </row>
    <row r="591" spans="7:10" ht="12.75" customHeight="1" x14ac:dyDescent="0.2">
      <c r="G591" s="15"/>
      <c r="I591" s="15"/>
      <c r="J591" s="15"/>
    </row>
    <row r="592" spans="7:10" ht="12.75" customHeight="1" x14ac:dyDescent="0.2">
      <c r="G592" s="15"/>
      <c r="I592" s="15"/>
      <c r="J592" s="15"/>
    </row>
    <row r="593" spans="7:10" ht="12.75" customHeight="1" x14ac:dyDescent="0.2">
      <c r="G593" s="15"/>
      <c r="I593" s="15"/>
      <c r="J593" s="15"/>
    </row>
    <row r="594" spans="7:10" ht="12.75" customHeight="1" x14ac:dyDescent="0.2">
      <c r="G594" s="15"/>
      <c r="I594" s="15"/>
      <c r="J594" s="15"/>
    </row>
    <row r="595" spans="7:10" ht="12.75" customHeight="1" x14ac:dyDescent="0.2">
      <c r="G595" s="15"/>
      <c r="I595" s="15"/>
      <c r="J595" s="15"/>
    </row>
    <row r="596" spans="7:10" ht="12.75" customHeight="1" x14ac:dyDescent="0.2">
      <c r="G596" s="15"/>
      <c r="I596" s="15"/>
      <c r="J596" s="15"/>
    </row>
    <row r="597" spans="7:10" ht="12.75" customHeight="1" x14ac:dyDescent="0.2">
      <c r="G597" s="15"/>
      <c r="I597" s="15"/>
      <c r="J597" s="15"/>
    </row>
    <row r="598" spans="7:10" ht="12.75" customHeight="1" x14ac:dyDescent="0.2">
      <c r="G598" s="15"/>
      <c r="I598" s="15"/>
      <c r="J598" s="15"/>
    </row>
    <row r="599" spans="7:10" ht="12.75" customHeight="1" x14ac:dyDescent="0.2">
      <c r="G599" s="15"/>
      <c r="I599" s="15"/>
      <c r="J599" s="15"/>
    </row>
    <row r="600" spans="7:10" ht="12.75" customHeight="1" x14ac:dyDescent="0.2">
      <c r="G600" s="15"/>
      <c r="I600" s="15"/>
      <c r="J600" s="15"/>
    </row>
    <row r="601" spans="7:10" ht="12.75" customHeight="1" x14ac:dyDescent="0.2">
      <c r="G601" s="15"/>
      <c r="I601" s="15"/>
      <c r="J601" s="15"/>
    </row>
    <row r="602" spans="7:10" ht="12.75" customHeight="1" x14ac:dyDescent="0.2">
      <c r="G602" s="15"/>
      <c r="I602" s="15"/>
      <c r="J602" s="15"/>
    </row>
    <row r="603" spans="7:10" ht="12.75" customHeight="1" x14ac:dyDescent="0.2">
      <c r="G603" s="15"/>
      <c r="I603" s="15"/>
      <c r="J603" s="15"/>
    </row>
    <row r="604" spans="7:10" ht="12.75" customHeight="1" x14ac:dyDescent="0.2">
      <c r="G604" s="15"/>
      <c r="I604" s="15"/>
      <c r="J604" s="15"/>
    </row>
    <row r="605" spans="7:10" ht="12.75" customHeight="1" x14ac:dyDescent="0.2">
      <c r="G605" s="15"/>
      <c r="I605" s="15"/>
      <c r="J605" s="15"/>
    </row>
    <row r="606" spans="7:10" ht="12.75" customHeight="1" x14ac:dyDescent="0.2">
      <c r="G606" s="15"/>
      <c r="I606" s="15"/>
      <c r="J606" s="15"/>
    </row>
    <row r="607" spans="7:10" ht="12.75" customHeight="1" x14ac:dyDescent="0.2">
      <c r="G607" s="15"/>
      <c r="I607" s="15"/>
      <c r="J607" s="15"/>
    </row>
    <row r="608" spans="7:10" ht="12.75" customHeight="1" x14ac:dyDescent="0.2">
      <c r="G608" s="15"/>
      <c r="I608" s="15"/>
      <c r="J608" s="15"/>
    </row>
    <row r="609" spans="7:10" ht="12.75" customHeight="1" x14ac:dyDescent="0.2">
      <c r="G609" s="15"/>
      <c r="I609" s="15"/>
      <c r="J609" s="15"/>
    </row>
    <row r="610" spans="7:10" ht="12.75" customHeight="1" x14ac:dyDescent="0.2">
      <c r="G610" s="15"/>
      <c r="I610" s="15"/>
      <c r="J610" s="15"/>
    </row>
    <row r="611" spans="7:10" ht="12.75" customHeight="1" x14ac:dyDescent="0.2">
      <c r="G611" s="15"/>
      <c r="I611" s="15"/>
      <c r="J611" s="15"/>
    </row>
    <row r="612" spans="7:10" ht="12.75" customHeight="1" x14ac:dyDescent="0.2">
      <c r="G612" s="15"/>
      <c r="I612" s="15"/>
      <c r="J612" s="15"/>
    </row>
    <row r="613" spans="7:10" ht="12.75" customHeight="1" x14ac:dyDescent="0.2">
      <c r="G613" s="15"/>
      <c r="I613" s="15"/>
      <c r="J613" s="15"/>
    </row>
    <row r="614" spans="7:10" ht="12.75" customHeight="1" x14ac:dyDescent="0.2">
      <c r="G614" s="15"/>
      <c r="I614" s="15"/>
      <c r="J614" s="15"/>
    </row>
    <row r="615" spans="7:10" ht="12.75" customHeight="1" x14ac:dyDescent="0.2">
      <c r="G615" s="15"/>
      <c r="I615" s="15"/>
      <c r="J615" s="15"/>
    </row>
    <row r="616" spans="7:10" ht="12.75" customHeight="1" x14ac:dyDescent="0.2">
      <c r="G616" s="15"/>
      <c r="I616" s="15"/>
      <c r="J616" s="15"/>
    </row>
    <row r="617" spans="7:10" ht="12.75" customHeight="1" x14ac:dyDescent="0.2">
      <c r="G617" s="15"/>
      <c r="I617" s="15"/>
      <c r="J617" s="15"/>
    </row>
    <row r="618" spans="7:10" ht="12.75" customHeight="1" x14ac:dyDescent="0.2">
      <c r="G618" s="15"/>
      <c r="I618" s="15"/>
      <c r="J618" s="15"/>
    </row>
    <row r="619" spans="7:10" ht="12.75" customHeight="1" x14ac:dyDescent="0.2">
      <c r="G619" s="15"/>
      <c r="I619" s="15"/>
      <c r="J619" s="15"/>
    </row>
    <row r="620" spans="7:10" ht="12.75" customHeight="1" x14ac:dyDescent="0.2">
      <c r="G620" s="15"/>
      <c r="I620" s="15"/>
      <c r="J620" s="15"/>
    </row>
    <row r="621" spans="7:10" ht="12.75" customHeight="1" x14ac:dyDescent="0.2">
      <c r="G621" s="15"/>
      <c r="I621" s="15"/>
      <c r="J621" s="15"/>
    </row>
    <row r="622" spans="7:10" ht="12.75" customHeight="1" x14ac:dyDescent="0.2">
      <c r="G622" s="15"/>
      <c r="I622" s="15"/>
      <c r="J622" s="15"/>
    </row>
    <row r="623" spans="7:10" ht="12.75" customHeight="1" x14ac:dyDescent="0.2">
      <c r="G623" s="15"/>
      <c r="I623" s="15"/>
      <c r="J623" s="15"/>
    </row>
    <row r="624" spans="7:10" ht="12.75" customHeight="1" x14ac:dyDescent="0.2">
      <c r="G624" s="15"/>
      <c r="I624" s="15"/>
      <c r="J624" s="15"/>
    </row>
    <row r="625" spans="7:10" ht="12.75" customHeight="1" x14ac:dyDescent="0.2">
      <c r="G625" s="15"/>
      <c r="I625" s="15"/>
      <c r="J625" s="15"/>
    </row>
    <row r="626" spans="7:10" ht="12.75" customHeight="1" x14ac:dyDescent="0.2">
      <c r="G626" s="15"/>
      <c r="I626" s="15"/>
      <c r="J626" s="15"/>
    </row>
    <row r="627" spans="7:10" ht="12.75" customHeight="1" x14ac:dyDescent="0.2">
      <c r="G627" s="15"/>
      <c r="I627" s="15"/>
      <c r="J627" s="15"/>
    </row>
    <row r="628" spans="7:10" ht="12.75" customHeight="1" x14ac:dyDescent="0.2">
      <c r="G628" s="15"/>
      <c r="I628" s="15"/>
      <c r="J628" s="15"/>
    </row>
    <row r="629" spans="7:10" ht="12.75" customHeight="1" x14ac:dyDescent="0.2">
      <c r="G629" s="15"/>
      <c r="I629" s="15"/>
      <c r="J629" s="15"/>
    </row>
    <row r="630" spans="7:10" ht="12.75" customHeight="1" x14ac:dyDescent="0.2">
      <c r="G630" s="15"/>
      <c r="I630" s="15"/>
      <c r="J630" s="15"/>
    </row>
    <row r="631" spans="7:10" ht="12.75" customHeight="1" x14ac:dyDescent="0.2">
      <c r="G631" s="15"/>
      <c r="I631" s="15"/>
      <c r="J631" s="15"/>
    </row>
    <row r="632" spans="7:10" ht="12.75" customHeight="1" x14ac:dyDescent="0.2">
      <c r="G632" s="15"/>
      <c r="I632" s="15"/>
      <c r="J632" s="15"/>
    </row>
    <row r="633" spans="7:10" ht="12.75" customHeight="1" x14ac:dyDescent="0.2">
      <c r="G633" s="15"/>
      <c r="I633" s="15"/>
      <c r="J633" s="15"/>
    </row>
    <row r="634" spans="7:10" ht="12.75" customHeight="1" x14ac:dyDescent="0.2">
      <c r="G634" s="15"/>
      <c r="I634" s="15"/>
      <c r="J634" s="15"/>
    </row>
    <row r="635" spans="7:10" ht="12.75" customHeight="1" x14ac:dyDescent="0.2">
      <c r="G635" s="15"/>
      <c r="I635" s="15"/>
      <c r="J635" s="15"/>
    </row>
    <row r="636" spans="7:10" ht="12.75" customHeight="1" x14ac:dyDescent="0.2">
      <c r="G636" s="15"/>
      <c r="I636" s="15"/>
      <c r="J636" s="15"/>
    </row>
    <row r="637" spans="7:10" ht="12.75" customHeight="1" x14ac:dyDescent="0.2">
      <c r="G637" s="15"/>
      <c r="I637" s="15"/>
      <c r="J637" s="15"/>
    </row>
    <row r="638" spans="7:10" ht="12.75" customHeight="1" x14ac:dyDescent="0.2">
      <c r="G638" s="15"/>
      <c r="I638" s="15"/>
      <c r="J638" s="15"/>
    </row>
    <row r="639" spans="7:10" ht="12.75" customHeight="1" x14ac:dyDescent="0.2">
      <c r="G639" s="15"/>
      <c r="I639" s="15"/>
      <c r="J639" s="15"/>
    </row>
    <row r="640" spans="7:10" ht="12.75" customHeight="1" x14ac:dyDescent="0.2">
      <c r="G640" s="15"/>
      <c r="I640" s="15"/>
      <c r="J640" s="15"/>
    </row>
    <row r="641" spans="7:10" ht="12.75" customHeight="1" x14ac:dyDescent="0.2">
      <c r="G641" s="15"/>
      <c r="I641" s="15"/>
      <c r="J641" s="15"/>
    </row>
    <row r="642" spans="7:10" ht="12.75" customHeight="1" x14ac:dyDescent="0.2">
      <c r="G642" s="15"/>
      <c r="I642" s="15"/>
      <c r="J642" s="15"/>
    </row>
    <row r="643" spans="7:10" ht="12.75" customHeight="1" x14ac:dyDescent="0.2">
      <c r="G643" s="15"/>
      <c r="I643" s="15"/>
      <c r="J643" s="15"/>
    </row>
    <row r="644" spans="7:10" ht="12.75" customHeight="1" x14ac:dyDescent="0.2">
      <c r="G644" s="15"/>
      <c r="I644" s="15"/>
      <c r="J644" s="15"/>
    </row>
    <row r="645" spans="7:10" ht="12.75" customHeight="1" x14ac:dyDescent="0.2">
      <c r="G645" s="15"/>
      <c r="I645" s="15"/>
      <c r="J645" s="15"/>
    </row>
    <row r="646" spans="7:10" ht="12.75" customHeight="1" x14ac:dyDescent="0.2">
      <c r="G646" s="15"/>
      <c r="I646" s="15"/>
      <c r="J646" s="15"/>
    </row>
    <row r="647" spans="7:10" ht="12.75" customHeight="1" x14ac:dyDescent="0.2">
      <c r="G647" s="15"/>
      <c r="I647" s="15"/>
      <c r="J647" s="15"/>
    </row>
    <row r="648" spans="7:10" ht="12.75" customHeight="1" x14ac:dyDescent="0.2">
      <c r="G648" s="15"/>
      <c r="I648" s="15"/>
      <c r="J648" s="15"/>
    </row>
    <row r="649" spans="7:10" ht="12.75" customHeight="1" x14ac:dyDescent="0.2">
      <c r="G649" s="15"/>
      <c r="I649" s="15"/>
      <c r="J649" s="15"/>
    </row>
    <row r="650" spans="7:10" ht="12.75" customHeight="1" x14ac:dyDescent="0.2">
      <c r="G650" s="15"/>
      <c r="I650" s="15"/>
      <c r="J650" s="15"/>
    </row>
    <row r="651" spans="7:10" ht="12.75" customHeight="1" x14ac:dyDescent="0.2">
      <c r="G651" s="15"/>
      <c r="I651" s="15"/>
      <c r="J651" s="15"/>
    </row>
    <row r="652" spans="7:10" ht="12.75" customHeight="1" x14ac:dyDescent="0.2">
      <c r="G652" s="15"/>
      <c r="I652" s="15"/>
      <c r="J652" s="15"/>
    </row>
    <row r="653" spans="7:10" ht="12.75" customHeight="1" x14ac:dyDescent="0.2">
      <c r="G653" s="15"/>
      <c r="I653" s="15"/>
      <c r="J653" s="15"/>
    </row>
    <row r="654" spans="7:10" ht="12.75" customHeight="1" x14ac:dyDescent="0.2">
      <c r="G654" s="15"/>
      <c r="I654" s="15"/>
      <c r="J654" s="15"/>
    </row>
    <row r="655" spans="7:10" ht="12.75" customHeight="1" x14ac:dyDescent="0.2">
      <c r="G655" s="15"/>
      <c r="I655" s="15"/>
      <c r="J655" s="15"/>
    </row>
    <row r="656" spans="7:10" ht="12.75" customHeight="1" x14ac:dyDescent="0.2">
      <c r="G656" s="15"/>
      <c r="I656" s="15"/>
      <c r="J656" s="15"/>
    </row>
    <row r="657" spans="7:10" ht="12.75" customHeight="1" x14ac:dyDescent="0.2">
      <c r="G657" s="15"/>
      <c r="I657" s="15"/>
      <c r="J657" s="15"/>
    </row>
    <row r="658" spans="7:10" ht="12.75" customHeight="1" x14ac:dyDescent="0.2">
      <c r="G658" s="15"/>
      <c r="I658" s="15"/>
      <c r="J658" s="15"/>
    </row>
    <row r="659" spans="7:10" ht="12.75" customHeight="1" x14ac:dyDescent="0.2">
      <c r="G659" s="15"/>
      <c r="I659" s="15"/>
      <c r="J659" s="15"/>
    </row>
    <row r="660" spans="7:10" ht="12.75" customHeight="1" x14ac:dyDescent="0.2">
      <c r="G660" s="15"/>
      <c r="I660" s="15"/>
      <c r="J660" s="15"/>
    </row>
    <row r="661" spans="7:10" ht="12.75" customHeight="1" x14ac:dyDescent="0.2">
      <c r="G661" s="15"/>
      <c r="I661" s="15"/>
      <c r="J661" s="15"/>
    </row>
    <row r="662" spans="7:10" ht="12.75" customHeight="1" x14ac:dyDescent="0.2">
      <c r="G662" s="15"/>
      <c r="I662" s="15"/>
      <c r="J662" s="15"/>
    </row>
    <row r="663" spans="7:10" ht="12.75" customHeight="1" x14ac:dyDescent="0.2">
      <c r="G663" s="15"/>
      <c r="I663" s="15"/>
      <c r="J663" s="15"/>
    </row>
    <row r="664" spans="7:10" ht="12.75" customHeight="1" x14ac:dyDescent="0.2">
      <c r="G664" s="15"/>
      <c r="I664" s="15"/>
      <c r="J664" s="15"/>
    </row>
    <row r="665" spans="7:10" ht="12.75" customHeight="1" x14ac:dyDescent="0.2">
      <c r="G665" s="15"/>
      <c r="I665" s="15"/>
      <c r="J665" s="15"/>
    </row>
    <row r="666" spans="7:10" ht="12.75" customHeight="1" x14ac:dyDescent="0.2">
      <c r="G666" s="15"/>
      <c r="I666" s="15"/>
      <c r="J666" s="15"/>
    </row>
    <row r="667" spans="7:10" ht="12.75" customHeight="1" x14ac:dyDescent="0.2">
      <c r="G667" s="15"/>
      <c r="I667" s="15"/>
      <c r="J667" s="15"/>
    </row>
    <row r="668" spans="7:10" ht="12.75" customHeight="1" x14ac:dyDescent="0.2">
      <c r="G668" s="15"/>
      <c r="I668" s="15"/>
      <c r="J668" s="15"/>
    </row>
    <row r="669" spans="7:10" ht="12.75" customHeight="1" x14ac:dyDescent="0.2">
      <c r="G669" s="15"/>
      <c r="I669" s="15"/>
      <c r="J669" s="15"/>
    </row>
    <row r="670" spans="7:10" ht="12.75" customHeight="1" x14ac:dyDescent="0.2">
      <c r="G670" s="15"/>
      <c r="I670" s="15"/>
      <c r="J670" s="15"/>
    </row>
    <row r="671" spans="7:10" ht="12.75" customHeight="1" x14ac:dyDescent="0.2">
      <c r="G671" s="15"/>
      <c r="I671" s="15"/>
      <c r="J671" s="15"/>
    </row>
    <row r="672" spans="7:10" ht="12.75" customHeight="1" x14ac:dyDescent="0.2">
      <c r="G672" s="15"/>
      <c r="I672" s="15"/>
      <c r="J672" s="15"/>
    </row>
    <row r="673" spans="7:10" ht="12.75" customHeight="1" x14ac:dyDescent="0.2">
      <c r="G673" s="15"/>
      <c r="I673" s="15"/>
      <c r="J673" s="15"/>
    </row>
    <row r="674" spans="7:10" ht="12.75" customHeight="1" x14ac:dyDescent="0.2">
      <c r="G674" s="15"/>
      <c r="I674" s="15"/>
      <c r="J674" s="15"/>
    </row>
    <row r="675" spans="7:10" ht="12.75" customHeight="1" x14ac:dyDescent="0.2">
      <c r="G675" s="15"/>
      <c r="I675" s="15"/>
      <c r="J675" s="15"/>
    </row>
    <row r="676" spans="7:10" ht="12.75" customHeight="1" x14ac:dyDescent="0.2">
      <c r="G676" s="15"/>
      <c r="I676" s="15"/>
      <c r="J676" s="15"/>
    </row>
    <row r="677" spans="7:10" ht="12.75" customHeight="1" x14ac:dyDescent="0.2">
      <c r="G677" s="15"/>
      <c r="I677" s="15"/>
      <c r="J677" s="15"/>
    </row>
    <row r="678" spans="7:10" ht="12.75" customHeight="1" x14ac:dyDescent="0.2">
      <c r="G678" s="15"/>
      <c r="I678" s="15"/>
      <c r="J678" s="15"/>
    </row>
    <row r="679" spans="7:10" ht="12.75" customHeight="1" x14ac:dyDescent="0.2">
      <c r="G679" s="15"/>
      <c r="I679" s="15"/>
      <c r="J679" s="15"/>
    </row>
    <row r="680" spans="7:10" ht="12.75" customHeight="1" x14ac:dyDescent="0.2">
      <c r="G680" s="15"/>
      <c r="I680" s="15"/>
      <c r="J680" s="15"/>
    </row>
    <row r="681" spans="7:10" ht="12.75" customHeight="1" x14ac:dyDescent="0.2">
      <c r="G681" s="15"/>
      <c r="I681" s="15"/>
      <c r="J681" s="15"/>
    </row>
    <row r="682" spans="7:10" ht="12.75" customHeight="1" x14ac:dyDescent="0.2">
      <c r="G682" s="15"/>
      <c r="I682" s="15"/>
      <c r="J682" s="15"/>
    </row>
    <row r="683" spans="7:10" ht="12.75" customHeight="1" x14ac:dyDescent="0.2">
      <c r="G683" s="15"/>
      <c r="I683" s="15"/>
      <c r="J683" s="15"/>
    </row>
    <row r="684" spans="7:10" ht="12.75" customHeight="1" x14ac:dyDescent="0.2">
      <c r="G684" s="15"/>
      <c r="I684" s="15"/>
      <c r="J684" s="15"/>
    </row>
    <row r="685" spans="7:10" ht="12.75" customHeight="1" x14ac:dyDescent="0.2">
      <c r="G685" s="15"/>
      <c r="I685" s="15"/>
      <c r="J685" s="15"/>
    </row>
    <row r="686" spans="7:10" ht="12.75" customHeight="1" x14ac:dyDescent="0.2">
      <c r="G686" s="15"/>
      <c r="I686" s="15"/>
      <c r="J686" s="15"/>
    </row>
    <row r="687" spans="7:10" ht="12.75" customHeight="1" x14ac:dyDescent="0.2">
      <c r="G687" s="15"/>
      <c r="I687" s="15"/>
      <c r="J687" s="15"/>
    </row>
    <row r="688" spans="7:10" ht="12.75" customHeight="1" x14ac:dyDescent="0.2">
      <c r="G688" s="15"/>
      <c r="I688" s="15"/>
      <c r="J688" s="15"/>
    </row>
    <row r="689" spans="7:10" ht="12.75" customHeight="1" x14ac:dyDescent="0.2">
      <c r="G689" s="15"/>
      <c r="I689" s="15"/>
      <c r="J689" s="15"/>
    </row>
    <row r="690" spans="7:10" ht="12.75" customHeight="1" x14ac:dyDescent="0.2">
      <c r="G690" s="15"/>
      <c r="I690" s="15"/>
      <c r="J690" s="15"/>
    </row>
    <row r="691" spans="7:10" ht="12.75" customHeight="1" x14ac:dyDescent="0.2">
      <c r="G691" s="15"/>
      <c r="I691" s="15"/>
      <c r="J691" s="15"/>
    </row>
    <row r="692" spans="7:10" ht="12.75" customHeight="1" x14ac:dyDescent="0.2">
      <c r="G692" s="15"/>
      <c r="I692" s="15"/>
      <c r="J692" s="15"/>
    </row>
    <row r="693" spans="7:10" ht="12.75" customHeight="1" x14ac:dyDescent="0.2">
      <c r="G693" s="15"/>
      <c r="I693" s="15"/>
      <c r="J693" s="15"/>
    </row>
    <row r="694" spans="7:10" ht="12.75" customHeight="1" x14ac:dyDescent="0.2">
      <c r="G694" s="15"/>
      <c r="I694" s="15"/>
      <c r="J694" s="15"/>
    </row>
    <row r="695" spans="7:10" ht="12.75" customHeight="1" x14ac:dyDescent="0.2">
      <c r="G695" s="15"/>
      <c r="I695" s="15"/>
      <c r="J695" s="15"/>
    </row>
    <row r="696" spans="7:10" ht="12.75" customHeight="1" x14ac:dyDescent="0.2">
      <c r="G696" s="15"/>
      <c r="I696" s="15"/>
      <c r="J696" s="15"/>
    </row>
    <row r="697" spans="7:10" ht="12.75" customHeight="1" x14ac:dyDescent="0.2">
      <c r="G697" s="15"/>
      <c r="I697" s="15"/>
      <c r="J697" s="15"/>
    </row>
    <row r="698" spans="7:10" ht="12.75" customHeight="1" x14ac:dyDescent="0.2">
      <c r="G698" s="15"/>
      <c r="I698" s="15"/>
      <c r="J698" s="15"/>
    </row>
    <row r="699" spans="7:10" ht="12.75" customHeight="1" x14ac:dyDescent="0.2">
      <c r="G699" s="15"/>
      <c r="I699" s="15"/>
      <c r="J699" s="15"/>
    </row>
    <row r="700" spans="7:10" ht="12.75" customHeight="1" x14ac:dyDescent="0.2">
      <c r="G700" s="15"/>
      <c r="I700" s="15"/>
      <c r="J700" s="15"/>
    </row>
    <row r="701" spans="7:10" ht="12.75" customHeight="1" x14ac:dyDescent="0.2">
      <c r="G701" s="15"/>
      <c r="I701" s="15"/>
      <c r="J701" s="15"/>
    </row>
    <row r="702" spans="7:10" ht="12.75" customHeight="1" x14ac:dyDescent="0.2">
      <c r="G702" s="15"/>
      <c r="I702" s="15"/>
      <c r="J702" s="15"/>
    </row>
    <row r="703" spans="7:10" ht="12.75" customHeight="1" x14ac:dyDescent="0.2">
      <c r="G703" s="15"/>
      <c r="I703" s="15"/>
      <c r="J703" s="15"/>
    </row>
    <row r="704" spans="7:10" ht="12.75" customHeight="1" x14ac:dyDescent="0.2">
      <c r="G704" s="15"/>
      <c r="I704" s="15"/>
      <c r="J704" s="15"/>
    </row>
    <row r="705" spans="7:10" ht="12.75" customHeight="1" x14ac:dyDescent="0.2">
      <c r="G705" s="15"/>
      <c r="I705" s="15"/>
      <c r="J705" s="15"/>
    </row>
    <row r="706" spans="7:10" ht="12.75" customHeight="1" x14ac:dyDescent="0.2">
      <c r="G706" s="15"/>
      <c r="I706" s="15"/>
      <c r="J706" s="15"/>
    </row>
    <row r="707" spans="7:10" ht="12.75" customHeight="1" x14ac:dyDescent="0.2">
      <c r="G707" s="15"/>
      <c r="I707" s="15"/>
      <c r="J707" s="15"/>
    </row>
    <row r="708" spans="7:10" ht="12.75" customHeight="1" x14ac:dyDescent="0.2">
      <c r="G708" s="15"/>
      <c r="I708" s="15"/>
      <c r="J708" s="15"/>
    </row>
    <row r="709" spans="7:10" ht="12.75" customHeight="1" x14ac:dyDescent="0.2">
      <c r="G709" s="15"/>
      <c r="I709" s="15"/>
      <c r="J709" s="15"/>
    </row>
    <row r="710" spans="7:10" ht="12.75" customHeight="1" x14ac:dyDescent="0.2">
      <c r="G710" s="15"/>
      <c r="I710" s="15"/>
      <c r="J710" s="15"/>
    </row>
    <row r="711" spans="7:10" ht="12.75" customHeight="1" x14ac:dyDescent="0.2">
      <c r="G711" s="15"/>
      <c r="I711" s="15"/>
      <c r="J711" s="15"/>
    </row>
    <row r="712" spans="7:10" ht="12.75" customHeight="1" x14ac:dyDescent="0.2">
      <c r="G712" s="15"/>
      <c r="I712" s="15"/>
      <c r="J712" s="15"/>
    </row>
    <row r="713" spans="7:10" ht="12.75" customHeight="1" x14ac:dyDescent="0.2">
      <c r="G713" s="15"/>
      <c r="I713" s="15"/>
      <c r="J713" s="15"/>
    </row>
    <row r="714" spans="7:10" ht="12.75" customHeight="1" x14ac:dyDescent="0.2">
      <c r="G714" s="15"/>
      <c r="I714" s="15"/>
      <c r="J714" s="15"/>
    </row>
    <row r="715" spans="7:10" ht="12.75" customHeight="1" x14ac:dyDescent="0.2">
      <c r="G715" s="15"/>
      <c r="I715" s="15"/>
      <c r="J715" s="15"/>
    </row>
    <row r="716" spans="7:10" ht="12.75" customHeight="1" x14ac:dyDescent="0.2">
      <c r="G716" s="15"/>
      <c r="I716" s="15"/>
      <c r="J716" s="15"/>
    </row>
    <row r="717" spans="7:10" ht="12.75" customHeight="1" x14ac:dyDescent="0.2">
      <c r="G717" s="15"/>
      <c r="I717" s="15"/>
      <c r="J717" s="15"/>
    </row>
    <row r="718" spans="7:10" ht="12.75" customHeight="1" x14ac:dyDescent="0.2">
      <c r="G718" s="15"/>
      <c r="I718" s="15"/>
      <c r="J718" s="15"/>
    </row>
    <row r="719" spans="7:10" ht="12.75" customHeight="1" x14ac:dyDescent="0.2">
      <c r="G719" s="15"/>
      <c r="I719" s="15"/>
      <c r="J719" s="15"/>
    </row>
    <row r="720" spans="7:10" ht="12.75" customHeight="1" x14ac:dyDescent="0.2">
      <c r="G720" s="15"/>
      <c r="I720" s="15"/>
      <c r="J720" s="15"/>
    </row>
    <row r="721" spans="7:10" ht="12.75" customHeight="1" x14ac:dyDescent="0.2">
      <c r="G721" s="15"/>
      <c r="I721" s="15"/>
      <c r="J721" s="15"/>
    </row>
    <row r="722" spans="7:10" ht="12.75" customHeight="1" x14ac:dyDescent="0.2">
      <c r="G722" s="15"/>
      <c r="I722" s="15"/>
      <c r="J722" s="15"/>
    </row>
    <row r="723" spans="7:10" ht="12.75" customHeight="1" x14ac:dyDescent="0.2">
      <c r="G723" s="15"/>
      <c r="I723" s="15"/>
      <c r="J723" s="15"/>
    </row>
    <row r="724" spans="7:10" ht="12.75" customHeight="1" x14ac:dyDescent="0.2">
      <c r="G724" s="15"/>
      <c r="I724" s="15"/>
      <c r="J724" s="15"/>
    </row>
    <row r="725" spans="7:10" ht="12.75" customHeight="1" x14ac:dyDescent="0.2">
      <c r="G725" s="15"/>
      <c r="I725" s="15"/>
      <c r="J725" s="15"/>
    </row>
    <row r="726" spans="7:10" ht="12.75" customHeight="1" x14ac:dyDescent="0.2">
      <c r="G726" s="15"/>
      <c r="I726" s="15"/>
      <c r="J726" s="15"/>
    </row>
    <row r="727" spans="7:10" ht="12.75" customHeight="1" x14ac:dyDescent="0.2">
      <c r="G727" s="15"/>
      <c r="I727" s="15"/>
      <c r="J727" s="15"/>
    </row>
    <row r="728" spans="7:10" ht="12.75" customHeight="1" x14ac:dyDescent="0.2">
      <c r="G728" s="15"/>
      <c r="I728" s="15"/>
      <c r="J728" s="15"/>
    </row>
    <row r="729" spans="7:10" ht="12.75" customHeight="1" x14ac:dyDescent="0.2">
      <c r="G729" s="15"/>
      <c r="I729" s="15"/>
      <c r="J729" s="15"/>
    </row>
    <row r="730" spans="7:10" ht="12.75" customHeight="1" x14ac:dyDescent="0.2">
      <c r="G730" s="15"/>
      <c r="I730" s="15"/>
      <c r="J730" s="15"/>
    </row>
    <row r="731" spans="7:10" ht="12.75" customHeight="1" x14ac:dyDescent="0.2">
      <c r="G731" s="15"/>
      <c r="I731" s="15"/>
      <c r="J731" s="15"/>
    </row>
    <row r="732" spans="7:10" ht="12.75" customHeight="1" x14ac:dyDescent="0.2">
      <c r="G732" s="15"/>
      <c r="I732" s="15"/>
      <c r="J732" s="15"/>
    </row>
    <row r="733" spans="7:10" ht="12.75" customHeight="1" x14ac:dyDescent="0.2">
      <c r="G733" s="15"/>
      <c r="I733" s="15"/>
      <c r="J733" s="15"/>
    </row>
    <row r="734" spans="7:10" ht="12.75" customHeight="1" x14ac:dyDescent="0.2">
      <c r="G734" s="15"/>
      <c r="I734" s="15"/>
      <c r="J734" s="15"/>
    </row>
    <row r="735" spans="7:10" ht="12.75" customHeight="1" x14ac:dyDescent="0.2">
      <c r="G735" s="15"/>
      <c r="I735" s="15"/>
      <c r="J735" s="15"/>
    </row>
    <row r="736" spans="7:10" ht="12.75" customHeight="1" x14ac:dyDescent="0.2">
      <c r="G736" s="15"/>
      <c r="I736" s="15"/>
      <c r="J736" s="15"/>
    </row>
    <row r="737" spans="7:10" ht="12.75" customHeight="1" x14ac:dyDescent="0.2">
      <c r="G737" s="15"/>
      <c r="I737" s="15"/>
      <c r="J737" s="15"/>
    </row>
    <row r="738" spans="7:10" ht="12.75" customHeight="1" x14ac:dyDescent="0.2">
      <c r="G738" s="15"/>
      <c r="I738" s="15"/>
      <c r="J738" s="15"/>
    </row>
    <row r="739" spans="7:10" ht="12.75" customHeight="1" x14ac:dyDescent="0.2">
      <c r="G739" s="15"/>
      <c r="I739" s="15"/>
      <c r="J739" s="15"/>
    </row>
    <row r="740" spans="7:10" ht="12.75" customHeight="1" x14ac:dyDescent="0.2">
      <c r="G740" s="15"/>
      <c r="I740" s="15"/>
      <c r="J740" s="15"/>
    </row>
    <row r="741" spans="7:10" ht="12.75" customHeight="1" x14ac:dyDescent="0.2">
      <c r="G741" s="15"/>
      <c r="I741" s="15"/>
      <c r="J741" s="15"/>
    </row>
    <row r="742" spans="7:10" ht="12.75" customHeight="1" x14ac:dyDescent="0.2">
      <c r="G742" s="15"/>
      <c r="I742" s="15"/>
      <c r="J742" s="15"/>
    </row>
    <row r="743" spans="7:10" ht="12.75" customHeight="1" x14ac:dyDescent="0.2">
      <c r="G743" s="15"/>
      <c r="I743" s="15"/>
      <c r="J743" s="15"/>
    </row>
    <row r="744" spans="7:10" ht="12.75" customHeight="1" x14ac:dyDescent="0.2">
      <c r="G744" s="15"/>
      <c r="I744" s="15"/>
      <c r="J744" s="15"/>
    </row>
    <row r="745" spans="7:10" ht="12.75" customHeight="1" x14ac:dyDescent="0.2">
      <c r="G745" s="15"/>
      <c r="I745" s="15"/>
      <c r="J745" s="15"/>
    </row>
    <row r="746" spans="7:10" ht="12.75" customHeight="1" x14ac:dyDescent="0.2">
      <c r="G746" s="15"/>
      <c r="I746" s="15"/>
      <c r="J746" s="15"/>
    </row>
    <row r="747" spans="7:10" ht="12.75" customHeight="1" x14ac:dyDescent="0.2">
      <c r="G747" s="15"/>
      <c r="I747" s="15"/>
      <c r="J747" s="15"/>
    </row>
    <row r="748" spans="7:10" ht="12.75" customHeight="1" x14ac:dyDescent="0.2">
      <c r="G748" s="15"/>
      <c r="I748" s="15"/>
      <c r="J748" s="15"/>
    </row>
    <row r="749" spans="7:10" ht="12.75" customHeight="1" x14ac:dyDescent="0.2">
      <c r="G749" s="15"/>
      <c r="I749" s="15"/>
      <c r="J749" s="15"/>
    </row>
    <row r="750" spans="7:10" ht="12.75" customHeight="1" x14ac:dyDescent="0.2">
      <c r="G750" s="15"/>
      <c r="I750" s="15"/>
      <c r="J750" s="15"/>
    </row>
    <row r="751" spans="7:10" ht="12.75" customHeight="1" x14ac:dyDescent="0.2">
      <c r="G751" s="15"/>
      <c r="I751" s="15"/>
      <c r="J751" s="15"/>
    </row>
    <row r="752" spans="7:10" ht="12.75" customHeight="1" x14ac:dyDescent="0.2">
      <c r="G752" s="15"/>
      <c r="I752" s="15"/>
      <c r="J752" s="15"/>
    </row>
    <row r="753" spans="7:10" ht="12.75" customHeight="1" x14ac:dyDescent="0.2">
      <c r="G753" s="15"/>
      <c r="I753" s="15"/>
      <c r="J753" s="15"/>
    </row>
    <row r="754" spans="7:10" ht="12.75" customHeight="1" x14ac:dyDescent="0.2">
      <c r="G754" s="15"/>
      <c r="I754" s="15"/>
      <c r="J754" s="15"/>
    </row>
    <row r="755" spans="7:10" ht="12.75" customHeight="1" x14ac:dyDescent="0.2">
      <c r="G755" s="15"/>
      <c r="I755" s="15"/>
      <c r="J755" s="15"/>
    </row>
    <row r="756" spans="7:10" ht="12.75" customHeight="1" x14ac:dyDescent="0.2">
      <c r="G756" s="15"/>
      <c r="I756" s="15"/>
      <c r="J756" s="15"/>
    </row>
    <row r="757" spans="7:10" ht="12.75" customHeight="1" x14ac:dyDescent="0.2">
      <c r="G757" s="15"/>
      <c r="I757" s="15"/>
      <c r="J757" s="15"/>
    </row>
    <row r="758" spans="7:10" ht="12.75" customHeight="1" x14ac:dyDescent="0.2">
      <c r="G758" s="15"/>
      <c r="I758" s="15"/>
      <c r="J758" s="15"/>
    </row>
    <row r="759" spans="7:10" ht="12.75" customHeight="1" x14ac:dyDescent="0.2">
      <c r="G759" s="15"/>
      <c r="I759" s="15"/>
      <c r="J759" s="15"/>
    </row>
    <row r="760" spans="7:10" ht="12.75" customHeight="1" x14ac:dyDescent="0.2">
      <c r="G760" s="15"/>
      <c r="I760" s="15"/>
      <c r="J760" s="15"/>
    </row>
    <row r="761" spans="7:10" ht="12.75" customHeight="1" x14ac:dyDescent="0.2">
      <c r="G761" s="15"/>
      <c r="I761" s="15"/>
      <c r="J761" s="15"/>
    </row>
    <row r="762" spans="7:10" ht="12.75" customHeight="1" x14ac:dyDescent="0.2">
      <c r="G762" s="15"/>
      <c r="I762" s="15"/>
      <c r="J762" s="15"/>
    </row>
    <row r="763" spans="7:10" ht="12.75" customHeight="1" x14ac:dyDescent="0.2">
      <c r="G763" s="15"/>
      <c r="I763" s="15"/>
      <c r="J763" s="15"/>
    </row>
    <row r="764" spans="7:10" ht="12.75" customHeight="1" x14ac:dyDescent="0.2">
      <c r="G764" s="15"/>
      <c r="I764" s="15"/>
      <c r="J764" s="15"/>
    </row>
    <row r="765" spans="7:10" ht="12.75" customHeight="1" x14ac:dyDescent="0.2">
      <c r="G765" s="15"/>
      <c r="I765" s="15"/>
      <c r="J765" s="15"/>
    </row>
    <row r="766" spans="7:10" ht="12.75" customHeight="1" x14ac:dyDescent="0.2">
      <c r="G766" s="15"/>
      <c r="I766" s="15"/>
      <c r="J766" s="15"/>
    </row>
    <row r="767" spans="7:10" ht="12.75" customHeight="1" x14ac:dyDescent="0.2">
      <c r="G767" s="15"/>
      <c r="I767" s="15"/>
      <c r="J767" s="15"/>
    </row>
    <row r="768" spans="7:10" ht="12.75" customHeight="1" x14ac:dyDescent="0.2">
      <c r="G768" s="15"/>
      <c r="I768" s="15"/>
      <c r="J768" s="15"/>
    </row>
    <row r="769" spans="7:10" ht="12.75" customHeight="1" x14ac:dyDescent="0.2">
      <c r="G769" s="15"/>
      <c r="I769" s="15"/>
      <c r="J769" s="15"/>
    </row>
    <row r="770" spans="7:10" ht="12.75" customHeight="1" x14ac:dyDescent="0.2">
      <c r="G770" s="15"/>
      <c r="I770" s="15"/>
      <c r="J770" s="15"/>
    </row>
    <row r="771" spans="7:10" ht="12.75" customHeight="1" x14ac:dyDescent="0.2">
      <c r="G771" s="15"/>
      <c r="I771" s="15"/>
      <c r="J771" s="15"/>
    </row>
    <row r="772" spans="7:10" ht="12.75" customHeight="1" x14ac:dyDescent="0.2">
      <c r="G772" s="15"/>
      <c r="I772" s="15"/>
      <c r="J772" s="15"/>
    </row>
    <row r="773" spans="7:10" ht="12.75" customHeight="1" x14ac:dyDescent="0.2">
      <c r="G773" s="15"/>
      <c r="I773" s="15"/>
      <c r="J773" s="15"/>
    </row>
    <row r="774" spans="7:10" ht="12.75" customHeight="1" x14ac:dyDescent="0.2">
      <c r="G774" s="15"/>
      <c r="I774" s="15"/>
      <c r="J774" s="15"/>
    </row>
    <row r="775" spans="7:10" ht="12.75" customHeight="1" x14ac:dyDescent="0.2">
      <c r="G775" s="15"/>
      <c r="I775" s="15"/>
      <c r="J775" s="15"/>
    </row>
    <row r="776" spans="7:10" ht="12.75" customHeight="1" x14ac:dyDescent="0.2">
      <c r="G776" s="15"/>
      <c r="I776" s="15"/>
      <c r="J776" s="15"/>
    </row>
    <row r="777" spans="7:10" ht="12.75" customHeight="1" x14ac:dyDescent="0.2">
      <c r="G777" s="15"/>
      <c r="I777" s="15"/>
      <c r="J777" s="15"/>
    </row>
    <row r="778" spans="7:10" ht="12.75" customHeight="1" x14ac:dyDescent="0.2">
      <c r="G778" s="15"/>
      <c r="I778" s="15"/>
      <c r="J778" s="15"/>
    </row>
    <row r="779" spans="7:10" ht="12.75" customHeight="1" x14ac:dyDescent="0.2">
      <c r="G779" s="15"/>
      <c r="I779" s="15"/>
      <c r="J779" s="15"/>
    </row>
    <row r="780" spans="7:10" ht="12.75" customHeight="1" x14ac:dyDescent="0.2">
      <c r="G780" s="15"/>
      <c r="I780" s="15"/>
      <c r="J780" s="15"/>
    </row>
    <row r="781" spans="7:10" ht="12.75" customHeight="1" x14ac:dyDescent="0.2">
      <c r="G781" s="15"/>
      <c r="I781" s="15"/>
      <c r="J781" s="15"/>
    </row>
    <row r="782" spans="7:10" ht="12.75" customHeight="1" x14ac:dyDescent="0.2">
      <c r="G782" s="15"/>
      <c r="I782" s="15"/>
      <c r="J782" s="15"/>
    </row>
    <row r="783" spans="7:10" ht="12.75" customHeight="1" x14ac:dyDescent="0.2">
      <c r="G783" s="15"/>
      <c r="I783" s="15"/>
      <c r="J783" s="15"/>
    </row>
    <row r="784" spans="7:10" ht="12.75" customHeight="1" x14ac:dyDescent="0.2">
      <c r="G784" s="15"/>
      <c r="I784" s="15"/>
      <c r="J784" s="15"/>
    </row>
    <row r="785" spans="7:10" ht="12.75" customHeight="1" x14ac:dyDescent="0.2">
      <c r="G785" s="15"/>
      <c r="I785" s="15"/>
      <c r="J785" s="15"/>
    </row>
    <row r="786" spans="7:10" ht="12.75" customHeight="1" x14ac:dyDescent="0.2">
      <c r="G786" s="15"/>
      <c r="I786" s="15"/>
      <c r="J786" s="15"/>
    </row>
    <row r="787" spans="7:10" ht="12.75" customHeight="1" x14ac:dyDescent="0.2">
      <c r="G787" s="15"/>
      <c r="I787" s="15"/>
      <c r="J787" s="15"/>
    </row>
    <row r="788" spans="7:10" ht="12.75" customHeight="1" x14ac:dyDescent="0.2">
      <c r="G788" s="15"/>
      <c r="I788" s="15"/>
      <c r="J788" s="15"/>
    </row>
    <row r="789" spans="7:10" ht="12.75" customHeight="1" x14ac:dyDescent="0.2">
      <c r="G789" s="15"/>
      <c r="I789" s="15"/>
      <c r="J789" s="15"/>
    </row>
    <row r="790" spans="7:10" ht="12.75" customHeight="1" x14ac:dyDescent="0.2">
      <c r="G790" s="15"/>
      <c r="I790" s="15"/>
      <c r="J790" s="15"/>
    </row>
    <row r="791" spans="7:10" ht="12.75" customHeight="1" x14ac:dyDescent="0.2">
      <c r="G791" s="15"/>
      <c r="I791" s="15"/>
      <c r="J791" s="15"/>
    </row>
    <row r="792" spans="7:10" ht="12.75" customHeight="1" x14ac:dyDescent="0.2">
      <c r="G792" s="15"/>
      <c r="I792" s="15"/>
      <c r="J792" s="15"/>
    </row>
    <row r="793" spans="7:10" ht="12.75" customHeight="1" x14ac:dyDescent="0.2">
      <c r="G793" s="15"/>
      <c r="I793" s="15"/>
      <c r="J793" s="15"/>
    </row>
    <row r="794" spans="7:10" ht="12.75" customHeight="1" x14ac:dyDescent="0.2">
      <c r="G794" s="15"/>
      <c r="I794" s="15"/>
      <c r="J794" s="15"/>
    </row>
    <row r="795" spans="7:10" ht="12.75" customHeight="1" x14ac:dyDescent="0.2">
      <c r="G795" s="15"/>
      <c r="I795" s="15"/>
      <c r="J795" s="15"/>
    </row>
    <row r="796" spans="7:10" ht="12.75" customHeight="1" x14ac:dyDescent="0.2">
      <c r="G796" s="15"/>
      <c r="I796" s="15"/>
      <c r="J796" s="15"/>
    </row>
    <row r="797" spans="7:10" ht="12.75" customHeight="1" x14ac:dyDescent="0.2">
      <c r="G797" s="15"/>
      <c r="I797" s="15"/>
      <c r="J797" s="15"/>
    </row>
    <row r="798" spans="7:10" ht="12.75" customHeight="1" x14ac:dyDescent="0.2">
      <c r="G798" s="15"/>
      <c r="I798" s="15"/>
      <c r="J798" s="15"/>
    </row>
    <row r="799" spans="7:10" ht="12.75" customHeight="1" x14ac:dyDescent="0.2">
      <c r="G799" s="15"/>
      <c r="I799" s="15"/>
      <c r="J799" s="15"/>
    </row>
    <row r="800" spans="7:10" ht="12.75" customHeight="1" x14ac:dyDescent="0.2">
      <c r="G800" s="15"/>
      <c r="I800" s="15"/>
      <c r="J800" s="15"/>
    </row>
    <row r="801" spans="7:10" ht="12.75" customHeight="1" x14ac:dyDescent="0.2">
      <c r="G801" s="15"/>
      <c r="I801" s="15"/>
      <c r="J801" s="15"/>
    </row>
    <row r="802" spans="7:10" ht="12.75" customHeight="1" x14ac:dyDescent="0.2">
      <c r="G802" s="15"/>
      <c r="I802" s="15"/>
      <c r="J802" s="15"/>
    </row>
    <row r="803" spans="7:10" ht="12.75" customHeight="1" x14ac:dyDescent="0.2">
      <c r="G803" s="15"/>
      <c r="I803" s="15"/>
      <c r="J803" s="15"/>
    </row>
    <row r="804" spans="7:10" ht="12.75" customHeight="1" x14ac:dyDescent="0.2">
      <c r="G804" s="15"/>
      <c r="I804" s="15"/>
      <c r="J804" s="15"/>
    </row>
    <row r="805" spans="7:10" ht="12.75" customHeight="1" x14ac:dyDescent="0.2">
      <c r="G805" s="15"/>
      <c r="I805" s="15"/>
      <c r="J805" s="15"/>
    </row>
    <row r="806" spans="7:10" ht="12.75" customHeight="1" x14ac:dyDescent="0.2">
      <c r="G806" s="15"/>
      <c r="I806" s="15"/>
      <c r="J806" s="15"/>
    </row>
    <row r="807" spans="7:10" ht="12.75" customHeight="1" x14ac:dyDescent="0.2">
      <c r="G807" s="15"/>
      <c r="I807" s="15"/>
      <c r="J807" s="15"/>
    </row>
    <row r="808" spans="7:10" ht="12.75" customHeight="1" x14ac:dyDescent="0.2">
      <c r="G808" s="15"/>
      <c r="I808" s="15"/>
      <c r="J808" s="15"/>
    </row>
    <row r="809" spans="7:10" ht="12.75" customHeight="1" x14ac:dyDescent="0.2">
      <c r="G809" s="15"/>
      <c r="I809" s="15"/>
      <c r="J809" s="15"/>
    </row>
    <row r="810" spans="7:10" ht="12.75" customHeight="1" x14ac:dyDescent="0.2">
      <c r="G810" s="15"/>
      <c r="I810" s="15"/>
      <c r="J810" s="15"/>
    </row>
    <row r="811" spans="7:10" ht="12.75" customHeight="1" x14ac:dyDescent="0.2">
      <c r="G811" s="15"/>
      <c r="I811" s="15"/>
      <c r="J811" s="15"/>
    </row>
    <row r="812" spans="7:10" ht="12.75" customHeight="1" x14ac:dyDescent="0.2">
      <c r="G812" s="15"/>
      <c r="I812" s="15"/>
      <c r="J812" s="15"/>
    </row>
    <row r="813" spans="7:10" ht="12.75" customHeight="1" x14ac:dyDescent="0.2">
      <c r="G813" s="15"/>
      <c r="I813" s="15"/>
      <c r="J813" s="15"/>
    </row>
    <row r="814" spans="7:10" ht="12.75" customHeight="1" x14ac:dyDescent="0.2">
      <c r="G814" s="15"/>
      <c r="I814" s="15"/>
      <c r="J814" s="15"/>
    </row>
    <row r="815" spans="7:10" ht="12.75" customHeight="1" x14ac:dyDescent="0.2">
      <c r="G815" s="15"/>
      <c r="I815" s="15"/>
      <c r="J815" s="15"/>
    </row>
    <row r="816" spans="7:10" ht="12.75" customHeight="1" x14ac:dyDescent="0.2">
      <c r="G816" s="15"/>
      <c r="I816" s="15"/>
      <c r="J816" s="15"/>
    </row>
    <row r="817" spans="7:10" ht="12.75" customHeight="1" x14ac:dyDescent="0.2">
      <c r="G817" s="15"/>
      <c r="I817" s="15"/>
      <c r="J817" s="15"/>
    </row>
    <row r="818" spans="7:10" ht="12.75" customHeight="1" x14ac:dyDescent="0.2">
      <c r="G818" s="15"/>
      <c r="I818" s="15"/>
      <c r="J818" s="15"/>
    </row>
    <row r="819" spans="7:10" ht="12.75" customHeight="1" x14ac:dyDescent="0.2">
      <c r="G819" s="15"/>
      <c r="I819" s="15"/>
      <c r="J819" s="15"/>
    </row>
    <row r="820" spans="7:10" ht="12.75" customHeight="1" x14ac:dyDescent="0.2">
      <c r="G820" s="15"/>
      <c r="I820" s="15"/>
      <c r="J820" s="15"/>
    </row>
    <row r="821" spans="7:10" ht="12.75" customHeight="1" x14ac:dyDescent="0.2">
      <c r="G821" s="15"/>
      <c r="I821" s="15"/>
      <c r="J821" s="15"/>
    </row>
    <row r="822" spans="7:10" ht="12.75" customHeight="1" x14ac:dyDescent="0.2">
      <c r="G822" s="15"/>
      <c r="I822" s="15"/>
      <c r="J822" s="15"/>
    </row>
    <row r="823" spans="7:10" ht="12.75" customHeight="1" x14ac:dyDescent="0.2">
      <c r="G823" s="15"/>
      <c r="I823" s="15"/>
      <c r="J823" s="15"/>
    </row>
    <row r="824" spans="7:10" ht="12.75" customHeight="1" x14ac:dyDescent="0.2">
      <c r="G824" s="15"/>
      <c r="I824" s="15"/>
      <c r="J824" s="15"/>
    </row>
    <row r="825" spans="7:10" ht="12.75" customHeight="1" x14ac:dyDescent="0.2">
      <c r="G825" s="15"/>
      <c r="I825" s="15"/>
      <c r="J825" s="15"/>
    </row>
    <row r="826" spans="7:10" ht="12.75" customHeight="1" x14ac:dyDescent="0.2">
      <c r="G826" s="15"/>
      <c r="I826" s="15"/>
      <c r="J826" s="15"/>
    </row>
    <row r="827" spans="7:10" ht="12.75" customHeight="1" x14ac:dyDescent="0.2">
      <c r="G827" s="15"/>
      <c r="I827" s="15"/>
      <c r="J827" s="15"/>
    </row>
    <row r="828" spans="7:10" ht="12.75" customHeight="1" x14ac:dyDescent="0.2">
      <c r="G828" s="15"/>
      <c r="I828" s="15"/>
      <c r="J828" s="15"/>
    </row>
    <row r="829" spans="7:10" ht="12.75" customHeight="1" x14ac:dyDescent="0.2">
      <c r="G829" s="15"/>
      <c r="I829" s="15"/>
      <c r="J829" s="15"/>
    </row>
    <row r="830" spans="7:10" ht="12.75" customHeight="1" x14ac:dyDescent="0.2">
      <c r="G830" s="15"/>
      <c r="I830" s="15"/>
      <c r="J830" s="15"/>
    </row>
    <row r="831" spans="7:10" ht="12.75" customHeight="1" x14ac:dyDescent="0.2">
      <c r="G831" s="15"/>
      <c r="I831" s="15"/>
      <c r="J831" s="15"/>
    </row>
    <row r="832" spans="7:10" ht="12.75" customHeight="1" x14ac:dyDescent="0.2">
      <c r="G832" s="15"/>
      <c r="I832" s="15"/>
      <c r="J832" s="15"/>
    </row>
    <row r="833" spans="7:10" ht="12.75" customHeight="1" x14ac:dyDescent="0.2">
      <c r="G833" s="15"/>
      <c r="I833" s="15"/>
      <c r="J833" s="15"/>
    </row>
    <row r="834" spans="7:10" ht="12.75" customHeight="1" x14ac:dyDescent="0.2">
      <c r="G834" s="15"/>
      <c r="I834" s="15"/>
      <c r="J834" s="15"/>
    </row>
    <row r="835" spans="7:10" ht="12.75" customHeight="1" x14ac:dyDescent="0.2">
      <c r="G835" s="15"/>
      <c r="I835" s="15"/>
      <c r="J835" s="15"/>
    </row>
    <row r="836" spans="7:10" ht="12.75" customHeight="1" x14ac:dyDescent="0.2">
      <c r="G836" s="15"/>
      <c r="I836" s="15"/>
      <c r="J836" s="15"/>
    </row>
    <row r="837" spans="7:10" ht="12.75" customHeight="1" x14ac:dyDescent="0.2">
      <c r="G837" s="15"/>
      <c r="I837" s="15"/>
      <c r="J837" s="15"/>
    </row>
    <row r="838" spans="7:10" ht="12.75" customHeight="1" x14ac:dyDescent="0.2">
      <c r="G838" s="15"/>
      <c r="I838" s="15"/>
      <c r="J838" s="15"/>
    </row>
    <row r="839" spans="7:10" ht="12.75" customHeight="1" x14ac:dyDescent="0.2">
      <c r="G839" s="15"/>
      <c r="I839" s="15"/>
      <c r="J839" s="15"/>
    </row>
    <row r="840" spans="7:10" ht="12.75" customHeight="1" x14ac:dyDescent="0.2">
      <c r="G840" s="15"/>
      <c r="I840" s="15"/>
      <c r="J840" s="15"/>
    </row>
    <row r="841" spans="7:10" ht="12.75" customHeight="1" x14ac:dyDescent="0.2">
      <c r="G841" s="15"/>
      <c r="I841" s="15"/>
      <c r="J841" s="15"/>
    </row>
    <row r="842" spans="7:10" ht="12.75" customHeight="1" x14ac:dyDescent="0.2">
      <c r="G842" s="15"/>
      <c r="I842" s="15"/>
      <c r="J842" s="15"/>
    </row>
    <row r="843" spans="7:10" ht="12.75" customHeight="1" x14ac:dyDescent="0.2">
      <c r="G843" s="15"/>
      <c r="I843" s="15"/>
      <c r="J843" s="15"/>
    </row>
    <row r="844" spans="7:10" ht="12.75" customHeight="1" x14ac:dyDescent="0.2">
      <c r="G844" s="15"/>
      <c r="I844" s="15"/>
      <c r="J844" s="15"/>
    </row>
    <row r="845" spans="7:10" ht="12.75" customHeight="1" x14ac:dyDescent="0.2">
      <c r="G845" s="15"/>
      <c r="I845" s="15"/>
      <c r="J845" s="15"/>
    </row>
    <row r="846" spans="7:10" ht="12.75" customHeight="1" x14ac:dyDescent="0.2">
      <c r="G846" s="15"/>
      <c r="I846" s="15"/>
      <c r="J846" s="15"/>
    </row>
    <row r="847" spans="7:10" ht="12.75" customHeight="1" x14ac:dyDescent="0.2">
      <c r="G847" s="15"/>
      <c r="I847" s="15"/>
      <c r="J847" s="15"/>
    </row>
    <row r="848" spans="7:10" ht="12.75" customHeight="1" x14ac:dyDescent="0.2">
      <c r="G848" s="15"/>
      <c r="I848" s="15"/>
      <c r="J848" s="15"/>
    </row>
    <row r="849" spans="7:10" ht="12.75" customHeight="1" x14ac:dyDescent="0.2">
      <c r="G849" s="15"/>
      <c r="I849" s="15"/>
      <c r="J849" s="15"/>
    </row>
    <row r="850" spans="7:10" ht="12.75" customHeight="1" x14ac:dyDescent="0.2">
      <c r="G850" s="15"/>
      <c r="I850" s="15"/>
      <c r="J850" s="15"/>
    </row>
    <row r="851" spans="7:10" ht="12.75" customHeight="1" x14ac:dyDescent="0.2">
      <c r="G851" s="15"/>
      <c r="I851" s="15"/>
      <c r="J851" s="15"/>
    </row>
    <row r="852" spans="7:10" ht="12.75" customHeight="1" x14ac:dyDescent="0.2">
      <c r="G852" s="15"/>
      <c r="I852" s="15"/>
      <c r="J852" s="15"/>
    </row>
    <row r="853" spans="7:10" ht="12.75" customHeight="1" x14ac:dyDescent="0.2">
      <c r="G853" s="15"/>
      <c r="I853" s="15"/>
      <c r="J853" s="15"/>
    </row>
    <row r="854" spans="7:10" ht="12.75" customHeight="1" x14ac:dyDescent="0.2">
      <c r="G854" s="15"/>
      <c r="I854" s="15"/>
      <c r="J854" s="15"/>
    </row>
    <row r="855" spans="7:10" ht="12.75" customHeight="1" x14ac:dyDescent="0.2">
      <c r="G855" s="15"/>
      <c r="I855" s="15"/>
      <c r="J855" s="15"/>
    </row>
    <row r="856" spans="7:10" ht="12.75" customHeight="1" x14ac:dyDescent="0.2">
      <c r="G856" s="15"/>
      <c r="I856" s="15"/>
      <c r="J856" s="15"/>
    </row>
    <row r="857" spans="7:10" ht="12.75" customHeight="1" x14ac:dyDescent="0.2">
      <c r="G857" s="15"/>
      <c r="I857" s="15"/>
      <c r="J857" s="15"/>
    </row>
    <row r="858" spans="7:10" ht="12.75" customHeight="1" x14ac:dyDescent="0.2">
      <c r="G858" s="15"/>
      <c r="I858" s="15"/>
      <c r="J858" s="15"/>
    </row>
    <row r="859" spans="7:10" ht="12.75" customHeight="1" x14ac:dyDescent="0.2">
      <c r="G859" s="15"/>
      <c r="I859" s="15"/>
      <c r="J859" s="15"/>
    </row>
    <row r="860" spans="7:10" ht="12.75" customHeight="1" x14ac:dyDescent="0.2">
      <c r="G860" s="15"/>
      <c r="I860" s="15"/>
      <c r="J860" s="15"/>
    </row>
    <row r="861" spans="7:10" ht="12.75" customHeight="1" x14ac:dyDescent="0.2">
      <c r="G861" s="15"/>
      <c r="I861" s="15"/>
      <c r="J861" s="15"/>
    </row>
    <row r="862" spans="7:10" ht="12.75" customHeight="1" x14ac:dyDescent="0.2">
      <c r="G862" s="15"/>
      <c r="I862" s="15"/>
      <c r="J862" s="15"/>
    </row>
    <row r="863" spans="7:10" ht="12.75" customHeight="1" x14ac:dyDescent="0.2">
      <c r="G863" s="15"/>
      <c r="I863" s="15"/>
      <c r="J863" s="15"/>
    </row>
    <row r="864" spans="7:10" ht="12.75" customHeight="1" x14ac:dyDescent="0.2">
      <c r="G864" s="15"/>
      <c r="I864" s="15"/>
      <c r="J864" s="15"/>
    </row>
    <row r="865" spans="7:10" ht="12.75" customHeight="1" x14ac:dyDescent="0.2">
      <c r="G865" s="15"/>
      <c r="I865" s="15"/>
      <c r="J865" s="15"/>
    </row>
    <row r="866" spans="7:10" ht="12.75" customHeight="1" x14ac:dyDescent="0.2">
      <c r="G866" s="15"/>
      <c r="I866" s="15"/>
      <c r="J866" s="15"/>
    </row>
    <row r="867" spans="7:10" ht="12.75" customHeight="1" x14ac:dyDescent="0.2">
      <c r="G867" s="15"/>
      <c r="I867" s="15"/>
      <c r="J867" s="15"/>
    </row>
    <row r="868" spans="7:10" ht="12.75" customHeight="1" x14ac:dyDescent="0.2">
      <c r="G868" s="15"/>
      <c r="I868" s="15"/>
      <c r="J868" s="15"/>
    </row>
    <row r="869" spans="7:10" ht="12.75" customHeight="1" x14ac:dyDescent="0.2">
      <c r="G869" s="15"/>
      <c r="I869" s="15"/>
      <c r="J869" s="15"/>
    </row>
    <row r="870" spans="7:10" ht="12.75" customHeight="1" x14ac:dyDescent="0.2">
      <c r="G870" s="15"/>
      <c r="I870" s="15"/>
      <c r="J870" s="15"/>
    </row>
    <row r="871" spans="7:10" ht="12.75" customHeight="1" x14ac:dyDescent="0.2">
      <c r="G871" s="15"/>
      <c r="I871" s="15"/>
      <c r="J871" s="15"/>
    </row>
    <row r="872" spans="7:10" ht="12.75" customHeight="1" x14ac:dyDescent="0.2">
      <c r="G872" s="15"/>
      <c r="I872" s="15"/>
      <c r="J872" s="15"/>
    </row>
    <row r="873" spans="7:10" ht="12.75" customHeight="1" x14ac:dyDescent="0.2">
      <c r="G873" s="15"/>
      <c r="I873" s="15"/>
      <c r="J873" s="15"/>
    </row>
    <row r="874" spans="7:10" ht="12.75" customHeight="1" x14ac:dyDescent="0.2">
      <c r="G874" s="15"/>
      <c r="I874" s="15"/>
      <c r="J874" s="15"/>
    </row>
    <row r="875" spans="7:10" ht="12.75" customHeight="1" x14ac:dyDescent="0.2">
      <c r="G875" s="15"/>
      <c r="I875" s="15"/>
      <c r="J875" s="15"/>
    </row>
    <row r="876" spans="7:10" ht="12.75" customHeight="1" x14ac:dyDescent="0.2">
      <c r="G876" s="15"/>
      <c r="I876" s="15"/>
      <c r="J876" s="15"/>
    </row>
    <row r="877" spans="7:10" ht="12.75" customHeight="1" x14ac:dyDescent="0.2">
      <c r="G877" s="15"/>
      <c r="I877" s="15"/>
      <c r="J877" s="15"/>
    </row>
    <row r="878" spans="7:10" ht="12.75" customHeight="1" x14ac:dyDescent="0.2">
      <c r="G878" s="15"/>
      <c r="I878" s="15"/>
      <c r="J878" s="15"/>
    </row>
    <row r="879" spans="7:10" ht="12.75" customHeight="1" x14ac:dyDescent="0.2">
      <c r="G879" s="15"/>
      <c r="I879" s="15"/>
      <c r="J879" s="15"/>
    </row>
    <row r="880" spans="7:10" ht="12.75" customHeight="1" x14ac:dyDescent="0.2">
      <c r="G880" s="15"/>
      <c r="I880" s="15"/>
      <c r="J880" s="15"/>
    </row>
    <row r="881" spans="7:10" ht="12.75" customHeight="1" x14ac:dyDescent="0.2">
      <c r="G881" s="15"/>
      <c r="I881" s="15"/>
      <c r="J881" s="15"/>
    </row>
    <row r="882" spans="7:10" ht="12.75" customHeight="1" x14ac:dyDescent="0.2">
      <c r="G882" s="15"/>
      <c r="I882" s="15"/>
      <c r="J882" s="15"/>
    </row>
    <row r="883" spans="7:10" ht="12.75" customHeight="1" x14ac:dyDescent="0.2">
      <c r="G883" s="15"/>
      <c r="I883" s="15"/>
      <c r="J883" s="15"/>
    </row>
    <row r="884" spans="7:10" ht="12.75" customHeight="1" x14ac:dyDescent="0.2">
      <c r="G884" s="15"/>
      <c r="I884" s="15"/>
      <c r="J884" s="15"/>
    </row>
    <row r="885" spans="7:10" ht="12.75" customHeight="1" x14ac:dyDescent="0.2">
      <c r="G885" s="15"/>
      <c r="I885" s="15"/>
      <c r="J885" s="15"/>
    </row>
    <row r="886" spans="7:10" ht="12.75" customHeight="1" x14ac:dyDescent="0.2">
      <c r="G886" s="15"/>
      <c r="I886" s="15"/>
      <c r="J886" s="15"/>
    </row>
    <row r="887" spans="7:10" ht="12.75" customHeight="1" x14ac:dyDescent="0.2">
      <c r="G887" s="15"/>
      <c r="I887" s="15"/>
      <c r="J887" s="15"/>
    </row>
    <row r="888" spans="7:10" ht="12.75" customHeight="1" x14ac:dyDescent="0.2">
      <c r="G888" s="15"/>
      <c r="I888" s="15"/>
      <c r="J888" s="15"/>
    </row>
    <row r="889" spans="7:10" ht="12.75" customHeight="1" x14ac:dyDescent="0.2">
      <c r="G889" s="15"/>
      <c r="I889" s="15"/>
      <c r="J889" s="15"/>
    </row>
    <row r="890" spans="7:10" ht="12.75" customHeight="1" x14ac:dyDescent="0.2">
      <c r="G890" s="15"/>
      <c r="I890" s="15"/>
      <c r="J890" s="15"/>
    </row>
    <row r="891" spans="7:10" ht="12.75" customHeight="1" x14ac:dyDescent="0.2">
      <c r="G891" s="15"/>
      <c r="I891" s="15"/>
      <c r="J891" s="15"/>
    </row>
    <row r="892" spans="7:10" ht="12.75" customHeight="1" x14ac:dyDescent="0.2">
      <c r="G892" s="15"/>
      <c r="I892" s="15"/>
      <c r="J892" s="15"/>
    </row>
    <row r="893" spans="7:10" ht="12.75" customHeight="1" x14ac:dyDescent="0.2">
      <c r="G893" s="15"/>
      <c r="I893" s="15"/>
      <c r="J893" s="15"/>
    </row>
    <row r="894" spans="7:10" ht="12.75" customHeight="1" x14ac:dyDescent="0.2">
      <c r="G894" s="15"/>
      <c r="I894" s="15"/>
      <c r="J894" s="15"/>
    </row>
    <row r="895" spans="7:10" ht="12.75" customHeight="1" x14ac:dyDescent="0.2">
      <c r="G895" s="15"/>
      <c r="I895" s="15"/>
      <c r="J895" s="15"/>
    </row>
    <row r="896" spans="7:10" ht="12.75" customHeight="1" x14ac:dyDescent="0.2">
      <c r="G896" s="15"/>
      <c r="I896" s="15"/>
      <c r="J896" s="15"/>
    </row>
    <row r="897" spans="7:10" ht="12.75" customHeight="1" x14ac:dyDescent="0.2">
      <c r="G897" s="15"/>
      <c r="I897" s="15"/>
      <c r="J897" s="15"/>
    </row>
    <row r="898" spans="7:10" ht="12.75" customHeight="1" x14ac:dyDescent="0.2">
      <c r="G898" s="15"/>
      <c r="I898" s="15"/>
      <c r="J898" s="15"/>
    </row>
    <row r="899" spans="7:10" ht="12.75" customHeight="1" x14ac:dyDescent="0.2">
      <c r="G899" s="15"/>
      <c r="I899" s="15"/>
      <c r="J899" s="15"/>
    </row>
    <row r="900" spans="7:10" ht="12.75" customHeight="1" x14ac:dyDescent="0.2">
      <c r="G900" s="15"/>
      <c r="I900" s="15"/>
      <c r="J900" s="15"/>
    </row>
    <row r="901" spans="7:10" ht="12.75" customHeight="1" x14ac:dyDescent="0.2">
      <c r="G901" s="15"/>
      <c r="I901" s="15"/>
      <c r="J901" s="15"/>
    </row>
    <row r="902" spans="7:10" ht="12.75" customHeight="1" x14ac:dyDescent="0.2">
      <c r="G902" s="15"/>
      <c r="I902" s="15"/>
      <c r="J902" s="15"/>
    </row>
    <row r="903" spans="7:10" ht="12.75" customHeight="1" x14ac:dyDescent="0.2">
      <c r="G903" s="15"/>
      <c r="I903" s="15"/>
      <c r="J903" s="15"/>
    </row>
    <row r="904" spans="7:10" ht="12.75" customHeight="1" x14ac:dyDescent="0.2">
      <c r="G904" s="15"/>
      <c r="I904" s="15"/>
      <c r="J904" s="15"/>
    </row>
    <row r="905" spans="7:10" ht="12.75" customHeight="1" x14ac:dyDescent="0.2">
      <c r="G905" s="15"/>
      <c r="I905" s="15"/>
      <c r="J905" s="15"/>
    </row>
    <row r="906" spans="7:10" ht="12.75" customHeight="1" x14ac:dyDescent="0.2">
      <c r="G906" s="15"/>
      <c r="I906" s="15"/>
      <c r="J906" s="15"/>
    </row>
    <row r="907" spans="7:10" ht="12.75" customHeight="1" x14ac:dyDescent="0.2">
      <c r="G907" s="15"/>
      <c r="I907" s="15"/>
      <c r="J907" s="15"/>
    </row>
    <row r="908" spans="7:10" ht="12.75" customHeight="1" x14ac:dyDescent="0.2">
      <c r="G908" s="15"/>
      <c r="I908" s="15"/>
      <c r="J908" s="15"/>
    </row>
    <row r="909" spans="7:10" ht="12.75" customHeight="1" x14ac:dyDescent="0.2">
      <c r="G909" s="15"/>
      <c r="I909" s="15"/>
      <c r="J909" s="15"/>
    </row>
    <row r="910" spans="7:10" ht="12.75" customHeight="1" x14ac:dyDescent="0.2">
      <c r="G910" s="15"/>
      <c r="I910" s="15"/>
      <c r="J910" s="15"/>
    </row>
    <row r="911" spans="7:10" ht="12.75" customHeight="1" x14ac:dyDescent="0.2">
      <c r="G911" s="15"/>
      <c r="I911" s="15"/>
      <c r="J911" s="15"/>
    </row>
    <row r="912" spans="7:10" ht="12.75" customHeight="1" x14ac:dyDescent="0.2">
      <c r="G912" s="15"/>
      <c r="I912" s="15"/>
      <c r="J912" s="15"/>
    </row>
    <row r="913" spans="7:10" ht="12.75" customHeight="1" x14ac:dyDescent="0.2">
      <c r="G913" s="15"/>
      <c r="I913" s="15"/>
      <c r="J913" s="15"/>
    </row>
    <row r="914" spans="7:10" ht="12.75" customHeight="1" x14ac:dyDescent="0.2">
      <c r="G914" s="15"/>
      <c r="I914" s="15"/>
      <c r="J914" s="15"/>
    </row>
    <row r="915" spans="7:10" ht="12.75" customHeight="1" x14ac:dyDescent="0.2">
      <c r="G915" s="15"/>
      <c r="I915" s="15"/>
      <c r="J915" s="15"/>
    </row>
    <row r="916" spans="7:10" ht="12.75" customHeight="1" x14ac:dyDescent="0.2">
      <c r="G916" s="15"/>
      <c r="I916" s="15"/>
      <c r="J916" s="15"/>
    </row>
    <row r="917" spans="7:10" ht="12.75" customHeight="1" x14ac:dyDescent="0.2">
      <c r="G917" s="15"/>
      <c r="I917" s="15"/>
      <c r="J917" s="15"/>
    </row>
    <row r="918" spans="7:10" ht="12.75" customHeight="1" x14ac:dyDescent="0.2">
      <c r="G918" s="15"/>
      <c r="I918" s="15"/>
      <c r="J918" s="15"/>
    </row>
    <row r="919" spans="7:10" ht="12.75" customHeight="1" x14ac:dyDescent="0.2">
      <c r="G919" s="15"/>
      <c r="I919" s="15"/>
      <c r="J919" s="15"/>
    </row>
    <row r="920" spans="7:10" ht="12.75" customHeight="1" x14ac:dyDescent="0.2">
      <c r="G920" s="15"/>
      <c r="I920" s="15"/>
      <c r="J920" s="15"/>
    </row>
    <row r="921" spans="7:10" ht="12.75" customHeight="1" x14ac:dyDescent="0.2">
      <c r="G921" s="15"/>
      <c r="I921" s="15"/>
      <c r="J921" s="15"/>
    </row>
    <row r="922" spans="7:10" ht="12.75" customHeight="1" x14ac:dyDescent="0.2">
      <c r="G922" s="15"/>
      <c r="I922" s="15"/>
      <c r="J922" s="15"/>
    </row>
    <row r="923" spans="7:10" ht="12.75" customHeight="1" x14ac:dyDescent="0.2">
      <c r="G923" s="15"/>
      <c r="I923" s="15"/>
      <c r="J923" s="15"/>
    </row>
    <row r="924" spans="7:10" ht="12.75" customHeight="1" x14ac:dyDescent="0.2">
      <c r="G924" s="15"/>
      <c r="I924" s="15"/>
      <c r="J924" s="15"/>
    </row>
    <row r="925" spans="7:10" ht="12.75" customHeight="1" x14ac:dyDescent="0.2">
      <c r="G925" s="15"/>
      <c r="I925" s="15"/>
      <c r="J925" s="15"/>
    </row>
    <row r="926" spans="7:10" ht="12.75" customHeight="1" x14ac:dyDescent="0.2">
      <c r="G926" s="15"/>
      <c r="I926" s="15"/>
      <c r="J926" s="15"/>
    </row>
    <row r="927" spans="7:10" ht="12.75" customHeight="1" x14ac:dyDescent="0.2">
      <c r="G927" s="15"/>
      <c r="I927" s="15"/>
      <c r="J927" s="15"/>
    </row>
    <row r="928" spans="7:10" ht="12.75" customHeight="1" x14ac:dyDescent="0.2">
      <c r="G928" s="15"/>
      <c r="I928" s="15"/>
      <c r="J928" s="15"/>
    </row>
    <row r="929" spans="7:10" ht="12.75" customHeight="1" x14ac:dyDescent="0.2">
      <c r="G929" s="15"/>
      <c r="I929" s="15"/>
      <c r="J929" s="15"/>
    </row>
    <row r="930" spans="7:10" ht="12.75" customHeight="1" x14ac:dyDescent="0.2">
      <c r="G930" s="15"/>
      <c r="I930" s="15"/>
      <c r="J930" s="15"/>
    </row>
    <row r="931" spans="7:10" ht="12.75" customHeight="1" x14ac:dyDescent="0.2">
      <c r="G931" s="15"/>
      <c r="I931" s="15"/>
      <c r="J931" s="15"/>
    </row>
    <row r="932" spans="7:10" ht="12.75" customHeight="1" x14ac:dyDescent="0.2">
      <c r="G932" s="15"/>
      <c r="I932" s="15"/>
      <c r="J932" s="15"/>
    </row>
    <row r="933" spans="7:10" ht="12.75" customHeight="1" x14ac:dyDescent="0.2">
      <c r="G933" s="15"/>
      <c r="I933" s="15"/>
      <c r="J933" s="15"/>
    </row>
    <row r="934" spans="7:10" ht="12.75" customHeight="1" x14ac:dyDescent="0.2">
      <c r="G934" s="15"/>
      <c r="I934" s="15"/>
      <c r="J934" s="15"/>
    </row>
    <row r="935" spans="7:10" ht="12.75" customHeight="1" x14ac:dyDescent="0.2">
      <c r="G935" s="15"/>
      <c r="I935" s="15"/>
      <c r="J935" s="15"/>
    </row>
    <row r="936" spans="7:10" ht="12.75" customHeight="1" x14ac:dyDescent="0.2">
      <c r="G936" s="15"/>
      <c r="I936" s="15"/>
      <c r="J936" s="15"/>
    </row>
    <row r="937" spans="7:10" ht="12.75" customHeight="1" x14ac:dyDescent="0.2">
      <c r="G937" s="15"/>
      <c r="I937" s="15"/>
      <c r="J937" s="15"/>
    </row>
    <row r="938" spans="7:10" ht="12.75" customHeight="1" x14ac:dyDescent="0.2">
      <c r="G938" s="15"/>
      <c r="I938" s="15"/>
      <c r="J938" s="15"/>
    </row>
    <row r="939" spans="7:10" ht="12.75" customHeight="1" x14ac:dyDescent="0.2">
      <c r="G939" s="15"/>
      <c r="I939" s="15"/>
      <c r="J939" s="15"/>
    </row>
    <row r="940" spans="7:10" ht="12.75" customHeight="1" x14ac:dyDescent="0.2">
      <c r="G940" s="15"/>
      <c r="I940" s="15"/>
      <c r="J940" s="15"/>
    </row>
    <row r="941" spans="7:10" ht="12.75" customHeight="1" x14ac:dyDescent="0.2">
      <c r="G941" s="15"/>
      <c r="I941" s="15"/>
      <c r="J941" s="15"/>
    </row>
    <row r="942" spans="7:10" ht="12.75" customHeight="1" x14ac:dyDescent="0.2">
      <c r="G942" s="15"/>
      <c r="I942" s="15"/>
      <c r="J942" s="15"/>
    </row>
    <row r="943" spans="7:10" ht="12.75" customHeight="1" x14ac:dyDescent="0.2">
      <c r="G943" s="15"/>
      <c r="I943" s="15"/>
      <c r="J943" s="15"/>
    </row>
    <row r="944" spans="7:10" ht="12.75" customHeight="1" x14ac:dyDescent="0.2">
      <c r="G944" s="15"/>
      <c r="I944" s="15"/>
      <c r="J944" s="15"/>
    </row>
    <row r="945" spans="7:10" ht="12.75" customHeight="1" x14ac:dyDescent="0.2">
      <c r="G945" s="15"/>
      <c r="I945" s="15"/>
      <c r="J945" s="15"/>
    </row>
    <row r="946" spans="7:10" ht="12.75" customHeight="1" x14ac:dyDescent="0.2">
      <c r="G946" s="15"/>
      <c r="I946" s="15"/>
      <c r="J946" s="15"/>
    </row>
    <row r="947" spans="7:10" ht="12.75" customHeight="1" x14ac:dyDescent="0.2">
      <c r="G947" s="15"/>
      <c r="I947" s="15"/>
      <c r="J947" s="15"/>
    </row>
    <row r="948" spans="7:10" ht="12.75" customHeight="1" x14ac:dyDescent="0.2">
      <c r="G948" s="15"/>
      <c r="I948" s="15"/>
      <c r="J948" s="15"/>
    </row>
    <row r="949" spans="7:10" ht="12.75" customHeight="1" x14ac:dyDescent="0.2">
      <c r="G949" s="15"/>
      <c r="I949" s="15"/>
      <c r="J949" s="15"/>
    </row>
    <row r="950" spans="7:10" ht="12.75" customHeight="1" x14ac:dyDescent="0.2">
      <c r="G950" s="15"/>
      <c r="I950" s="15"/>
      <c r="J950" s="15"/>
    </row>
    <row r="951" spans="7:10" ht="12.75" customHeight="1" x14ac:dyDescent="0.2">
      <c r="G951" s="15"/>
      <c r="I951" s="15"/>
      <c r="J951" s="15"/>
    </row>
    <row r="952" spans="7:10" ht="12.75" customHeight="1" x14ac:dyDescent="0.2">
      <c r="G952" s="15"/>
      <c r="I952" s="15"/>
      <c r="J952" s="15"/>
    </row>
    <row r="953" spans="7:10" ht="12.75" customHeight="1" x14ac:dyDescent="0.2">
      <c r="G953" s="15"/>
      <c r="I953" s="15"/>
      <c r="J953" s="15"/>
    </row>
    <row r="954" spans="7:10" ht="12.75" customHeight="1" x14ac:dyDescent="0.2">
      <c r="G954" s="15"/>
      <c r="I954" s="15"/>
      <c r="J954" s="15"/>
    </row>
    <row r="955" spans="7:10" ht="12.75" customHeight="1" x14ac:dyDescent="0.2">
      <c r="G955" s="15"/>
      <c r="I955" s="15"/>
      <c r="J955" s="15"/>
    </row>
    <row r="956" spans="7:10" ht="12.75" customHeight="1" x14ac:dyDescent="0.2">
      <c r="G956" s="15"/>
      <c r="I956" s="15"/>
      <c r="J956" s="15"/>
    </row>
    <row r="957" spans="7:10" ht="12.75" customHeight="1" x14ac:dyDescent="0.2">
      <c r="G957" s="15"/>
      <c r="I957" s="15"/>
      <c r="J957" s="15"/>
    </row>
    <row r="958" spans="7:10" ht="12.75" customHeight="1" x14ac:dyDescent="0.2">
      <c r="G958" s="15"/>
      <c r="I958" s="15"/>
      <c r="J958" s="15"/>
    </row>
    <row r="959" spans="7:10" ht="12.75" customHeight="1" x14ac:dyDescent="0.2">
      <c r="G959" s="15"/>
      <c r="I959" s="15"/>
      <c r="J959" s="15"/>
    </row>
    <row r="960" spans="7:10" ht="12.75" customHeight="1" x14ac:dyDescent="0.2">
      <c r="G960" s="15"/>
      <c r="I960" s="15"/>
      <c r="J960" s="15"/>
    </row>
    <row r="961" spans="7:10" ht="12.75" customHeight="1" x14ac:dyDescent="0.2">
      <c r="G961" s="15"/>
      <c r="I961" s="15"/>
      <c r="J961" s="15"/>
    </row>
    <row r="962" spans="7:10" ht="12.75" customHeight="1" x14ac:dyDescent="0.2">
      <c r="G962" s="15"/>
      <c r="I962" s="15"/>
      <c r="J962" s="15"/>
    </row>
    <row r="963" spans="7:10" ht="12.75" customHeight="1" x14ac:dyDescent="0.2">
      <c r="G963" s="15"/>
      <c r="I963" s="15"/>
      <c r="J963" s="15"/>
    </row>
    <row r="964" spans="7:10" ht="12.75" customHeight="1" x14ac:dyDescent="0.2">
      <c r="G964" s="15"/>
      <c r="I964" s="15"/>
      <c r="J964" s="15"/>
    </row>
    <row r="965" spans="7:10" ht="12.75" customHeight="1" x14ac:dyDescent="0.2">
      <c r="G965" s="15"/>
      <c r="I965" s="15"/>
      <c r="J965" s="15"/>
    </row>
    <row r="966" spans="7:10" ht="12.75" customHeight="1" x14ac:dyDescent="0.2">
      <c r="G966" s="15"/>
      <c r="I966" s="15"/>
      <c r="J966" s="15"/>
    </row>
    <row r="967" spans="7:10" ht="12.75" customHeight="1" x14ac:dyDescent="0.2">
      <c r="G967" s="15"/>
      <c r="I967" s="15"/>
      <c r="J967" s="15"/>
    </row>
    <row r="968" spans="7:10" ht="12.75" customHeight="1" x14ac:dyDescent="0.2">
      <c r="G968" s="15"/>
      <c r="I968" s="15"/>
      <c r="J968" s="15"/>
    </row>
    <row r="969" spans="7:10" ht="12.75" customHeight="1" x14ac:dyDescent="0.2">
      <c r="G969" s="15"/>
      <c r="I969" s="15"/>
      <c r="J969" s="15"/>
    </row>
    <row r="970" spans="7:10" ht="12.75" customHeight="1" x14ac:dyDescent="0.2">
      <c r="G970" s="15"/>
      <c r="I970" s="15"/>
      <c r="J970" s="15"/>
    </row>
    <row r="971" spans="7:10" ht="12.75" customHeight="1" x14ac:dyDescent="0.2">
      <c r="G971" s="15"/>
      <c r="I971" s="15"/>
      <c r="J971" s="15"/>
    </row>
    <row r="972" spans="7:10" ht="12.75" customHeight="1" x14ac:dyDescent="0.2">
      <c r="G972" s="15"/>
      <c r="I972" s="15"/>
      <c r="J972" s="15"/>
    </row>
    <row r="973" spans="7:10" ht="12.75" customHeight="1" x14ac:dyDescent="0.2">
      <c r="G973" s="15"/>
      <c r="I973" s="15"/>
      <c r="J973" s="15"/>
    </row>
    <row r="974" spans="7:10" ht="12.75" customHeight="1" x14ac:dyDescent="0.2">
      <c r="G974" s="15"/>
      <c r="I974" s="15"/>
      <c r="J974" s="15"/>
    </row>
    <row r="975" spans="7:10" ht="12.75" customHeight="1" x14ac:dyDescent="0.2">
      <c r="G975" s="15"/>
      <c r="I975" s="15"/>
      <c r="J975" s="15"/>
    </row>
    <row r="976" spans="7:10" ht="12.75" customHeight="1" x14ac:dyDescent="0.2">
      <c r="G976" s="15"/>
      <c r="I976" s="15"/>
      <c r="J976" s="15"/>
    </row>
    <row r="977" spans="7:10" ht="12.75" customHeight="1" x14ac:dyDescent="0.2">
      <c r="G977" s="15"/>
      <c r="I977" s="15"/>
      <c r="J977" s="15"/>
    </row>
    <row r="978" spans="7:10" ht="12.75" customHeight="1" x14ac:dyDescent="0.2">
      <c r="G978" s="15"/>
      <c r="I978" s="15"/>
      <c r="J978" s="15"/>
    </row>
    <row r="979" spans="7:10" ht="12.75" customHeight="1" x14ac:dyDescent="0.2">
      <c r="G979" s="15"/>
      <c r="I979" s="15"/>
      <c r="J979" s="15"/>
    </row>
    <row r="980" spans="7:10" ht="12.75" customHeight="1" x14ac:dyDescent="0.2">
      <c r="G980" s="15"/>
      <c r="I980" s="15"/>
      <c r="J980" s="15"/>
    </row>
    <row r="981" spans="7:10" ht="12.75" customHeight="1" x14ac:dyDescent="0.2">
      <c r="G981" s="15"/>
      <c r="I981" s="15"/>
      <c r="J981" s="15"/>
    </row>
    <row r="982" spans="7:10" ht="12.75" customHeight="1" x14ac:dyDescent="0.2">
      <c r="G982" s="15"/>
      <c r="I982" s="15"/>
      <c r="J982" s="15"/>
    </row>
    <row r="983" spans="7:10" ht="12.75" customHeight="1" x14ac:dyDescent="0.2">
      <c r="G983" s="15"/>
      <c r="I983" s="15"/>
      <c r="J983" s="15"/>
    </row>
    <row r="984" spans="7:10" ht="12.75" customHeight="1" x14ac:dyDescent="0.2">
      <c r="G984" s="15"/>
      <c r="I984" s="15"/>
      <c r="J984" s="15"/>
    </row>
    <row r="985" spans="7:10" ht="12.75" customHeight="1" x14ac:dyDescent="0.2">
      <c r="G985" s="15"/>
      <c r="I985" s="15"/>
      <c r="J985" s="15"/>
    </row>
    <row r="986" spans="7:10" ht="12.75" customHeight="1" x14ac:dyDescent="0.2">
      <c r="G986" s="15"/>
      <c r="I986" s="15"/>
      <c r="J986" s="15"/>
    </row>
    <row r="987" spans="7:10" ht="12.75" customHeight="1" x14ac:dyDescent="0.2">
      <c r="G987" s="15"/>
      <c r="I987" s="15"/>
      <c r="J987" s="15"/>
    </row>
    <row r="988" spans="7:10" ht="12.75" customHeight="1" x14ac:dyDescent="0.2">
      <c r="G988" s="15"/>
      <c r="I988" s="15"/>
      <c r="J988" s="15"/>
    </row>
    <row r="989" spans="7:10" ht="12.75" customHeight="1" x14ac:dyDescent="0.2">
      <c r="G989" s="15"/>
      <c r="I989" s="15"/>
      <c r="J989" s="15"/>
    </row>
    <row r="990" spans="7:10" ht="12.75" customHeight="1" x14ac:dyDescent="0.2">
      <c r="G990" s="15"/>
      <c r="I990" s="15"/>
      <c r="J990" s="15"/>
    </row>
    <row r="991" spans="7:10" ht="12.75" customHeight="1" x14ac:dyDescent="0.2">
      <c r="G991" s="15"/>
      <c r="I991" s="15"/>
      <c r="J991" s="15"/>
    </row>
    <row r="992" spans="7:10" ht="12.75" customHeight="1" x14ac:dyDescent="0.2">
      <c r="G992" s="15"/>
      <c r="I992" s="15"/>
      <c r="J992" s="15"/>
    </row>
    <row r="993" spans="7:10" ht="12.75" customHeight="1" x14ac:dyDescent="0.2">
      <c r="G993" s="15"/>
      <c r="I993" s="15"/>
      <c r="J993" s="15"/>
    </row>
    <row r="994" spans="7:10" ht="12.75" customHeight="1" x14ac:dyDescent="0.2">
      <c r="G994" s="15"/>
      <c r="I994" s="15"/>
      <c r="J994" s="15"/>
    </row>
    <row r="995" spans="7:10" ht="12.75" customHeight="1" x14ac:dyDescent="0.2">
      <c r="G995" s="15"/>
      <c r="I995" s="15"/>
      <c r="J995" s="15"/>
    </row>
    <row r="996" spans="7:10" ht="12.75" customHeight="1" x14ac:dyDescent="0.2">
      <c r="G996" s="15"/>
      <c r="I996" s="15"/>
      <c r="J996" s="15"/>
    </row>
    <row r="997" spans="7:10" ht="12.75" customHeight="1" x14ac:dyDescent="0.2">
      <c r="G997" s="15"/>
      <c r="I997" s="15"/>
      <c r="J997" s="15"/>
    </row>
    <row r="998" spans="7:10" ht="12.75" customHeight="1" x14ac:dyDescent="0.2">
      <c r="G998" s="15"/>
      <c r="I998" s="15"/>
      <c r="J998" s="15"/>
    </row>
    <row r="999" spans="7:10" ht="12.75" customHeight="1" x14ac:dyDescent="0.2">
      <c r="G999" s="15"/>
      <c r="I999" s="15"/>
      <c r="J999" s="15"/>
    </row>
    <row r="1000" spans="7:10" ht="12.75" customHeight="1" x14ac:dyDescent="0.2">
      <c r="G1000" s="15"/>
      <c r="I1000" s="15"/>
      <c r="J1000" s="15"/>
    </row>
  </sheetData>
  <mergeCells count="75">
    <mergeCell ref="D35:E35"/>
    <mergeCell ref="I48:J48"/>
    <mergeCell ref="I49:J49"/>
    <mergeCell ref="C39:E39"/>
    <mergeCell ref="B40:E40"/>
    <mergeCell ref="I46:J46"/>
    <mergeCell ref="C47:E47"/>
    <mergeCell ref="I47:J47"/>
    <mergeCell ref="C48:E48"/>
    <mergeCell ref="C49:E49"/>
    <mergeCell ref="G25:I25"/>
    <mergeCell ref="G26:I26"/>
    <mergeCell ref="G27:I27"/>
    <mergeCell ref="G28:I28"/>
    <mergeCell ref="G29:I29"/>
    <mergeCell ref="E21:F21"/>
    <mergeCell ref="G21:H21"/>
    <mergeCell ref="I21:J21"/>
    <mergeCell ref="G23:I23"/>
    <mergeCell ref="G24:I24"/>
    <mergeCell ref="E19:F19"/>
    <mergeCell ref="G19:H19"/>
    <mergeCell ref="I19:J19"/>
    <mergeCell ref="E20:F20"/>
    <mergeCell ref="G20:H20"/>
    <mergeCell ref="I20:J20"/>
    <mergeCell ref="G17:H17"/>
    <mergeCell ref="I17:J17"/>
    <mergeCell ref="E17:F17"/>
    <mergeCell ref="E18:F18"/>
    <mergeCell ref="G18:H18"/>
    <mergeCell ref="I18:J18"/>
    <mergeCell ref="D13:G13"/>
    <mergeCell ref="E15:F15"/>
    <mergeCell ref="G15:H15"/>
    <mergeCell ref="I15:J15"/>
    <mergeCell ref="E16:F16"/>
    <mergeCell ref="G16:H16"/>
    <mergeCell ref="I16:J16"/>
    <mergeCell ref="B1:J1"/>
    <mergeCell ref="D2:J2"/>
    <mergeCell ref="D3:J3"/>
    <mergeCell ref="D11:G11"/>
    <mergeCell ref="D12:G12"/>
    <mergeCell ref="I64:J64"/>
    <mergeCell ref="I65:J65"/>
    <mergeCell ref="I54:J54"/>
    <mergeCell ref="I55:J55"/>
    <mergeCell ref="I56:J56"/>
    <mergeCell ref="I57:J57"/>
    <mergeCell ref="I58:J58"/>
    <mergeCell ref="I59:J59"/>
    <mergeCell ref="I60:J60"/>
    <mergeCell ref="C64:E64"/>
    <mergeCell ref="C53:E53"/>
    <mergeCell ref="C54:E54"/>
    <mergeCell ref="C55:E55"/>
    <mergeCell ref="C56:E56"/>
    <mergeCell ref="C57:E57"/>
    <mergeCell ref="C58:E58"/>
    <mergeCell ref="C59:E59"/>
    <mergeCell ref="I53:J53"/>
    <mergeCell ref="C60:E60"/>
    <mergeCell ref="C61:E61"/>
    <mergeCell ref="C62:E62"/>
    <mergeCell ref="C63:E63"/>
    <mergeCell ref="I61:J61"/>
    <mergeCell ref="I62:J62"/>
    <mergeCell ref="I63:J63"/>
    <mergeCell ref="C50:E50"/>
    <mergeCell ref="I50:J50"/>
    <mergeCell ref="C51:E51"/>
    <mergeCell ref="I51:J51"/>
    <mergeCell ref="C52:E52"/>
    <mergeCell ref="I52:J52"/>
  </mergeCells>
  <pageMargins left="0.7" right="0.7" top="0.75" bottom="0.75" header="0" footer="0"/>
  <pageSetup orientation="landscape"/>
  <headerFooter>
    <oddFooter>&amp;LZpracováno programem RTS Stavitel +,  © RTS, a.s.&amp;RStránka &amp;P z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8080"/>
  </sheetPr>
  <dimension ref="A1:Z1000"/>
  <sheetViews>
    <sheetView workbookViewId="0"/>
  </sheetViews>
  <sheetFormatPr defaultColWidth="12.5703125" defaultRowHeight="15" customHeight="1" x14ac:dyDescent="0.2"/>
  <cols>
    <col min="1" max="1" width="4.28515625" customWidth="1"/>
    <col min="2" max="2" width="14.42578125" customWidth="1"/>
    <col min="3" max="3" width="38.28515625" customWidth="1"/>
    <col min="4" max="4" width="4.5703125" customWidth="1"/>
    <col min="5" max="5" width="10.5703125" customWidth="1"/>
    <col min="6" max="6" width="9.7109375" customWidth="1"/>
    <col min="7" max="7" width="12.7109375" customWidth="1"/>
    <col min="8" max="26" width="8" customWidth="1"/>
  </cols>
  <sheetData>
    <row r="1" spans="1:26" ht="15.75" customHeight="1" x14ac:dyDescent="0.2">
      <c r="A1" s="240" t="s">
        <v>85</v>
      </c>
      <c r="B1" s="193"/>
      <c r="C1" s="193"/>
      <c r="D1" s="193"/>
      <c r="E1" s="193"/>
      <c r="F1" s="193"/>
      <c r="G1" s="193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24.75" customHeight="1" x14ac:dyDescent="0.2">
      <c r="A2" s="121" t="s">
        <v>86</v>
      </c>
      <c r="B2" s="122"/>
      <c r="C2" s="241"/>
      <c r="D2" s="224"/>
      <c r="E2" s="224"/>
      <c r="F2" s="224"/>
      <c r="G2" s="2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24.75" hidden="1" customHeight="1" x14ac:dyDescent="0.2">
      <c r="A3" s="121" t="s">
        <v>87</v>
      </c>
      <c r="B3" s="122"/>
      <c r="C3" s="241"/>
      <c r="D3" s="224"/>
      <c r="E3" s="224"/>
      <c r="F3" s="224"/>
      <c r="G3" s="2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4.75" hidden="1" customHeight="1" x14ac:dyDescent="0.2">
      <c r="A4" s="121" t="s">
        <v>88</v>
      </c>
      <c r="B4" s="122"/>
      <c r="C4" s="241"/>
      <c r="D4" s="224"/>
      <c r="E4" s="224"/>
      <c r="F4" s="224"/>
      <c r="G4" s="2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12.75" hidden="1" customHeight="1" x14ac:dyDescent="0.2">
      <c r="A5" s="120"/>
      <c r="B5" s="123"/>
      <c r="C5" s="124"/>
      <c r="D5" s="125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12.75" customHeight="1" x14ac:dyDescent="0.2">
      <c r="A6" s="120"/>
      <c r="B6" s="120"/>
      <c r="C6" s="126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12.75" customHeight="1" x14ac:dyDescent="0.2">
      <c r="A7" s="120"/>
      <c r="B7" s="120"/>
      <c r="C7" s="126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12.75" customHeight="1" x14ac:dyDescent="0.2">
      <c r="A8" s="120"/>
      <c r="B8" s="120"/>
      <c r="C8" s="126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12.75" customHeight="1" x14ac:dyDescent="0.2">
      <c r="A9" s="120"/>
      <c r="B9" s="120"/>
      <c r="C9" s="126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12.75" customHeight="1" x14ac:dyDescent="0.2">
      <c r="A10" s="120"/>
      <c r="B10" s="120"/>
      <c r="C10" s="126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12.75" customHeight="1" x14ac:dyDescent="0.2">
      <c r="A11" s="120"/>
      <c r="B11" s="120"/>
      <c r="C11" s="126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 ht="12.75" customHeight="1" x14ac:dyDescent="0.2">
      <c r="A12" s="120"/>
      <c r="B12" s="120"/>
      <c r="C12" s="12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12.75" customHeight="1" x14ac:dyDescent="0.2">
      <c r="A13" s="120"/>
      <c r="B13" s="120"/>
      <c r="C13" s="12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 ht="12.75" customHeight="1" x14ac:dyDescent="0.2">
      <c r="A14" s="120"/>
      <c r="B14" s="120"/>
      <c r="C14" s="12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12.75" customHeight="1" x14ac:dyDescent="0.2">
      <c r="A15" s="120"/>
      <c r="B15" s="120"/>
      <c r="C15" s="12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12.75" customHeight="1" x14ac:dyDescent="0.2">
      <c r="A16" s="120"/>
      <c r="B16" s="120"/>
      <c r="C16" s="12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12.75" customHeight="1" x14ac:dyDescent="0.2">
      <c r="A17" s="120"/>
      <c r="B17" s="120"/>
      <c r="C17" s="12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ht="12.75" customHeight="1" x14ac:dyDescent="0.2">
      <c r="A18" s="120"/>
      <c r="B18" s="120"/>
      <c r="C18" s="12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12.75" customHeight="1" x14ac:dyDescent="0.2">
      <c r="A19" s="120"/>
      <c r="B19" s="120"/>
      <c r="C19" s="12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12.75" customHeight="1" x14ac:dyDescent="0.2">
      <c r="A20" s="120"/>
      <c r="B20" s="120"/>
      <c r="C20" s="12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ht="12.75" customHeight="1" x14ac:dyDescent="0.2">
      <c r="A21" s="120"/>
      <c r="B21" s="120"/>
      <c r="C21" s="12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12.75" customHeight="1" x14ac:dyDescent="0.2">
      <c r="A22" s="120"/>
      <c r="B22" s="120"/>
      <c r="C22" s="12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12.75" customHeight="1" x14ac:dyDescent="0.2">
      <c r="A23" s="120"/>
      <c r="B23" s="120"/>
      <c r="C23" s="12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12.75" customHeight="1" x14ac:dyDescent="0.2">
      <c r="A24" s="120"/>
      <c r="B24" s="120"/>
      <c r="C24" s="126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12.75" customHeight="1" x14ac:dyDescent="0.2">
      <c r="A25" s="120"/>
      <c r="B25" s="120"/>
      <c r="C25" s="12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ht="12.75" customHeight="1" x14ac:dyDescent="0.2">
      <c r="A26" s="120"/>
      <c r="B26" s="120"/>
      <c r="C26" s="12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12.75" customHeight="1" x14ac:dyDescent="0.2">
      <c r="A27" s="120"/>
      <c r="B27" s="120"/>
      <c r="C27" s="12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1:26" ht="12.75" customHeight="1" x14ac:dyDescent="0.2">
      <c r="A28" s="120"/>
      <c r="B28" s="120"/>
      <c r="C28" s="126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1:26" ht="12.75" customHeight="1" x14ac:dyDescent="0.2">
      <c r="A29" s="120"/>
      <c r="B29" s="120"/>
      <c r="C29" s="126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12.75" customHeight="1" x14ac:dyDescent="0.2">
      <c r="A30" s="120"/>
      <c r="B30" s="120"/>
      <c r="C30" s="126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 ht="12.75" customHeight="1" x14ac:dyDescent="0.2">
      <c r="A31" s="120"/>
      <c r="B31" s="120"/>
      <c r="C31" s="126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1:26" ht="12.75" customHeight="1" x14ac:dyDescent="0.2">
      <c r="A32" s="120"/>
      <c r="B32" s="120"/>
      <c r="C32" s="12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12.75" customHeight="1" x14ac:dyDescent="0.2">
      <c r="A33" s="120"/>
      <c r="B33" s="120"/>
      <c r="C33" s="126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12.75" customHeight="1" x14ac:dyDescent="0.2">
      <c r="A34" s="120"/>
      <c r="B34" s="120"/>
      <c r="C34" s="126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1:26" ht="12.75" customHeight="1" x14ac:dyDescent="0.2">
      <c r="A35" s="120"/>
      <c r="B35" s="120"/>
      <c r="C35" s="126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1:26" ht="12.75" customHeight="1" x14ac:dyDescent="0.2">
      <c r="A36" s="120"/>
      <c r="B36" s="120"/>
      <c r="C36" s="126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1:26" ht="12.75" customHeight="1" x14ac:dyDescent="0.2">
      <c r="A37" s="120"/>
      <c r="B37" s="120"/>
      <c r="C37" s="126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12.75" customHeight="1" x14ac:dyDescent="0.2">
      <c r="A38" s="120"/>
      <c r="B38" s="120"/>
      <c r="C38" s="126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1:26" ht="12.75" customHeight="1" x14ac:dyDescent="0.2">
      <c r="A39" s="120"/>
      <c r="B39" s="120"/>
      <c r="C39" s="126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12.75" customHeight="1" x14ac:dyDescent="0.2">
      <c r="A40" s="120"/>
      <c r="B40" s="120"/>
      <c r="C40" s="126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1:26" ht="12.75" customHeight="1" x14ac:dyDescent="0.2">
      <c r="A41" s="120"/>
      <c r="B41" s="120"/>
      <c r="C41" s="126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1:26" ht="12.75" customHeight="1" x14ac:dyDescent="0.2">
      <c r="A42" s="120"/>
      <c r="B42" s="120"/>
      <c r="C42" s="126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1:26" ht="12.75" customHeight="1" x14ac:dyDescent="0.2">
      <c r="A43" s="120"/>
      <c r="B43" s="120"/>
      <c r="C43" s="126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6" ht="12.75" customHeight="1" x14ac:dyDescent="0.2">
      <c r="A44" s="120"/>
      <c r="B44" s="120"/>
      <c r="C44" s="126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6" ht="12.75" customHeight="1" x14ac:dyDescent="0.2">
      <c r="A45" s="120"/>
      <c r="B45" s="120"/>
      <c r="C45" s="12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1:26" ht="12.75" customHeight="1" x14ac:dyDescent="0.2">
      <c r="A46" s="120"/>
      <c r="B46" s="120"/>
      <c r="C46" s="12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1:26" ht="12.75" customHeight="1" x14ac:dyDescent="0.2">
      <c r="A47" s="120"/>
      <c r="B47" s="120"/>
      <c r="C47" s="126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1:26" ht="12.75" customHeight="1" x14ac:dyDescent="0.2">
      <c r="A48" s="120"/>
      <c r="B48" s="120"/>
      <c r="C48" s="126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6" ht="12.75" customHeight="1" x14ac:dyDescent="0.2">
      <c r="A49" s="120"/>
      <c r="B49" s="120"/>
      <c r="C49" s="126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1:26" ht="12.75" customHeight="1" x14ac:dyDescent="0.2">
      <c r="A50" s="120"/>
      <c r="B50" s="120"/>
      <c r="C50" s="126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12.75" customHeight="1" x14ac:dyDescent="0.2">
      <c r="A51" s="120"/>
      <c r="B51" s="120"/>
      <c r="C51" s="126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12.75" customHeight="1" x14ac:dyDescent="0.2">
      <c r="A52" s="120"/>
      <c r="B52" s="120"/>
      <c r="C52" s="12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1:26" ht="12.75" customHeight="1" x14ac:dyDescent="0.2">
      <c r="A53" s="120"/>
      <c r="B53" s="120"/>
      <c r="C53" s="126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1:26" ht="12.75" customHeight="1" x14ac:dyDescent="0.2">
      <c r="A54" s="120"/>
      <c r="B54" s="120"/>
      <c r="C54" s="126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12.75" customHeight="1" x14ac:dyDescent="0.2">
      <c r="A55" s="120"/>
      <c r="B55" s="120"/>
      <c r="C55" s="126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1:26" ht="12.75" customHeight="1" x14ac:dyDescent="0.2">
      <c r="A56" s="120"/>
      <c r="B56" s="120"/>
      <c r="C56" s="126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1:26" ht="12.75" customHeight="1" x14ac:dyDescent="0.2">
      <c r="A57" s="120"/>
      <c r="B57" s="120"/>
      <c r="C57" s="126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1:26" ht="12.75" customHeight="1" x14ac:dyDescent="0.2">
      <c r="A58" s="120"/>
      <c r="B58" s="120"/>
      <c r="C58" s="126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spans="1:26" ht="12.75" customHeight="1" x14ac:dyDescent="0.2">
      <c r="A59" s="120"/>
      <c r="B59" s="120"/>
      <c r="C59" s="126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spans="1:26" ht="12.75" customHeight="1" x14ac:dyDescent="0.2">
      <c r="A60" s="120"/>
      <c r="B60" s="120"/>
      <c r="C60" s="126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spans="1:26" ht="12.75" customHeight="1" x14ac:dyDescent="0.2">
      <c r="A61" s="120"/>
      <c r="B61" s="120"/>
      <c r="C61" s="126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26" ht="12.75" customHeight="1" x14ac:dyDescent="0.2">
      <c r="A62" s="120"/>
      <c r="B62" s="120"/>
      <c r="C62" s="126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spans="1:26" ht="12.75" customHeight="1" x14ac:dyDescent="0.2">
      <c r="A63" s="120"/>
      <c r="B63" s="120"/>
      <c r="C63" s="126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spans="1:26" ht="12.75" customHeight="1" x14ac:dyDescent="0.2">
      <c r="A64" s="120"/>
      <c r="B64" s="120"/>
      <c r="C64" s="126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spans="1:26" ht="12.75" customHeight="1" x14ac:dyDescent="0.2">
      <c r="A65" s="120"/>
      <c r="B65" s="120"/>
      <c r="C65" s="126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spans="1:26" ht="12.75" customHeight="1" x14ac:dyDescent="0.2">
      <c r="A66" s="120"/>
      <c r="B66" s="120"/>
      <c r="C66" s="12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1:26" ht="12.75" customHeight="1" x14ac:dyDescent="0.2">
      <c r="A67" s="120"/>
      <c r="B67" s="120"/>
      <c r="C67" s="126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spans="1:26" ht="12.75" customHeight="1" x14ac:dyDescent="0.2">
      <c r="A68" s="120"/>
      <c r="B68" s="120"/>
      <c r="C68" s="126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12.75" customHeight="1" x14ac:dyDescent="0.2">
      <c r="A69" s="120"/>
      <c r="B69" s="120"/>
      <c r="C69" s="126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12.75" customHeight="1" x14ac:dyDescent="0.2">
      <c r="A70" s="120"/>
      <c r="B70" s="120"/>
      <c r="C70" s="126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spans="1:26" ht="12.75" customHeight="1" x14ac:dyDescent="0.2">
      <c r="A71" s="120"/>
      <c r="B71" s="120"/>
      <c r="C71" s="126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1:26" ht="12.75" customHeight="1" x14ac:dyDescent="0.2">
      <c r="A72" s="120"/>
      <c r="B72" s="120"/>
      <c r="C72" s="126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12.75" customHeight="1" x14ac:dyDescent="0.2">
      <c r="A73" s="120"/>
      <c r="B73" s="120"/>
      <c r="C73" s="126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12.75" customHeight="1" x14ac:dyDescent="0.2">
      <c r="A74" s="120"/>
      <c r="B74" s="120"/>
      <c r="C74" s="126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12.75" customHeight="1" x14ac:dyDescent="0.2">
      <c r="A75" s="120"/>
      <c r="B75" s="120"/>
      <c r="C75" s="126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1:26" ht="12.75" customHeight="1" x14ac:dyDescent="0.2">
      <c r="A76" s="120"/>
      <c r="B76" s="120"/>
      <c r="C76" s="126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1:26" ht="12.75" customHeight="1" x14ac:dyDescent="0.2">
      <c r="A77" s="120"/>
      <c r="B77" s="120"/>
      <c r="C77" s="126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1:26" ht="12.75" customHeight="1" x14ac:dyDescent="0.2">
      <c r="A78" s="120"/>
      <c r="B78" s="120"/>
      <c r="C78" s="126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1:26" ht="12.75" customHeight="1" x14ac:dyDescent="0.2">
      <c r="A79" s="120"/>
      <c r="B79" s="120"/>
      <c r="C79" s="126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1:26" ht="12.75" customHeight="1" x14ac:dyDescent="0.2">
      <c r="A80" s="120"/>
      <c r="B80" s="120"/>
      <c r="C80" s="126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6" ht="12.75" customHeight="1" x14ac:dyDescent="0.2">
      <c r="A81" s="120"/>
      <c r="B81" s="120"/>
      <c r="C81" s="126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1:26" ht="12.75" customHeight="1" x14ac:dyDescent="0.2">
      <c r="A82" s="120"/>
      <c r="B82" s="120"/>
      <c r="C82" s="126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1:26" ht="12.75" customHeight="1" x14ac:dyDescent="0.2">
      <c r="A83" s="120"/>
      <c r="B83" s="120"/>
      <c r="C83" s="126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1:26" ht="12.75" customHeight="1" x14ac:dyDescent="0.2">
      <c r="A84" s="120"/>
      <c r="B84" s="120"/>
      <c r="C84" s="126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1:26" ht="12.75" customHeight="1" x14ac:dyDescent="0.2">
      <c r="A85" s="120"/>
      <c r="B85" s="120"/>
      <c r="C85" s="126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spans="1:26" ht="12.75" customHeight="1" x14ac:dyDescent="0.2">
      <c r="A86" s="120"/>
      <c r="B86" s="120"/>
      <c r="C86" s="126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12.75" customHeight="1" x14ac:dyDescent="0.2">
      <c r="A87" s="120"/>
      <c r="B87" s="120"/>
      <c r="C87" s="126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12.75" customHeight="1" x14ac:dyDescent="0.2">
      <c r="A88" s="120"/>
      <c r="B88" s="120"/>
      <c r="C88" s="126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spans="1:26" ht="12.75" customHeight="1" x14ac:dyDescent="0.2">
      <c r="A89" s="120"/>
      <c r="B89" s="120"/>
      <c r="C89" s="126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spans="1:26" ht="12.75" customHeight="1" x14ac:dyDescent="0.2">
      <c r="A90" s="120"/>
      <c r="B90" s="120"/>
      <c r="C90" s="126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spans="1:26" ht="12.75" customHeight="1" x14ac:dyDescent="0.2">
      <c r="A91" s="120"/>
      <c r="B91" s="120"/>
      <c r="C91" s="126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spans="1:26" ht="12.75" customHeight="1" x14ac:dyDescent="0.2">
      <c r="A92" s="120"/>
      <c r="B92" s="120"/>
      <c r="C92" s="126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spans="1:26" ht="12.75" customHeight="1" x14ac:dyDescent="0.2">
      <c r="A93" s="120"/>
      <c r="B93" s="120"/>
      <c r="C93" s="126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spans="1:26" ht="12.75" customHeight="1" x14ac:dyDescent="0.2">
      <c r="A94" s="120"/>
      <c r="B94" s="120"/>
      <c r="C94" s="126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spans="1:26" ht="12.75" customHeight="1" x14ac:dyDescent="0.2">
      <c r="A95" s="120"/>
      <c r="B95" s="120"/>
      <c r="C95" s="126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spans="1:26" ht="12.75" customHeight="1" x14ac:dyDescent="0.2">
      <c r="A96" s="120"/>
      <c r="B96" s="120"/>
      <c r="C96" s="126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spans="1:26" ht="12.75" customHeight="1" x14ac:dyDescent="0.2">
      <c r="A97" s="120"/>
      <c r="B97" s="120"/>
      <c r="C97" s="126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spans="1:26" ht="12.75" customHeight="1" x14ac:dyDescent="0.2">
      <c r="A98" s="120"/>
      <c r="B98" s="120"/>
      <c r="C98" s="126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spans="1:26" ht="12.75" customHeight="1" x14ac:dyDescent="0.2">
      <c r="A99" s="120"/>
      <c r="B99" s="120"/>
      <c r="C99" s="126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spans="1:26" ht="12.75" customHeight="1" x14ac:dyDescent="0.2">
      <c r="A100" s="120"/>
      <c r="B100" s="120"/>
      <c r="C100" s="126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spans="1:26" ht="12.75" customHeight="1" x14ac:dyDescent="0.2">
      <c r="A101" s="120"/>
      <c r="B101" s="120"/>
      <c r="C101" s="126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spans="1:26" ht="12.75" customHeight="1" x14ac:dyDescent="0.2">
      <c r="A102" s="120"/>
      <c r="B102" s="120"/>
      <c r="C102" s="126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spans="1:26" ht="12.75" customHeight="1" x14ac:dyDescent="0.2">
      <c r="A103" s="120"/>
      <c r="B103" s="120"/>
      <c r="C103" s="126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spans="1:26" ht="12.75" customHeight="1" x14ac:dyDescent="0.2">
      <c r="A104" s="120"/>
      <c r="B104" s="120"/>
      <c r="C104" s="126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spans="1:26" ht="12.75" customHeight="1" x14ac:dyDescent="0.2">
      <c r="A105" s="120"/>
      <c r="B105" s="120"/>
      <c r="C105" s="126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spans="1:26" ht="12.75" customHeight="1" x14ac:dyDescent="0.2">
      <c r="A106" s="120"/>
      <c r="B106" s="120"/>
      <c r="C106" s="126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spans="1:26" ht="12.75" customHeight="1" x14ac:dyDescent="0.2">
      <c r="A107" s="120"/>
      <c r="B107" s="120"/>
      <c r="C107" s="126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spans="1:26" ht="12.75" customHeight="1" x14ac:dyDescent="0.2">
      <c r="A108" s="120"/>
      <c r="B108" s="120"/>
      <c r="C108" s="126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1:26" ht="12.75" customHeight="1" x14ac:dyDescent="0.2">
      <c r="A109" s="120"/>
      <c r="B109" s="120"/>
      <c r="C109" s="126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1:26" ht="12.75" customHeight="1" x14ac:dyDescent="0.2">
      <c r="A110" s="120"/>
      <c r="B110" s="120"/>
      <c r="C110" s="126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1:26" ht="12.75" customHeight="1" x14ac:dyDescent="0.2">
      <c r="A111" s="120"/>
      <c r="B111" s="120"/>
      <c r="C111" s="126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1:26" ht="12.75" customHeight="1" x14ac:dyDescent="0.2">
      <c r="A112" s="120"/>
      <c r="B112" s="120"/>
      <c r="C112" s="126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1:26" ht="12.75" customHeight="1" x14ac:dyDescent="0.2">
      <c r="A113" s="120"/>
      <c r="B113" s="120"/>
      <c r="C113" s="126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1:26" ht="12.75" customHeight="1" x14ac:dyDescent="0.2">
      <c r="A114" s="120"/>
      <c r="B114" s="120"/>
      <c r="C114" s="126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1:26" ht="12.75" customHeight="1" x14ac:dyDescent="0.2">
      <c r="A115" s="120"/>
      <c r="B115" s="120"/>
      <c r="C115" s="126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1:26" ht="12.75" customHeight="1" x14ac:dyDescent="0.2">
      <c r="A116" s="120"/>
      <c r="B116" s="120"/>
      <c r="C116" s="126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1:26" ht="12.75" customHeight="1" x14ac:dyDescent="0.2">
      <c r="A117" s="120"/>
      <c r="B117" s="120"/>
      <c r="C117" s="126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1:26" ht="12.75" customHeight="1" x14ac:dyDescent="0.2">
      <c r="A118" s="120"/>
      <c r="B118" s="120"/>
      <c r="C118" s="126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1:26" ht="12.75" customHeight="1" x14ac:dyDescent="0.2">
      <c r="A119" s="120"/>
      <c r="B119" s="120"/>
      <c r="C119" s="126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1:26" ht="12.75" customHeight="1" x14ac:dyDescent="0.2">
      <c r="A120" s="120"/>
      <c r="B120" s="120"/>
      <c r="C120" s="126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1:26" ht="12.75" customHeight="1" x14ac:dyDescent="0.2">
      <c r="A121" s="120"/>
      <c r="B121" s="120"/>
      <c r="C121" s="126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1:26" ht="12.75" customHeight="1" x14ac:dyDescent="0.2">
      <c r="A122" s="120"/>
      <c r="B122" s="120"/>
      <c r="C122" s="126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1:26" ht="12.75" customHeight="1" x14ac:dyDescent="0.2">
      <c r="A123" s="120"/>
      <c r="B123" s="120"/>
      <c r="C123" s="126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1:26" ht="12.75" customHeight="1" x14ac:dyDescent="0.2">
      <c r="A124" s="120"/>
      <c r="B124" s="120"/>
      <c r="C124" s="126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1:26" ht="12.75" customHeight="1" x14ac:dyDescent="0.2">
      <c r="A125" s="120"/>
      <c r="B125" s="120"/>
      <c r="C125" s="126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1:26" ht="12.75" customHeight="1" x14ac:dyDescent="0.2">
      <c r="A126" s="120"/>
      <c r="B126" s="120"/>
      <c r="C126" s="126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1:26" ht="12.75" customHeight="1" x14ac:dyDescent="0.2">
      <c r="A127" s="120"/>
      <c r="B127" s="120"/>
      <c r="C127" s="126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1:26" ht="12.75" customHeight="1" x14ac:dyDescent="0.2">
      <c r="A128" s="120"/>
      <c r="B128" s="120"/>
      <c r="C128" s="126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1:26" ht="12.75" customHeight="1" x14ac:dyDescent="0.2">
      <c r="A129" s="120"/>
      <c r="B129" s="120"/>
      <c r="C129" s="126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1:26" ht="12.75" customHeight="1" x14ac:dyDescent="0.2">
      <c r="A130" s="120"/>
      <c r="B130" s="120"/>
      <c r="C130" s="126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spans="1:26" ht="12.75" customHeight="1" x14ac:dyDescent="0.2">
      <c r="A131" s="120"/>
      <c r="B131" s="120"/>
      <c r="C131" s="126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spans="1:26" ht="12.75" customHeight="1" x14ac:dyDescent="0.2">
      <c r="A132" s="120"/>
      <c r="B132" s="120"/>
      <c r="C132" s="126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spans="1:26" ht="12.75" customHeight="1" x14ac:dyDescent="0.2">
      <c r="A133" s="120"/>
      <c r="B133" s="120"/>
      <c r="C133" s="126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spans="1:26" ht="12.75" customHeight="1" x14ac:dyDescent="0.2">
      <c r="A134" s="120"/>
      <c r="B134" s="120"/>
      <c r="C134" s="126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spans="1:26" ht="12.75" customHeight="1" x14ac:dyDescent="0.2">
      <c r="A135" s="120"/>
      <c r="B135" s="120"/>
      <c r="C135" s="126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spans="1:26" ht="12.75" customHeight="1" x14ac:dyDescent="0.2">
      <c r="A136" s="120"/>
      <c r="B136" s="120"/>
      <c r="C136" s="126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spans="1:26" ht="12.75" customHeight="1" x14ac:dyDescent="0.2">
      <c r="A137" s="120"/>
      <c r="B137" s="120"/>
      <c r="C137" s="126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spans="1:26" ht="12.75" customHeight="1" x14ac:dyDescent="0.2">
      <c r="A138" s="120"/>
      <c r="B138" s="120"/>
      <c r="C138" s="126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spans="1:26" ht="12.75" customHeight="1" x14ac:dyDescent="0.2">
      <c r="A139" s="120"/>
      <c r="B139" s="120"/>
      <c r="C139" s="126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spans="1:26" ht="12.75" customHeight="1" x14ac:dyDescent="0.2">
      <c r="A140" s="120"/>
      <c r="B140" s="120"/>
      <c r="C140" s="126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1:26" ht="12.75" customHeight="1" x14ac:dyDescent="0.2">
      <c r="A141" s="120"/>
      <c r="B141" s="120"/>
      <c r="C141" s="126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1:26" ht="12.75" customHeight="1" x14ac:dyDescent="0.2">
      <c r="A142" s="120"/>
      <c r="B142" s="120"/>
      <c r="C142" s="126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1:26" ht="12.75" customHeight="1" x14ac:dyDescent="0.2">
      <c r="A143" s="120"/>
      <c r="B143" s="120"/>
      <c r="C143" s="126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1:26" ht="12.75" customHeight="1" x14ac:dyDescent="0.2">
      <c r="A144" s="120"/>
      <c r="B144" s="120"/>
      <c r="C144" s="126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1:26" ht="12.75" customHeight="1" x14ac:dyDescent="0.2">
      <c r="A145" s="120"/>
      <c r="B145" s="120"/>
      <c r="C145" s="126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1:26" ht="12.75" customHeight="1" x14ac:dyDescent="0.2">
      <c r="A146" s="120"/>
      <c r="B146" s="120"/>
      <c r="C146" s="126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1:26" ht="12.75" customHeight="1" x14ac:dyDescent="0.2">
      <c r="A147" s="120"/>
      <c r="B147" s="120"/>
      <c r="C147" s="126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1:26" ht="12.75" customHeight="1" x14ac:dyDescent="0.2">
      <c r="A148" s="120"/>
      <c r="B148" s="120"/>
      <c r="C148" s="126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1:26" ht="12.75" customHeight="1" x14ac:dyDescent="0.2">
      <c r="A149" s="120"/>
      <c r="B149" s="120"/>
      <c r="C149" s="126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1:26" ht="12.75" customHeight="1" x14ac:dyDescent="0.2">
      <c r="A150" s="120"/>
      <c r="B150" s="120"/>
      <c r="C150" s="126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1:26" ht="12.75" customHeight="1" x14ac:dyDescent="0.2">
      <c r="A151" s="120"/>
      <c r="B151" s="120"/>
      <c r="C151" s="126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1:26" ht="12.75" customHeight="1" x14ac:dyDescent="0.2">
      <c r="A152" s="120"/>
      <c r="B152" s="120"/>
      <c r="C152" s="126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1:26" ht="12.75" customHeight="1" x14ac:dyDescent="0.2">
      <c r="A153" s="120"/>
      <c r="B153" s="120"/>
      <c r="C153" s="126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1:26" ht="12.75" customHeight="1" x14ac:dyDescent="0.2">
      <c r="A154" s="120"/>
      <c r="B154" s="120"/>
      <c r="C154" s="126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1:26" ht="12.75" customHeight="1" x14ac:dyDescent="0.2">
      <c r="A155" s="120"/>
      <c r="B155" s="120"/>
      <c r="C155" s="126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1:26" ht="12.75" customHeight="1" x14ac:dyDescent="0.2">
      <c r="A156" s="120"/>
      <c r="B156" s="120"/>
      <c r="C156" s="126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1:26" ht="12.75" customHeight="1" x14ac:dyDescent="0.2">
      <c r="A157" s="120"/>
      <c r="B157" s="120"/>
      <c r="C157" s="126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1:26" ht="12.75" customHeight="1" x14ac:dyDescent="0.2">
      <c r="A158" s="120"/>
      <c r="B158" s="120"/>
      <c r="C158" s="126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1:26" ht="12.75" customHeight="1" x14ac:dyDescent="0.2">
      <c r="A159" s="120"/>
      <c r="B159" s="120"/>
      <c r="C159" s="126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1:26" ht="12.75" customHeight="1" x14ac:dyDescent="0.2">
      <c r="A160" s="120"/>
      <c r="B160" s="120"/>
      <c r="C160" s="126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1:26" ht="12.75" customHeight="1" x14ac:dyDescent="0.2">
      <c r="A161" s="120"/>
      <c r="B161" s="120"/>
      <c r="C161" s="126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1:26" ht="12.75" customHeight="1" x14ac:dyDescent="0.2">
      <c r="A162" s="120"/>
      <c r="B162" s="120"/>
      <c r="C162" s="126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1:26" ht="12.75" customHeight="1" x14ac:dyDescent="0.2">
      <c r="A163" s="120"/>
      <c r="B163" s="120"/>
      <c r="C163" s="126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1:26" ht="12.75" customHeight="1" x14ac:dyDescent="0.2">
      <c r="A164" s="120"/>
      <c r="B164" s="120"/>
      <c r="C164" s="126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1:26" ht="12.75" customHeight="1" x14ac:dyDescent="0.2">
      <c r="A165" s="120"/>
      <c r="B165" s="120"/>
      <c r="C165" s="126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1:26" ht="12.75" customHeight="1" x14ac:dyDescent="0.2">
      <c r="A166" s="120"/>
      <c r="B166" s="120"/>
      <c r="C166" s="126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1:26" ht="12.75" customHeight="1" x14ac:dyDescent="0.2">
      <c r="A167" s="120"/>
      <c r="B167" s="120"/>
      <c r="C167" s="126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1:26" ht="12.75" customHeight="1" x14ac:dyDescent="0.2">
      <c r="A168" s="120"/>
      <c r="B168" s="120"/>
      <c r="C168" s="126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1:26" ht="12.75" customHeight="1" x14ac:dyDescent="0.2">
      <c r="A169" s="120"/>
      <c r="B169" s="120"/>
      <c r="C169" s="126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1:26" ht="12.75" customHeight="1" x14ac:dyDescent="0.2">
      <c r="A170" s="120"/>
      <c r="B170" s="120"/>
      <c r="C170" s="126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1:26" ht="12.75" customHeight="1" x14ac:dyDescent="0.2">
      <c r="A171" s="120"/>
      <c r="B171" s="120"/>
      <c r="C171" s="126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1:26" ht="12.75" customHeight="1" x14ac:dyDescent="0.2">
      <c r="A172" s="120"/>
      <c r="B172" s="120"/>
      <c r="C172" s="126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1:26" ht="12.75" customHeight="1" x14ac:dyDescent="0.2">
      <c r="A173" s="120"/>
      <c r="B173" s="120"/>
      <c r="C173" s="126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1:26" ht="12.75" customHeight="1" x14ac:dyDescent="0.2">
      <c r="A174" s="120"/>
      <c r="B174" s="120"/>
      <c r="C174" s="126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1:26" ht="12.75" customHeight="1" x14ac:dyDescent="0.2">
      <c r="A175" s="120"/>
      <c r="B175" s="120"/>
      <c r="C175" s="126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1:26" ht="12.75" customHeight="1" x14ac:dyDescent="0.2">
      <c r="A176" s="120"/>
      <c r="B176" s="120"/>
      <c r="C176" s="126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1:26" ht="12.75" customHeight="1" x14ac:dyDescent="0.2">
      <c r="A177" s="120"/>
      <c r="B177" s="120"/>
      <c r="C177" s="126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spans="1:26" ht="12.75" customHeight="1" x14ac:dyDescent="0.2">
      <c r="A178" s="120"/>
      <c r="B178" s="120"/>
      <c r="C178" s="126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spans="1:26" ht="12.75" customHeight="1" x14ac:dyDescent="0.2">
      <c r="A179" s="120"/>
      <c r="B179" s="120"/>
      <c r="C179" s="126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spans="1:26" ht="12.75" customHeight="1" x14ac:dyDescent="0.2">
      <c r="A180" s="120"/>
      <c r="B180" s="120"/>
      <c r="C180" s="126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spans="1:26" ht="12.75" customHeight="1" x14ac:dyDescent="0.2">
      <c r="A181" s="120"/>
      <c r="B181" s="120"/>
      <c r="C181" s="126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spans="1:26" ht="12.75" customHeight="1" x14ac:dyDescent="0.2">
      <c r="A182" s="120"/>
      <c r="B182" s="120"/>
      <c r="C182" s="126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spans="1:26" ht="12.75" customHeight="1" x14ac:dyDescent="0.2">
      <c r="A183" s="120"/>
      <c r="B183" s="120"/>
      <c r="C183" s="126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spans="1:26" ht="12.75" customHeight="1" x14ac:dyDescent="0.2">
      <c r="A184" s="120"/>
      <c r="B184" s="120"/>
      <c r="C184" s="126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spans="1:26" ht="12.75" customHeight="1" x14ac:dyDescent="0.2">
      <c r="A185" s="120"/>
      <c r="B185" s="120"/>
      <c r="C185" s="126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spans="1:26" ht="12.75" customHeight="1" x14ac:dyDescent="0.2">
      <c r="A186" s="120"/>
      <c r="B186" s="120"/>
      <c r="C186" s="126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spans="1:26" ht="12.75" customHeight="1" x14ac:dyDescent="0.2">
      <c r="A187" s="120"/>
      <c r="B187" s="120"/>
      <c r="C187" s="126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spans="1:26" ht="12.75" customHeight="1" x14ac:dyDescent="0.2">
      <c r="A188" s="120"/>
      <c r="B188" s="120"/>
      <c r="C188" s="126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spans="1:26" ht="12.75" customHeight="1" x14ac:dyDescent="0.2">
      <c r="A189" s="120"/>
      <c r="B189" s="120"/>
      <c r="C189" s="126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spans="1:26" ht="12.75" customHeight="1" x14ac:dyDescent="0.2">
      <c r="A190" s="120"/>
      <c r="B190" s="120"/>
      <c r="C190" s="126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spans="1:26" ht="12.75" customHeight="1" x14ac:dyDescent="0.2">
      <c r="A191" s="120"/>
      <c r="B191" s="120"/>
      <c r="C191" s="126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spans="1:26" ht="12.75" customHeight="1" x14ac:dyDescent="0.2">
      <c r="A192" s="120"/>
      <c r="B192" s="120"/>
      <c r="C192" s="126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spans="1:26" ht="12.75" customHeight="1" x14ac:dyDescent="0.2">
      <c r="A193" s="120"/>
      <c r="B193" s="120"/>
      <c r="C193" s="126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spans="1:26" ht="12.75" customHeight="1" x14ac:dyDescent="0.2">
      <c r="A194" s="120"/>
      <c r="B194" s="120"/>
      <c r="C194" s="126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spans="1:26" ht="12.75" customHeight="1" x14ac:dyDescent="0.2">
      <c r="A195" s="120"/>
      <c r="B195" s="120"/>
      <c r="C195" s="126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spans="1:26" ht="12.75" customHeight="1" x14ac:dyDescent="0.2">
      <c r="A196" s="120"/>
      <c r="B196" s="120"/>
      <c r="C196" s="126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spans="1:26" ht="12.75" customHeight="1" x14ac:dyDescent="0.2">
      <c r="A197" s="120"/>
      <c r="B197" s="120"/>
      <c r="C197" s="126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spans="1:26" ht="12.75" customHeight="1" x14ac:dyDescent="0.2">
      <c r="A198" s="120"/>
      <c r="B198" s="120"/>
      <c r="C198" s="126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spans="1:26" ht="12.75" customHeight="1" x14ac:dyDescent="0.2">
      <c r="A199" s="120"/>
      <c r="B199" s="120"/>
      <c r="C199" s="126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spans="1:26" ht="12.75" customHeight="1" x14ac:dyDescent="0.2">
      <c r="A200" s="120"/>
      <c r="B200" s="120"/>
      <c r="C200" s="126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spans="1:26" ht="12.75" customHeight="1" x14ac:dyDescent="0.2">
      <c r="A201" s="120"/>
      <c r="B201" s="120"/>
      <c r="C201" s="126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spans="1:26" ht="12.75" customHeight="1" x14ac:dyDescent="0.2">
      <c r="A202" s="120"/>
      <c r="B202" s="120"/>
      <c r="C202" s="126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spans="1:26" ht="12.75" customHeight="1" x14ac:dyDescent="0.2">
      <c r="A203" s="120"/>
      <c r="B203" s="120"/>
      <c r="C203" s="126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spans="1:26" ht="12.75" customHeight="1" x14ac:dyDescent="0.2">
      <c r="A204" s="120"/>
      <c r="B204" s="120"/>
      <c r="C204" s="126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spans="1:26" ht="12.75" customHeight="1" x14ac:dyDescent="0.2">
      <c r="A205" s="120"/>
      <c r="B205" s="120"/>
      <c r="C205" s="126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spans="1:26" ht="12.75" customHeight="1" x14ac:dyDescent="0.2">
      <c r="A206" s="120"/>
      <c r="B206" s="120"/>
      <c r="C206" s="126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spans="1:26" ht="12.75" customHeight="1" x14ac:dyDescent="0.2">
      <c r="A207" s="120"/>
      <c r="B207" s="120"/>
      <c r="C207" s="126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spans="1:26" ht="12.75" customHeight="1" x14ac:dyDescent="0.2">
      <c r="A208" s="120"/>
      <c r="B208" s="120"/>
      <c r="C208" s="126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spans="1:26" ht="12.75" customHeight="1" x14ac:dyDescent="0.2">
      <c r="A209" s="120"/>
      <c r="B209" s="120"/>
      <c r="C209" s="126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spans="1:26" ht="12.75" customHeight="1" x14ac:dyDescent="0.2">
      <c r="A210" s="120"/>
      <c r="B210" s="120"/>
      <c r="C210" s="126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spans="1:26" ht="12.75" customHeight="1" x14ac:dyDescent="0.2">
      <c r="A211" s="120"/>
      <c r="B211" s="120"/>
      <c r="C211" s="126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spans="1:26" ht="12.75" customHeight="1" x14ac:dyDescent="0.2">
      <c r="A212" s="120"/>
      <c r="B212" s="120"/>
      <c r="C212" s="126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spans="1:26" ht="12.75" customHeight="1" x14ac:dyDescent="0.2">
      <c r="A213" s="120"/>
      <c r="B213" s="120"/>
      <c r="C213" s="126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spans="1:26" ht="12.75" customHeight="1" x14ac:dyDescent="0.2">
      <c r="A214" s="120"/>
      <c r="B214" s="120"/>
      <c r="C214" s="126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spans="1:26" ht="12.75" customHeight="1" x14ac:dyDescent="0.2">
      <c r="A215" s="120"/>
      <c r="B215" s="120"/>
      <c r="C215" s="126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spans="1:26" ht="12.75" customHeight="1" x14ac:dyDescent="0.2">
      <c r="A216" s="120"/>
      <c r="B216" s="120"/>
      <c r="C216" s="126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spans="1:26" ht="12.75" customHeight="1" x14ac:dyDescent="0.2">
      <c r="A217" s="120"/>
      <c r="B217" s="120"/>
      <c r="C217" s="126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spans="1:26" ht="12.75" customHeight="1" x14ac:dyDescent="0.2">
      <c r="A218" s="120"/>
      <c r="B218" s="120"/>
      <c r="C218" s="126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spans="1:26" ht="12.75" customHeight="1" x14ac:dyDescent="0.2">
      <c r="A219" s="120"/>
      <c r="B219" s="120"/>
      <c r="C219" s="126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spans="1:26" ht="12.75" customHeight="1" x14ac:dyDescent="0.2">
      <c r="A220" s="120"/>
      <c r="B220" s="120"/>
      <c r="C220" s="126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spans="1:26" ht="12.75" customHeight="1" x14ac:dyDescent="0.2">
      <c r="A221" s="120"/>
      <c r="B221" s="120"/>
      <c r="C221" s="126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</row>
    <row r="222" spans="1:26" ht="12.75" customHeight="1" x14ac:dyDescent="0.2">
      <c r="A222" s="120"/>
      <c r="B222" s="120"/>
      <c r="C222" s="126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</row>
    <row r="223" spans="1:26" ht="12.75" customHeight="1" x14ac:dyDescent="0.2">
      <c r="A223" s="120"/>
      <c r="B223" s="120"/>
      <c r="C223" s="126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</row>
    <row r="224" spans="1:26" ht="12.75" customHeight="1" x14ac:dyDescent="0.2">
      <c r="A224" s="120"/>
      <c r="B224" s="120"/>
      <c r="C224" s="126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</row>
    <row r="225" spans="1:26" ht="12.75" customHeight="1" x14ac:dyDescent="0.2">
      <c r="A225" s="120"/>
      <c r="B225" s="120"/>
      <c r="C225" s="126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</row>
    <row r="226" spans="1:26" ht="12.75" customHeight="1" x14ac:dyDescent="0.2">
      <c r="A226" s="120"/>
      <c r="B226" s="120"/>
      <c r="C226" s="126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</row>
    <row r="227" spans="1:26" ht="12.75" customHeight="1" x14ac:dyDescent="0.2">
      <c r="A227" s="120"/>
      <c r="B227" s="120"/>
      <c r="C227" s="126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</row>
    <row r="228" spans="1:26" ht="12.75" customHeight="1" x14ac:dyDescent="0.2">
      <c r="A228" s="120"/>
      <c r="B228" s="120"/>
      <c r="C228" s="126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</row>
    <row r="229" spans="1:26" ht="12.75" customHeight="1" x14ac:dyDescent="0.2">
      <c r="A229" s="120"/>
      <c r="B229" s="120"/>
      <c r="C229" s="126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</row>
    <row r="230" spans="1:26" ht="12.75" customHeight="1" x14ac:dyDescent="0.2">
      <c r="A230" s="120"/>
      <c r="B230" s="120"/>
      <c r="C230" s="126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</row>
    <row r="231" spans="1:26" ht="12.75" customHeight="1" x14ac:dyDescent="0.2">
      <c r="A231" s="120"/>
      <c r="B231" s="120"/>
      <c r="C231" s="126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</row>
    <row r="232" spans="1:26" ht="12.75" customHeight="1" x14ac:dyDescent="0.2">
      <c r="A232" s="120"/>
      <c r="B232" s="120"/>
      <c r="C232" s="126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</row>
    <row r="233" spans="1:26" ht="12.75" customHeight="1" x14ac:dyDescent="0.2">
      <c r="A233" s="120"/>
      <c r="B233" s="120"/>
      <c r="C233" s="126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</row>
    <row r="234" spans="1:26" ht="12.75" customHeight="1" x14ac:dyDescent="0.2">
      <c r="A234" s="120"/>
      <c r="B234" s="120"/>
      <c r="C234" s="126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</row>
    <row r="235" spans="1:26" ht="12.75" customHeight="1" x14ac:dyDescent="0.2">
      <c r="A235" s="120"/>
      <c r="B235" s="120"/>
      <c r="C235" s="126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</row>
    <row r="236" spans="1:26" ht="12.75" customHeight="1" x14ac:dyDescent="0.2">
      <c r="A236" s="120"/>
      <c r="B236" s="120"/>
      <c r="C236" s="126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</row>
    <row r="237" spans="1:26" ht="12.75" customHeight="1" x14ac:dyDescent="0.2">
      <c r="A237" s="120"/>
      <c r="B237" s="120"/>
      <c r="C237" s="126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</row>
    <row r="238" spans="1:26" ht="12.75" customHeight="1" x14ac:dyDescent="0.2">
      <c r="A238" s="120"/>
      <c r="B238" s="120"/>
      <c r="C238" s="126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</row>
    <row r="239" spans="1:26" ht="12.75" customHeight="1" x14ac:dyDescent="0.2">
      <c r="A239" s="120"/>
      <c r="B239" s="120"/>
      <c r="C239" s="126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</row>
    <row r="240" spans="1:26" ht="12.75" customHeight="1" x14ac:dyDescent="0.2">
      <c r="A240" s="120"/>
      <c r="B240" s="120"/>
      <c r="C240" s="126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</row>
    <row r="241" spans="1:26" ht="12.75" customHeight="1" x14ac:dyDescent="0.2">
      <c r="A241" s="120"/>
      <c r="B241" s="120"/>
      <c r="C241" s="126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</row>
    <row r="242" spans="1:26" ht="12.75" customHeight="1" x14ac:dyDescent="0.2">
      <c r="A242" s="120"/>
      <c r="B242" s="120"/>
      <c r="C242" s="126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</row>
    <row r="243" spans="1:26" ht="12.75" customHeight="1" x14ac:dyDescent="0.2">
      <c r="A243" s="120"/>
      <c r="B243" s="120"/>
      <c r="C243" s="126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</row>
    <row r="244" spans="1:26" ht="12.75" customHeight="1" x14ac:dyDescent="0.2">
      <c r="A244" s="120"/>
      <c r="B244" s="120"/>
      <c r="C244" s="126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</row>
    <row r="245" spans="1:26" ht="12.75" customHeight="1" x14ac:dyDescent="0.2">
      <c r="A245" s="120"/>
      <c r="B245" s="120"/>
      <c r="C245" s="126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</row>
    <row r="246" spans="1:26" ht="12.75" customHeight="1" x14ac:dyDescent="0.2">
      <c r="A246" s="120"/>
      <c r="B246" s="120"/>
      <c r="C246" s="126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</row>
    <row r="247" spans="1:26" ht="12.75" customHeight="1" x14ac:dyDescent="0.2">
      <c r="A247" s="120"/>
      <c r="B247" s="120"/>
      <c r="C247" s="126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</row>
    <row r="248" spans="1:26" ht="12.75" customHeight="1" x14ac:dyDescent="0.2">
      <c r="A248" s="120"/>
      <c r="B248" s="120"/>
      <c r="C248" s="126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</row>
    <row r="249" spans="1:26" ht="12.75" customHeight="1" x14ac:dyDescent="0.2">
      <c r="A249" s="120"/>
      <c r="B249" s="120"/>
      <c r="C249" s="126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</row>
    <row r="250" spans="1:26" ht="12.75" customHeight="1" x14ac:dyDescent="0.2">
      <c r="A250" s="120"/>
      <c r="B250" s="120"/>
      <c r="C250" s="126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</row>
    <row r="251" spans="1:26" ht="12.75" customHeight="1" x14ac:dyDescent="0.2">
      <c r="A251" s="120"/>
      <c r="B251" s="120"/>
      <c r="C251" s="126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</row>
    <row r="252" spans="1:26" ht="12.75" customHeight="1" x14ac:dyDescent="0.2">
      <c r="A252" s="120"/>
      <c r="B252" s="120"/>
      <c r="C252" s="126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</row>
    <row r="253" spans="1:26" ht="12.75" customHeight="1" x14ac:dyDescent="0.2">
      <c r="A253" s="120"/>
      <c r="B253" s="120"/>
      <c r="C253" s="126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</row>
    <row r="254" spans="1:26" ht="12.75" customHeight="1" x14ac:dyDescent="0.2">
      <c r="A254" s="120"/>
      <c r="B254" s="120"/>
      <c r="C254" s="126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</row>
    <row r="255" spans="1:26" ht="12.75" customHeight="1" x14ac:dyDescent="0.2">
      <c r="A255" s="120"/>
      <c r="B255" s="120"/>
      <c r="C255" s="126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</row>
    <row r="256" spans="1:26" ht="12.75" customHeight="1" x14ac:dyDescent="0.2">
      <c r="A256" s="120"/>
      <c r="B256" s="120"/>
      <c r="C256" s="126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</row>
    <row r="257" spans="1:26" ht="12.75" customHeight="1" x14ac:dyDescent="0.2">
      <c r="A257" s="120"/>
      <c r="B257" s="120"/>
      <c r="C257" s="126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</row>
    <row r="258" spans="1:26" ht="12.75" customHeight="1" x14ac:dyDescent="0.2">
      <c r="A258" s="120"/>
      <c r="B258" s="120"/>
      <c r="C258" s="126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</row>
    <row r="259" spans="1:26" ht="12.75" customHeight="1" x14ac:dyDescent="0.2">
      <c r="A259" s="120"/>
      <c r="B259" s="120"/>
      <c r="C259" s="126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</row>
    <row r="260" spans="1:26" ht="12.75" customHeight="1" x14ac:dyDescent="0.2">
      <c r="A260" s="120"/>
      <c r="B260" s="120"/>
      <c r="C260" s="126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</row>
    <row r="261" spans="1:26" ht="12.75" customHeight="1" x14ac:dyDescent="0.2">
      <c r="A261" s="120"/>
      <c r="B261" s="120"/>
      <c r="C261" s="126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</row>
    <row r="262" spans="1:26" ht="12.75" customHeight="1" x14ac:dyDescent="0.2">
      <c r="A262" s="120"/>
      <c r="B262" s="120"/>
      <c r="C262" s="126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</row>
    <row r="263" spans="1:26" ht="12.75" customHeight="1" x14ac:dyDescent="0.2">
      <c r="A263" s="120"/>
      <c r="B263" s="120"/>
      <c r="C263" s="126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</row>
    <row r="264" spans="1:26" ht="12.75" customHeight="1" x14ac:dyDescent="0.2">
      <c r="A264" s="120"/>
      <c r="B264" s="120"/>
      <c r="C264" s="126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</row>
    <row r="265" spans="1:26" ht="12.75" customHeight="1" x14ac:dyDescent="0.2">
      <c r="A265" s="120"/>
      <c r="B265" s="120"/>
      <c r="C265" s="126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</row>
    <row r="266" spans="1:26" ht="12.75" customHeight="1" x14ac:dyDescent="0.2">
      <c r="A266" s="120"/>
      <c r="B266" s="120"/>
      <c r="C266" s="126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</row>
    <row r="267" spans="1:26" ht="12.75" customHeight="1" x14ac:dyDescent="0.2">
      <c r="A267" s="120"/>
      <c r="B267" s="120"/>
      <c r="C267" s="126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</row>
    <row r="268" spans="1:26" ht="12.75" customHeight="1" x14ac:dyDescent="0.2">
      <c r="A268" s="120"/>
      <c r="B268" s="120"/>
      <c r="C268" s="126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</row>
    <row r="269" spans="1:26" ht="12.75" customHeight="1" x14ac:dyDescent="0.2">
      <c r="A269" s="120"/>
      <c r="B269" s="120"/>
      <c r="C269" s="126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</row>
    <row r="270" spans="1:26" ht="12.75" customHeight="1" x14ac:dyDescent="0.2">
      <c r="A270" s="120"/>
      <c r="B270" s="120"/>
      <c r="C270" s="126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</row>
    <row r="271" spans="1:26" ht="12.75" customHeight="1" x14ac:dyDescent="0.2">
      <c r="A271" s="120"/>
      <c r="B271" s="120"/>
      <c r="C271" s="126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</row>
    <row r="272" spans="1:26" ht="12.75" customHeight="1" x14ac:dyDescent="0.2">
      <c r="A272" s="120"/>
      <c r="B272" s="120"/>
      <c r="C272" s="126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</row>
    <row r="273" spans="1:26" ht="12.75" customHeight="1" x14ac:dyDescent="0.2">
      <c r="A273" s="120"/>
      <c r="B273" s="120"/>
      <c r="C273" s="126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</row>
    <row r="274" spans="1:26" ht="12.75" customHeight="1" x14ac:dyDescent="0.2">
      <c r="A274" s="120"/>
      <c r="B274" s="120"/>
      <c r="C274" s="126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</row>
    <row r="275" spans="1:26" ht="12.75" customHeight="1" x14ac:dyDescent="0.2">
      <c r="A275" s="120"/>
      <c r="B275" s="120"/>
      <c r="C275" s="126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</row>
    <row r="276" spans="1:26" ht="12.75" customHeight="1" x14ac:dyDescent="0.2">
      <c r="A276" s="120"/>
      <c r="B276" s="120"/>
      <c r="C276" s="126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</row>
    <row r="277" spans="1:26" ht="12.75" customHeight="1" x14ac:dyDescent="0.2">
      <c r="A277" s="120"/>
      <c r="B277" s="120"/>
      <c r="C277" s="126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</row>
    <row r="278" spans="1:26" ht="12.75" customHeight="1" x14ac:dyDescent="0.2">
      <c r="A278" s="120"/>
      <c r="B278" s="120"/>
      <c r="C278" s="126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</row>
    <row r="279" spans="1:26" ht="12.75" customHeight="1" x14ac:dyDescent="0.2">
      <c r="A279" s="120"/>
      <c r="B279" s="120"/>
      <c r="C279" s="126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</row>
    <row r="280" spans="1:26" ht="12.75" customHeight="1" x14ac:dyDescent="0.2">
      <c r="A280" s="120"/>
      <c r="B280" s="120"/>
      <c r="C280" s="126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</row>
    <row r="281" spans="1:26" ht="12.75" customHeight="1" x14ac:dyDescent="0.2">
      <c r="A281" s="120"/>
      <c r="B281" s="120"/>
      <c r="C281" s="126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</row>
    <row r="282" spans="1:26" ht="12.75" customHeight="1" x14ac:dyDescent="0.2">
      <c r="A282" s="120"/>
      <c r="B282" s="120"/>
      <c r="C282" s="126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</row>
    <row r="283" spans="1:26" ht="12.75" customHeight="1" x14ac:dyDescent="0.2">
      <c r="A283" s="120"/>
      <c r="B283" s="120"/>
      <c r="C283" s="126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</row>
    <row r="284" spans="1:26" ht="12.75" customHeight="1" x14ac:dyDescent="0.2">
      <c r="A284" s="120"/>
      <c r="B284" s="120"/>
      <c r="C284" s="126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</row>
    <row r="285" spans="1:26" ht="12.75" customHeight="1" x14ac:dyDescent="0.2">
      <c r="A285" s="120"/>
      <c r="B285" s="120"/>
      <c r="C285" s="126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</row>
    <row r="286" spans="1:26" ht="12.75" customHeight="1" x14ac:dyDescent="0.2">
      <c r="A286" s="120"/>
      <c r="B286" s="120"/>
      <c r="C286" s="126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</row>
    <row r="287" spans="1:26" ht="12.75" customHeight="1" x14ac:dyDescent="0.2">
      <c r="A287" s="120"/>
      <c r="B287" s="120"/>
      <c r="C287" s="126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</row>
    <row r="288" spans="1:26" ht="12.75" customHeight="1" x14ac:dyDescent="0.2">
      <c r="A288" s="120"/>
      <c r="B288" s="120"/>
      <c r="C288" s="126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</row>
    <row r="289" spans="1:26" ht="12.75" customHeight="1" x14ac:dyDescent="0.2">
      <c r="A289" s="120"/>
      <c r="B289" s="120"/>
      <c r="C289" s="126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</row>
    <row r="290" spans="1:26" ht="12.75" customHeight="1" x14ac:dyDescent="0.2">
      <c r="A290" s="120"/>
      <c r="B290" s="120"/>
      <c r="C290" s="126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</row>
    <row r="291" spans="1:26" ht="12.75" customHeight="1" x14ac:dyDescent="0.2">
      <c r="A291" s="120"/>
      <c r="B291" s="120"/>
      <c r="C291" s="126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spans="1:26" ht="12.75" customHeight="1" x14ac:dyDescent="0.2">
      <c r="A292" s="120"/>
      <c r="B292" s="120"/>
      <c r="C292" s="126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spans="1:26" ht="12.75" customHeight="1" x14ac:dyDescent="0.2">
      <c r="A293" s="120"/>
      <c r="B293" s="120"/>
      <c r="C293" s="126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spans="1:26" ht="12.75" customHeight="1" x14ac:dyDescent="0.2">
      <c r="A294" s="120"/>
      <c r="B294" s="120"/>
      <c r="C294" s="126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</row>
    <row r="295" spans="1:26" ht="12.75" customHeight="1" x14ac:dyDescent="0.2">
      <c r="A295" s="120"/>
      <c r="B295" s="120"/>
      <c r="C295" s="126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</row>
    <row r="296" spans="1:26" ht="12.75" customHeight="1" x14ac:dyDescent="0.2">
      <c r="A296" s="120"/>
      <c r="B296" s="120"/>
      <c r="C296" s="126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</row>
    <row r="297" spans="1:26" ht="12.75" customHeight="1" x14ac:dyDescent="0.2">
      <c r="A297" s="120"/>
      <c r="B297" s="120"/>
      <c r="C297" s="126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</row>
    <row r="298" spans="1:26" ht="12.75" customHeight="1" x14ac:dyDescent="0.2">
      <c r="A298" s="120"/>
      <c r="B298" s="120"/>
      <c r="C298" s="126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</row>
    <row r="299" spans="1:26" ht="12.75" customHeight="1" x14ac:dyDescent="0.2">
      <c r="A299" s="120"/>
      <c r="B299" s="120"/>
      <c r="C299" s="126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spans="1:26" ht="12.75" customHeight="1" x14ac:dyDescent="0.2">
      <c r="A300" s="120"/>
      <c r="B300" s="120"/>
      <c r="C300" s="126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</row>
    <row r="301" spans="1:26" ht="12.75" customHeight="1" x14ac:dyDescent="0.2">
      <c r="A301" s="120"/>
      <c r="B301" s="120"/>
      <c r="C301" s="126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</row>
    <row r="302" spans="1:26" ht="12.75" customHeight="1" x14ac:dyDescent="0.2">
      <c r="A302" s="120"/>
      <c r="B302" s="120"/>
      <c r="C302" s="126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</row>
    <row r="303" spans="1:26" ht="12.75" customHeight="1" x14ac:dyDescent="0.2">
      <c r="A303" s="120"/>
      <c r="B303" s="120"/>
      <c r="C303" s="126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</row>
    <row r="304" spans="1:26" ht="12.75" customHeight="1" x14ac:dyDescent="0.2">
      <c r="A304" s="120"/>
      <c r="B304" s="120"/>
      <c r="C304" s="126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</row>
    <row r="305" spans="1:26" ht="12.75" customHeight="1" x14ac:dyDescent="0.2">
      <c r="A305" s="120"/>
      <c r="B305" s="120"/>
      <c r="C305" s="126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</row>
    <row r="306" spans="1:26" ht="12.75" customHeight="1" x14ac:dyDescent="0.2">
      <c r="A306" s="120"/>
      <c r="B306" s="120"/>
      <c r="C306" s="126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</row>
    <row r="307" spans="1:26" ht="12.75" customHeight="1" x14ac:dyDescent="0.2">
      <c r="A307" s="120"/>
      <c r="B307" s="120"/>
      <c r="C307" s="126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</row>
    <row r="308" spans="1:26" ht="12.75" customHeight="1" x14ac:dyDescent="0.2">
      <c r="A308" s="120"/>
      <c r="B308" s="120"/>
      <c r="C308" s="126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</row>
    <row r="309" spans="1:26" ht="12.75" customHeight="1" x14ac:dyDescent="0.2">
      <c r="A309" s="120"/>
      <c r="B309" s="120"/>
      <c r="C309" s="126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</row>
    <row r="310" spans="1:26" ht="12.75" customHeight="1" x14ac:dyDescent="0.2">
      <c r="A310" s="120"/>
      <c r="B310" s="120"/>
      <c r="C310" s="126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</row>
    <row r="311" spans="1:26" ht="12.75" customHeight="1" x14ac:dyDescent="0.2">
      <c r="A311" s="120"/>
      <c r="B311" s="120"/>
      <c r="C311" s="126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</row>
    <row r="312" spans="1:26" ht="12.75" customHeight="1" x14ac:dyDescent="0.2">
      <c r="A312" s="120"/>
      <c r="B312" s="120"/>
      <c r="C312" s="126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</row>
    <row r="313" spans="1:26" ht="12.75" customHeight="1" x14ac:dyDescent="0.2">
      <c r="A313" s="120"/>
      <c r="B313" s="120"/>
      <c r="C313" s="126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</row>
    <row r="314" spans="1:26" ht="12.75" customHeight="1" x14ac:dyDescent="0.2">
      <c r="A314" s="120"/>
      <c r="B314" s="120"/>
      <c r="C314" s="126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</row>
    <row r="315" spans="1:26" ht="12.75" customHeight="1" x14ac:dyDescent="0.2">
      <c r="A315" s="120"/>
      <c r="B315" s="120"/>
      <c r="C315" s="126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</row>
    <row r="316" spans="1:26" ht="12.75" customHeight="1" x14ac:dyDescent="0.2">
      <c r="A316" s="120"/>
      <c r="B316" s="120"/>
      <c r="C316" s="126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</row>
    <row r="317" spans="1:26" ht="12.75" customHeight="1" x14ac:dyDescent="0.2">
      <c r="A317" s="120"/>
      <c r="B317" s="120"/>
      <c r="C317" s="126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</row>
    <row r="318" spans="1:26" ht="12.75" customHeight="1" x14ac:dyDescent="0.2">
      <c r="A318" s="120"/>
      <c r="B318" s="120"/>
      <c r="C318" s="126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</row>
    <row r="319" spans="1:26" ht="12.75" customHeight="1" x14ac:dyDescent="0.2">
      <c r="A319" s="120"/>
      <c r="B319" s="120"/>
      <c r="C319" s="126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</row>
    <row r="320" spans="1:26" ht="12.75" customHeight="1" x14ac:dyDescent="0.2">
      <c r="A320" s="120"/>
      <c r="B320" s="120"/>
      <c r="C320" s="126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</row>
    <row r="321" spans="1:26" ht="12.75" customHeight="1" x14ac:dyDescent="0.2">
      <c r="A321" s="120"/>
      <c r="B321" s="120"/>
      <c r="C321" s="126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</row>
    <row r="322" spans="1:26" ht="12.75" customHeight="1" x14ac:dyDescent="0.2">
      <c r="A322" s="120"/>
      <c r="B322" s="120"/>
      <c r="C322" s="126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</row>
    <row r="323" spans="1:26" ht="12.75" customHeight="1" x14ac:dyDescent="0.2">
      <c r="A323" s="120"/>
      <c r="B323" s="120"/>
      <c r="C323" s="126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</row>
    <row r="324" spans="1:26" ht="12.75" customHeight="1" x14ac:dyDescent="0.2">
      <c r="A324" s="120"/>
      <c r="B324" s="120"/>
      <c r="C324" s="126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</row>
    <row r="325" spans="1:26" ht="12.75" customHeight="1" x14ac:dyDescent="0.2">
      <c r="A325" s="120"/>
      <c r="B325" s="120"/>
      <c r="C325" s="126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</row>
    <row r="326" spans="1:26" ht="12.75" customHeight="1" x14ac:dyDescent="0.2">
      <c r="A326" s="120"/>
      <c r="B326" s="120"/>
      <c r="C326" s="126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</row>
    <row r="327" spans="1:26" ht="12.75" customHeight="1" x14ac:dyDescent="0.2">
      <c r="A327" s="120"/>
      <c r="B327" s="120"/>
      <c r="C327" s="126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</row>
    <row r="328" spans="1:26" ht="12.75" customHeight="1" x14ac:dyDescent="0.2">
      <c r="A328" s="120"/>
      <c r="B328" s="120"/>
      <c r="C328" s="126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</row>
    <row r="329" spans="1:26" ht="12.75" customHeight="1" x14ac:dyDescent="0.2">
      <c r="A329" s="120"/>
      <c r="B329" s="120"/>
      <c r="C329" s="126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</row>
    <row r="330" spans="1:26" ht="12.75" customHeight="1" x14ac:dyDescent="0.2">
      <c r="A330" s="120"/>
      <c r="B330" s="120"/>
      <c r="C330" s="126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</row>
    <row r="331" spans="1:26" ht="12.75" customHeight="1" x14ac:dyDescent="0.2">
      <c r="A331" s="120"/>
      <c r="B331" s="120"/>
      <c r="C331" s="126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</row>
    <row r="332" spans="1:26" ht="12.75" customHeight="1" x14ac:dyDescent="0.2">
      <c r="A332" s="120"/>
      <c r="B332" s="120"/>
      <c r="C332" s="126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</row>
    <row r="333" spans="1:26" ht="12.75" customHeight="1" x14ac:dyDescent="0.2">
      <c r="A333" s="120"/>
      <c r="B333" s="120"/>
      <c r="C333" s="126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</row>
    <row r="334" spans="1:26" ht="12.75" customHeight="1" x14ac:dyDescent="0.2">
      <c r="A334" s="120"/>
      <c r="B334" s="120"/>
      <c r="C334" s="126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</row>
    <row r="335" spans="1:26" ht="12.75" customHeight="1" x14ac:dyDescent="0.2">
      <c r="A335" s="120"/>
      <c r="B335" s="120"/>
      <c r="C335" s="126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</row>
    <row r="336" spans="1:26" ht="12.75" customHeight="1" x14ac:dyDescent="0.2">
      <c r="A336" s="120"/>
      <c r="B336" s="120"/>
      <c r="C336" s="126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</row>
    <row r="337" spans="1:26" ht="12.75" customHeight="1" x14ac:dyDescent="0.2">
      <c r="A337" s="120"/>
      <c r="B337" s="120"/>
      <c r="C337" s="126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</row>
    <row r="338" spans="1:26" ht="12.75" customHeight="1" x14ac:dyDescent="0.2">
      <c r="A338" s="120"/>
      <c r="B338" s="120"/>
      <c r="C338" s="126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</row>
    <row r="339" spans="1:26" ht="12.75" customHeight="1" x14ac:dyDescent="0.2">
      <c r="A339" s="120"/>
      <c r="B339" s="120"/>
      <c r="C339" s="126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</row>
    <row r="340" spans="1:26" ht="12.75" customHeight="1" x14ac:dyDescent="0.2">
      <c r="A340" s="120"/>
      <c r="B340" s="120"/>
      <c r="C340" s="126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</row>
    <row r="341" spans="1:26" ht="12.75" customHeight="1" x14ac:dyDescent="0.2">
      <c r="A341" s="120"/>
      <c r="B341" s="120"/>
      <c r="C341" s="126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</row>
    <row r="342" spans="1:26" ht="12.75" customHeight="1" x14ac:dyDescent="0.2">
      <c r="A342" s="120"/>
      <c r="B342" s="120"/>
      <c r="C342" s="126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</row>
    <row r="343" spans="1:26" ht="12.75" customHeight="1" x14ac:dyDescent="0.2">
      <c r="A343" s="120"/>
      <c r="B343" s="120"/>
      <c r="C343" s="126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</row>
    <row r="344" spans="1:26" ht="12.75" customHeight="1" x14ac:dyDescent="0.2">
      <c r="A344" s="120"/>
      <c r="B344" s="120"/>
      <c r="C344" s="126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</row>
    <row r="345" spans="1:26" ht="12.75" customHeight="1" x14ac:dyDescent="0.2">
      <c r="A345" s="120"/>
      <c r="B345" s="120"/>
      <c r="C345" s="126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</row>
    <row r="346" spans="1:26" ht="12.75" customHeight="1" x14ac:dyDescent="0.2">
      <c r="A346" s="120"/>
      <c r="B346" s="120"/>
      <c r="C346" s="126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</row>
    <row r="347" spans="1:26" ht="12.75" customHeight="1" x14ac:dyDescent="0.2">
      <c r="A347" s="120"/>
      <c r="B347" s="120"/>
      <c r="C347" s="126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</row>
    <row r="348" spans="1:26" ht="12.75" customHeight="1" x14ac:dyDescent="0.2">
      <c r="A348" s="120"/>
      <c r="B348" s="120"/>
      <c r="C348" s="126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</row>
    <row r="349" spans="1:26" ht="12.75" customHeight="1" x14ac:dyDescent="0.2">
      <c r="A349" s="120"/>
      <c r="B349" s="120"/>
      <c r="C349" s="126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</row>
    <row r="350" spans="1:26" ht="12.75" customHeight="1" x14ac:dyDescent="0.2">
      <c r="A350" s="120"/>
      <c r="B350" s="120"/>
      <c r="C350" s="126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</row>
    <row r="351" spans="1:26" ht="12.75" customHeight="1" x14ac:dyDescent="0.2">
      <c r="A351" s="120"/>
      <c r="B351" s="120"/>
      <c r="C351" s="126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</row>
    <row r="352" spans="1:26" ht="12.75" customHeight="1" x14ac:dyDescent="0.2">
      <c r="A352" s="120"/>
      <c r="B352" s="120"/>
      <c r="C352" s="126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</row>
    <row r="353" spans="1:26" ht="12.75" customHeight="1" x14ac:dyDescent="0.2">
      <c r="A353" s="120"/>
      <c r="B353" s="120"/>
      <c r="C353" s="126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</row>
    <row r="354" spans="1:26" ht="12.75" customHeight="1" x14ac:dyDescent="0.2">
      <c r="A354" s="120"/>
      <c r="B354" s="120"/>
      <c r="C354" s="126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</row>
    <row r="355" spans="1:26" ht="12.75" customHeight="1" x14ac:dyDescent="0.2">
      <c r="A355" s="120"/>
      <c r="B355" s="120"/>
      <c r="C355" s="126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</row>
    <row r="356" spans="1:26" ht="12.75" customHeight="1" x14ac:dyDescent="0.2">
      <c r="A356" s="120"/>
      <c r="B356" s="120"/>
      <c r="C356" s="126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</row>
    <row r="357" spans="1:26" ht="12.75" customHeight="1" x14ac:dyDescent="0.2">
      <c r="A357" s="120"/>
      <c r="B357" s="120"/>
      <c r="C357" s="126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</row>
    <row r="358" spans="1:26" ht="12.75" customHeight="1" x14ac:dyDescent="0.2">
      <c r="A358" s="120"/>
      <c r="B358" s="120"/>
      <c r="C358" s="126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</row>
    <row r="359" spans="1:26" ht="12.75" customHeight="1" x14ac:dyDescent="0.2">
      <c r="A359" s="120"/>
      <c r="B359" s="120"/>
      <c r="C359" s="126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</row>
    <row r="360" spans="1:26" ht="12.75" customHeight="1" x14ac:dyDescent="0.2">
      <c r="A360" s="120"/>
      <c r="B360" s="120"/>
      <c r="C360" s="126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</row>
    <row r="361" spans="1:26" ht="12.75" customHeight="1" x14ac:dyDescent="0.2">
      <c r="A361" s="120"/>
      <c r="B361" s="120"/>
      <c r="C361" s="126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</row>
    <row r="362" spans="1:26" ht="12.75" customHeight="1" x14ac:dyDescent="0.2">
      <c r="A362" s="120"/>
      <c r="B362" s="120"/>
      <c r="C362" s="126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</row>
    <row r="363" spans="1:26" ht="12.75" customHeight="1" x14ac:dyDescent="0.2">
      <c r="A363" s="120"/>
      <c r="B363" s="120"/>
      <c r="C363" s="126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</row>
    <row r="364" spans="1:26" ht="12.75" customHeight="1" x14ac:dyDescent="0.2">
      <c r="A364" s="120"/>
      <c r="B364" s="120"/>
      <c r="C364" s="126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</row>
    <row r="365" spans="1:26" ht="12.75" customHeight="1" x14ac:dyDescent="0.2">
      <c r="A365" s="120"/>
      <c r="B365" s="120"/>
      <c r="C365" s="126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</row>
    <row r="366" spans="1:26" ht="12.75" customHeight="1" x14ac:dyDescent="0.2">
      <c r="A366" s="120"/>
      <c r="B366" s="120"/>
      <c r="C366" s="126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</row>
    <row r="367" spans="1:26" ht="12.75" customHeight="1" x14ac:dyDescent="0.2">
      <c r="A367" s="120"/>
      <c r="B367" s="120"/>
      <c r="C367" s="126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</row>
    <row r="368" spans="1:26" ht="12.75" customHeight="1" x14ac:dyDescent="0.2">
      <c r="A368" s="120"/>
      <c r="B368" s="120"/>
      <c r="C368" s="126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</row>
    <row r="369" spans="1:26" ht="12.75" customHeight="1" x14ac:dyDescent="0.2">
      <c r="A369" s="120"/>
      <c r="B369" s="120"/>
      <c r="C369" s="126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</row>
    <row r="370" spans="1:26" ht="12.75" customHeight="1" x14ac:dyDescent="0.2">
      <c r="A370" s="120"/>
      <c r="B370" s="120"/>
      <c r="C370" s="126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</row>
    <row r="371" spans="1:26" ht="12.75" customHeight="1" x14ac:dyDescent="0.2">
      <c r="A371" s="120"/>
      <c r="B371" s="120"/>
      <c r="C371" s="126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</row>
    <row r="372" spans="1:26" ht="12.75" customHeight="1" x14ac:dyDescent="0.2">
      <c r="A372" s="120"/>
      <c r="B372" s="120"/>
      <c r="C372" s="126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</row>
    <row r="373" spans="1:26" ht="12.75" customHeight="1" x14ac:dyDescent="0.2">
      <c r="A373" s="120"/>
      <c r="B373" s="120"/>
      <c r="C373" s="126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</row>
    <row r="374" spans="1:26" ht="12.75" customHeight="1" x14ac:dyDescent="0.2">
      <c r="A374" s="120"/>
      <c r="B374" s="120"/>
      <c r="C374" s="126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</row>
    <row r="375" spans="1:26" ht="12.75" customHeight="1" x14ac:dyDescent="0.2">
      <c r="A375" s="120"/>
      <c r="B375" s="120"/>
      <c r="C375" s="126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</row>
    <row r="376" spans="1:26" ht="12.75" customHeight="1" x14ac:dyDescent="0.2">
      <c r="A376" s="120"/>
      <c r="B376" s="120"/>
      <c r="C376" s="126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</row>
    <row r="377" spans="1:26" ht="12.75" customHeight="1" x14ac:dyDescent="0.2">
      <c r="A377" s="120"/>
      <c r="B377" s="120"/>
      <c r="C377" s="126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</row>
    <row r="378" spans="1:26" ht="12.75" customHeight="1" x14ac:dyDescent="0.2">
      <c r="A378" s="120"/>
      <c r="B378" s="120"/>
      <c r="C378" s="126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</row>
    <row r="379" spans="1:26" ht="12.75" customHeight="1" x14ac:dyDescent="0.2">
      <c r="A379" s="120"/>
      <c r="B379" s="120"/>
      <c r="C379" s="126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</row>
    <row r="380" spans="1:26" ht="12.75" customHeight="1" x14ac:dyDescent="0.2">
      <c r="A380" s="120"/>
      <c r="B380" s="120"/>
      <c r="C380" s="126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</row>
    <row r="381" spans="1:26" ht="12.75" customHeight="1" x14ac:dyDescent="0.2">
      <c r="A381" s="120"/>
      <c r="B381" s="120"/>
      <c r="C381" s="126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</row>
    <row r="382" spans="1:26" ht="12.75" customHeight="1" x14ac:dyDescent="0.2">
      <c r="A382" s="120"/>
      <c r="B382" s="120"/>
      <c r="C382" s="126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</row>
    <row r="383" spans="1:26" ht="12.75" customHeight="1" x14ac:dyDescent="0.2">
      <c r="A383" s="120"/>
      <c r="B383" s="120"/>
      <c r="C383" s="126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</row>
    <row r="384" spans="1:26" ht="12.75" customHeight="1" x14ac:dyDescent="0.2">
      <c r="A384" s="120"/>
      <c r="B384" s="120"/>
      <c r="C384" s="126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</row>
    <row r="385" spans="1:26" ht="12.75" customHeight="1" x14ac:dyDescent="0.2">
      <c r="A385" s="120"/>
      <c r="B385" s="120"/>
      <c r="C385" s="126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</row>
    <row r="386" spans="1:26" ht="12.75" customHeight="1" x14ac:dyDescent="0.2">
      <c r="A386" s="120"/>
      <c r="B386" s="120"/>
      <c r="C386" s="126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</row>
    <row r="387" spans="1:26" ht="12.75" customHeight="1" x14ac:dyDescent="0.2">
      <c r="A387" s="120"/>
      <c r="B387" s="120"/>
      <c r="C387" s="126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spans="1:26" ht="12.75" customHeight="1" x14ac:dyDescent="0.2">
      <c r="A388" s="120"/>
      <c r="B388" s="120"/>
      <c r="C388" s="126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spans="1:26" ht="12.75" customHeight="1" x14ac:dyDescent="0.2">
      <c r="A389" s="120"/>
      <c r="B389" s="120"/>
      <c r="C389" s="126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spans="1:26" ht="12.75" customHeight="1" x14ac:dyDescent="0.2">
      <c r="A390" s="120"/>
      <c r="B390" s="120"/>
      <c r="C390" s="126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spans="1:26" ht="12.75" customHeight="1" x14ac:dyDescent="0.2">
      <c r="A391" s="120"/>
      <c r="B391" s="120"/>
      <c r="C391" s="126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spans="1:26" ht="12.75" customHeight="1" x14ac:dyDescent="0.2">
      <c r="A392" s="120"/>
      <c r="B392" s="120"/>
      <c r="C392" s="126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spans="1:26" ht="12.75" customHeight="1" x14ac:dyDescent="0.2">
      <c r="A393" s="120"/>
      <c r="B393" s="120"/>
      <c r="C393" s="126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spans="1:26" ht="12.75" customHeight="1" x14ac:dyDescent="0.2">
      <c r="A394" s="120"/>
      <c r="B394" s="120"/>
      <c r="C394" s="126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spans="1:26" ht="12.75" customHeight="1" x14ac:dyDescent="0.2">
      <c r="A395" s="120"/>
      <c r="B395" s="120"/>
      <c r="C395" s="126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spans="1:26" ht="12.75" customHeight="1" x14ac:dyDescent="0.2">
      <c r="A396" s="120"/>
      <c r="B396" s="120"/>
      <c r="C396" s="126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spans="1:26" ht="12.75" customHeight="1" x14ac:dyDescent="0.2">
      <c r="A397" s="120"/>
      <c r="B397" s="120"/>
      <c r="C397" s="126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spans="1:26" ht="12.75" customHeight="1" x14ac:dyDescent="0.2">
      <c r="A398" s="120"/>
      <c r="B398" s="120"/>
      <c r="C398" s="126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spans="1:26" ht="12.75" customHeight="1" x14ac:dyDescent="0.2">
      <c r="A399" s="120"/>
      <c r="B399" s="120"/>
      <c r="C399" s="126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spans="1:26" ht="12.75" customHeight="1" x14ac:dyDescent="0.2">
      <c r="A400" s="120"/>
      <c r="B400" s="120"/>
      <c r="C400" s="126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spans="1:26" ht="12.75" customHeight="1" x14ac:dyDescent="0.2">
      <c r="A401" s="120"/>
      <c r="B401" s="120"/>
      <c r="C401" s="126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spans="1:26" ht="12.75" customHeight="1" x14ac:dyDescent="0.2">
      <c r="A402" s="120"/>
      <c r="B402" s="120"/>
      <c r="C402" s="126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spans="1:26" ht="12.75" customHeight="1" x14ac:dyDescent="0.2">
      <c r="A403" s="120"/>
      <c r="B403" s="120"/>
      <c r="C403" s="126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spans="1:26" ht="12.75" customHeight="1" x14ac:dyDescent="0.2">
      <c r="A404" s="120"/>
      <c r="B404" s="120"/>
      <c r="C404" s="126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spans="1:26" ht="12.75" customHeight="1" x14ac:dyDescent="0.2">
      <c r="A405" s="120"/>
      <c r="B405" s="120"/>
      <c r="C405" s="126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spans="1:26" ht="12.75" customHeight="1" x14ac:dyDescent="0.2">
      <c r="A406" s="120"/>
      <c r="B406" s="120"/>
      <c r="C406" s="126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spans="1:26" ht="12.75" customHeight="1" x14ac:dyDescent="0.2">
      <c r="A407" s="120"/>
      <c r="B407" s="120"/>
      <c r="C407" s="126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spans="1:26" ht="12.75" customHeight="1" x14ac:dyDescent="0.2">
      <c r="A408" s="120"/>
      <c r="B408" s="120"/>
      <c r="C408" s="126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spans="1:26" ht="12.75" customHeight="1" x14ac:dyDescent="0.2">
      <c r="A409" s="120"/>
      <c r="B409" s="120"/>
      <c r="C409" s="126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spans="1:26" ht="12.75" customHeight="1" x14ac:dyDescent="0.2">
      <c r="A410" s="120"/>
      <c r="B410" s="120"/>
      <c r="C410" s="126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spans="1:26" ht="12.75" customHeight="1" x14ac:dyDescent="0.2">
      <c r="A411" s="120"/>
      <c r="B411" s="120"/>
      <c r="C411" s="126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spans="1:26" ht="12.75" customHeight="1" x14ac:dyDescent="0.2">
      <c r="A412" s="120"/>
      <c r="B412" s="120"/>
      <c r="C412" s="126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spans="1:26" ht="12.75" customHeight="1" x14ac:dyDescent="0.2">
      <c r="A413" s="120"/>
      <c r="B413" s="120"/>
      <c r="C413" s="126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spans="1:26" ht="12.75" customHeight="1" x14ac:dyDescent="0.2">
      <c r="A414" s="120"/>
      <c r="B414" s="120"/>
      <c r="C414" s="126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spans="1:26" ht="12.75" customHeight="1" x14ac:dyDescent="0.2">
      <c r="A415" s="120"/>
      <c r="B415" s="120"/>
      <c r="C415" s="126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spans="1:26" ht="12.75" customHeight="1" x14ac:dyDescent="0.2">
      <c r="A416" s="120"/>
      <c r="B416" s="120"/>
      <c r="C416" s="126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spans="1:26" ht="12.75" customHeight="1" x14ac:dyDescent="0.2">
      <c r="A417" s="120"/>
      <c r="B417" s="120"/>
      <c r="C417" s="126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spans="1:26" ht="12.75" customHeight="1" x14ac:dyDescent="0.2">
      <c r="A418" s="120"/>
      <c r="B418" s="120"/>
      <c r="C418" s="126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spans="1:26" ht="12.75" customHeight="1" x14ac:dyDescent="0.2">
      <c r="A419" s="120"/>
      <c r="B419" s="120"/>
      <c r="C419" s="126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spans="1:26" ht="12.75" customHeight="1" x14ac:dyDescent="0.2">
      <c r="A420" s="120"/>
      <c r="B420" s="120"/>
      <c r="C420" s="126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spans="1:26" ht="12.75" customHeight="1" x14ac:dyDescent="0.2">
      <c r="A421" s="120"/>
      <c r="B421" s="120"/>
      <c r="C421" s="126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spans="1:26" ht="12.75" customHeight="1" x14ac:dyDescent="0.2">
      <c r="A422" s="120"/>
      <c r="B422" s="120"/>
      <c r="C422" s="126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spans="1:26" ht="12.75" customHeight="1" x14ac:dyDescent="0.2">
      <c r="A423" s="120"/>
      <c r="B423" s="120"/>
      <c r="C423" s="126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spans="1:26" ht="12.75" customHeight="1" x14ac:dyDescent="0.2">
      <c r="A424" s="120"/>
      <c r="B424" s="120"/>
      <c r="C424" s="126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spans="1:26" ht="12.75" customHeight="1" x14ac:dyDescent="0.2">
      <c r="A425" s="120"/>
      <c r="B425" s="120"/>
      <c r="C425" s="126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spans="1:26" ht="12.75" customHeight="1" x14ac:dyDescent="0.2">
      <c r="A426" s="120"/>
      <c r="B426" s="120"/>
      <c r="C426" s="126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spans="1:26" ht="12.75" customHeight="1" x14ac:dyDescent="0.2">
      <c r="A427" s="120"/>
      <c r="B427" s="120"/>
      <c r="C427" s="126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spans="1:26" ht="12.75" customHeight="1" x14ac:dyDescent="0.2">
      <c r="A428" s="120"/>
      <c r="B428" s="120"/>
      <c r="C428" s="126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spans="1:26" ht="12.75" customHeight="1" x14ac:dyDescent="0.2">
      <c r="A429" s="120"/>
      <c r="B429" s="120"/>
      <c r="C429" s="126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spans="1:26" ht="12.75" customHeight="1" x14ac:dyDescent="0.2">
      <c r="A430" s="120"/>
      <c r="B430" s="120"/>
      <c r="C430" s="126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spans="1:26" ht="12.75" customHeight="1" x14ac:dyDescent="0.2">
      <c r="A431" s="120"/>
      <c r="B431" s="120"/>
      <c r="C431" s="126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spans="1:26" ht="12.75" customHeight="1" x14ac:dyDescent="0.2">
      <c r="A432" s="120"/>
      <c r="B432" s="120"/>
      <c r="C432" s="126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spans="1:26" ht="12.75" customHeight="1" x14ac:dyDescent="0.2">
      <c r="A433" s="120"/>
      <c r="B433" s="120"/>
      <c r="C433" s="126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spans="1:26" ht="12.75" customHeight="1" x14ac:dyDescent="0.2">
      <c r="A434" s="120"/>
      <c r="B434" s="120"/>
      <c r="C434" s="126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spans="1:26" ht="12.75" customHeight="1" x14ac:dyDescent="0.2">
      <c r="A435" s="120"/>
      <c r="B435" s="120"/>
      <c r="C435" s="126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spans="1:26" ht="12.75" customHeight="1" x14ac:dyDescent="0.2">
      <c r="A436" s="120"/>
      <c r="B436" s="120"/>
      <c r="C436" s="126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spans="1:26" ht="12.75" customHeight="1" x14ac:dyDescent="0.2">
      <c r="A437" s="120"/>
      <c r="B437" s="120"/>
      <c r="C437" s="126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spans="1:26" ht="12.75" customHeight="1" x14ac:dyDescent="0.2">
      <c r="A438" s="120"/>
      <c r="B438" s="120"/>
      <c r="C438" s="126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spans="1:26" ht="12.75" customHeight="1" x14ac:dyDescent="0.2">
      <c r="A439" s="120"/>
      <c r="B439" s="120"/>
      <c r="C439" s="126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spans="1:26" ht="12.75" customHeight="1" x14ac:dyDescent="0.2">
      <c r="A440" s="120"/>
      <c r="B440" s="120"/>
      <c r="C440" s="126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spans="1:26" ht="12.75" customHeight="1" x14ac:dyDescent="0.2">
      <c r="A441" s="120"/>
      <c r="B441" s="120"/>
      <c r="C441" s="126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spans="1:26" ht="12.75" customHeight="1" x14ac:dyDescent="0.2">
      <c r="A442" s="120"/>
      <c r="B442" s="120"/>
      <c r="C442" s="126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spans="1:26" ht="12.75" customHeight="1" x14ac:dyDescent="0.2">
      <c r="A443" s="120"/>
      <c r="B443" s="120"/>
      <c r="C443" s="126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spans="1:26" ht="12.75" customHeight="1" x14ac:dyDescent="0.2">
      <c r="A444" s="120"/>
      <c r="B444" s="120"/>
      <c r="C444" s="126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spans="1:26" ht="12.75" customHeight="1" x14ac:dyDescent="0.2">
      <c r="A445" s="120"/>
      <c r="B445" s="120"/>
      <c r="C445" s="126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spans="1:26" ht="12.75" customHeight="1" x14ac:dyDescent="0.2">
      <c r="A446" s="120"/>
      <c r="B446" s="120"/>
      <c r="C446" s="126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spans="1:26" ht="12.75" customHeight="1" x14ac:dyDescent="0.2">
      <c r="A447" s="120"/>
      <c r="B447" s="120"/>
      <c r="C447" s="126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spans="1:26" ht="12.75" customHeight="1" x14ac:dyDescent="0.2">
      <c r="A448" s="120"/>
      <c r="B448" s="120"/>
      <c r="C448" s="126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spans="1:26" ht="12.75" customHeight="1" x14ac:dyDescent="0.2">
      <c r="A449" s="120"/>
      <c r="B449" s="120"/>
      <c r="C449" s="126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spans="1:26" ht="12.75" customHeight="1" x14ac:dyDescent="0.2">
      <c r="A450" s="120"/>
      <c r="B450" s="120"/>
      <c r="C450" s="126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spans="1:26" ht="12.75" customHeight="1" x14ac:dyDescent="0.2">
      <c r="A451" s="120"/>
      <c r="B451" s="120"/>
      <c r="C451" s="126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spans="1:26" ht="12.75" customHeight="1" x14ac:dyDescent="0.2">
      <c r="A452" s="120"/>
      <c r="B452" s="120"/>
      <c r="C452" s="126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spans="1:26" ht="12.75" customHeight="1" x14ac:dyDescent="0.2">
      <c r="A453" s="120"/>
      <c r="B453" s="120"/>
      <c r="C453" s="126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spans="1:26" ht="12.75" customHeight="1" x14ac:dyDescent="0.2">
      <c r="A454" s="120"/>
      <c r="B454" s="120"/>
      <c r="C454" s="126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spans="1:26" ht="12.75" customHeight="1" x14ac:dyDescent="0.2">
      <c r="A455" s="120"/>
      <c r="B455" s="120"/>
      <c r="C455" s="126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 ht="12.75" customHeight="1" x14ac:dyDescent="0.2">
      <c r="A456" s="120"/>
      <c r="B456" s="120"/>
      <c r="C456" s="126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spans="1:26" ht="12.75" customHeight="1" x14ac:dyDescent="0.2">
      <c r="A457" s="120"/>
      <c r="B457" s="120"/>
      <c r="C457" s="126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spans="1:26" ht="12.75" customHeight="1" x14ac:dyDescent="0.2">
      <c r="A458" s="120"/>
      <c r="B458" s="120"/>
      <c r="C458" s="126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spans="1:26" ht="12.75" customHeight="1" x14ac:dyDescent="0.2">
      <c r="A459" s="120"/>
      <c r="B459" s="120"/>
      <c r="C459" s="126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spans="1:26" ht="12.75" customHeight="1" x14ac:dyDescent="0.2">
      <c r="A460" s="120"/>
      <c r="B460" s="120"/>
      <c r="C460" s="126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spans="1:26" ht="12.75" customHeight="1" x14ac:dyDescent="0.2">
      <c r="A461" s="120"/>
      <c r="B461" s="120"/>
      <c r="C461" s="126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spans="1:26" ht="12.75" customHeight="1" x14ac:dyDescent="0.2">
      <c r="A462" s="120"/>
      <c r="B462" s="120"/>
      <c r="C462" s="126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spans="1:26" ht="12.75" customHeight="1" x14ac:dyDescent="0.2">
      <c r="A463" s="120"/>
      <c r="B463" s="120"/>
      <c r="C463" s="126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spans="1:26" ht="12.75" customHeight="1" x14ac:dyDescent="0.2">
      <c r="A464" s="120"/>
      <c r="B464" s="120"/>
      <c r="C464" s="126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spans="1:26" ht="12.75" customHeight="1" x14ac:dyDescent="0.2">
      <c r="A465" s="120"/>
      <c r="B465" s="120"/>
      <c r="C465" s="126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spans="1:26" ht="12.75" customHeight="1" x14ac:dyDescent="0.2">
      <c r="A466" s="120"/>
      <c r="B466" s="120"/>
      <c r="C466" s="126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spans="1:26" ht="12.75" customHeight="1" x14ac:dyDescent="0.2">
      <c r="A467" s="120"/>
      <c r="B467" s="120"/>
      <c r="C467" s="126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spans="1:26" ht="12.75" customHeight="1" x14ac:dyDescent="0.2">
      <c r="A468" s="120"/>
      <c r="B468" s="120"/>
      <c r="C468" s="126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spans="1:26" ht="12.75" customHeight="1" x14ac:dyDescent="0.2">
      <c r="A469" s="120"/>
      <c r="B469" s="120"/>
      <c r="C469" s="126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spans="1:26" ht="12.75" customHeight="1" x14ac:dyDescent="0.2">
      <c r="A470" s="120"/>
      <c r="B470" s="120"/>
      <c r="C470" s="126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spans="1:26" ht="12.75" customHeight="1" x14ac:dyDescent="0.2">
      <c r="A471" s="120"/>
      <c r="B471" s="120"/>
      <c r="C471" s="126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spans="1:26" ht="12.75" customHeight="1" x14ac:dyDescent="0.2">
      <c r="A472" s="120"/>
      <c r="B472" s="120"/>
      <c r="C472" s="126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spans="1:26" ht="12.75" customHeight="1" x14ac:dyDescent="0.2">
      <c r="A473" s="120"/>
      <c r="B473" s="120"/>
      <c r="C473" s="126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spans="1:26" ht="12.75" customHeight="1" x14ac:dyDescent="0.2">
      <c r="A474" s="120"/>
      <c r="B474" s="120"/>
      <c r="C474" s="126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spans="1:26" ht="12.75" customHeight="1" x14ac:dyDescent="0.2">
      <c r="A475" s="120"/>
      <c r="B475" s="120"/>
      <c r="C475" s="126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spans="1:26" ht="12.75" customHeight="1" x14ac:dyDescent="0.2">
      <c r="A476" s="120"/>
      <c r="B476" s="120"/>
      <c r="C476" s="126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spans="1:26" ht="12.75" customHeight="1" x14ac:dyDescent="0.2">
      <c r="A477" s="120"/>
      <c r="B477" s="120"/>
      <c r="C477" s="126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spans="1:26" ht="12.75" customHeight="1" x14ac:dyDescent="0.2">
      <c r="A478" s="120"/>
      <c r="B478" s="120"/>
      <c r="C478" s="126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spans="1:26" ht="12.75" customHeight="1" x14ac:dyDescent="0.2">
      <c r="A479" s="120"/>
      <c r="B479" s="120"/>
      <c r="C479" s="126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spans="1:26" ht="12.75" customHeight="1" x14ac:dyDescent="0.2">
      <c r="A480" s="120"/>
      <c r="B480" s="120"/>
      <c r="C480" s="126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spans="1:26" ht="12.75" customHeight="1" x14ac:dyDescent="0.2">
      <c r="A481" s="120"/>
      <c r="B481" s="120"/>
      <c r="C481" s="126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spans="1:26" ht="12.75" customHeight="1" x14ac:dyDescent="0.2">
      <c r="A482" s="120"/>
      <c r="B482" s="120"/>
      <c r="C482" s="126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spans="1:26" ht="12.75" customHeight="1" x14ac:dyDescent="0.2">
      <c r="A483" s="120"/>
      <c r="B483" s="120"/>
      <c r="C483" s="126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spans="1:26" ht="12.75" customHeight="1" x14ac:dyDescent="0.2">
      <c r="A484" s="120"/>
      <c r="B484" s="120"/>
      <c r="C484" s="126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spans="1:26" ht="12.75" customHeight="1" x14ac:dyDescent="0.2">
      <c r="A485" s="120"/>
      <c r="B485" s="120"/>
      <c r="C485" s="126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spans="1:26" ht="12.75" customHeight="1" x14ac:dyDescent="0.2">
      <c r="A486" s="120"/>
      <c r="B486" s="120"/>
      <c r="C486" s="126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spans="1:26" ht="12.75" customHeight="1" x14ac:dyDescent="0.2">
      <c r="A487" s="120"/>
      <c r="B487" s="120"/>
      <c r="C487" s="126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spans="1:26" ht="12.75" customHeight="1" x14ac:dyDescent="0.2">
      <c r="A488" s="120"/>
      <c r="B488" s="120"/>
      <c r="C488" s="126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spans="1:26" ht="12.75" customHeight="1" x14ac:dyDescent="0.2">
      <c r="A489" s="120"/>
      <c r="B489" s="120"/>
      <c r="C489" s="126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spans="1:26" ht="12.75" customHeight="1" x14ac:dyDescent="0.2">
      <c r="A490" s="120"/>
      <c r="B490" s="120"/>
      <c r="C490" s="126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spans="1:26" ht="12.75" customHeight="1" x14ac:dyDescent="0.2">
      <c r="A491" s="120"/>
      <c r="B491" s="120"/>
      <c r="C491" s="126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spans="1:26" ht="12.75" customHeight="1" x14ac:dyDescent="0.2">
      <c r="A492" s="120"/>
      <c r="B492" s="120"/>
      <c r="C492" s="126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spans="1:26" ht="12.75" customHeight="1" x14ac:dyDescent="0.2">
      <c r="A493" s="120"/>
      <c r="B493" s="120"/>
      <c r="C493" s="126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spans="1:26" ht="12.75" customHeight="1" x14ac:dyDescent="0.2">
      <c r="A494" s="120"/>
      <c r="B494" s="120"/>
      <c r="C494" s="126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spans="1:26" ht="12.75" customHeight="1" x14ac:dyDescent="0.2">
      <c r="A495" s="120"/>
      <c r="B495" s="120"/>
      <c r="C495" s="126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spans="1:26" ht="12.75" customHeight="1" x14ac:dyDescent="0.2">
      <c r="A496" s="120"/>
      <c r="B496" s="120"/>
      <c r="C496" s="126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spans="1:26" ht="12.75" customHeight="1" x14ac:dyDescent="0.2">
      <c r="A497" s="120"/>
      <c r="B497" s="120"/>
      <c r="C497" s="126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spans="1:26" ht="12.75" customHeight="1" x14ac:dyDescent="0.2">
      <c r="A498" s="120"/>
      <c r="B498" s="120"/>
      <c r="C498" s="126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spans="1:26" ht="12.75" customHeight="1" x14ac:dyDescent="0.2">
      <c r="A499" s="120"/>
      <c r="B499" s="120"/>
      <c r="C499" s="126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spans="1:26" ht="12.75" customHeight="1" x14ac:dyDescent="0.2">
      <c r="A500" s="120"/>
      <c r="B500" s="120"/>
      <c r="C500" s="126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spans="1:26" ht="12.75" customHeight="1" x14ac:dyDescent="0.2">
      <c r="A501" s="120"/>
      <c r="B501" s="120"/>
      <c r="C501" s="126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spans="1:26" ht="12.75" customHeight="1" x14ac:dyDescent="0.2">
      <c r="A502" s="120"/>
      <c r="B502" s="120"/>
      <c r="C502" s="126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spans="1:26" ht="12.75" customHeight="1" x14ac:dyDescent="0.2">
      <c r="A503" s="120"/>
      <c r="B503" s="120"/>
      <c r="C503" s="126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spans="1:26" ht="12.75" customHeight="1" x14ac:dyDescent="0.2">
      <c r="A504" s="120"/>
      <c r="B504" s="120"/>
      <c r="C504" s="126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spans="1:26" ht="12.75" customHeight="1" x14ac:dyDescent="0.2">
      <c r="A505" s="120"/>
      <c r="B505" s="120"/>
      <c r="C505" s="126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spans="1:26" ht="12.75" customHeight="1" x14ac:dyDescent="0.2">
      <c r="A506" s="120"/>
      <c r="B506" s="120"/>
      <c r="C506" s="126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spans="1:26" ht="12.75" customHeight="1" x14ac:dyDescent="0.2">
      <c r="A507" s="120"/>
      <c r="B507" s="120"/>
      <c r="C507" s="126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spans="1:26" ht="12.75" customHeight="1" x14ac:dyDescent="0.2">
      <c r="A508" s="120"/>
      <c r="B508" s="120"/>
      <c r="C508" s="126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spans="1:26" ht="12.75" customHeight="1" x14ac:dyDescent="0.2">
      <c r="A509" s="120"/>
      <c r="B509" s="120"/>
      <c r="C509" s="126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spans="1:26" ht="12.75" customHeight="1" x14ac:dyDescent="0.2">
      <c r="A510" s="120"/>
      <c r="B510" s="120"/>
      <c r="C510" s="126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spans="1:26" ht="12.75" customHeight="1" x14ac:dyDescent="0.2">
      <c r="A511" s="120"/>
      <c r="B511" s="120"/>
      <c r="C511" s="126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spans="1:26" ht="12.75" customHeight="1" x14ac:dyDescent="0.2">
      <c r="A512" s="120"/>
      <c r="B512" s="120"/>
      <c r="C512" s="126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spans="1:26" ht="12.75" customHeight="1" x14ac:dyDescent="0.2">
      <c r="A513" s="120"/>
      <c r="B513" s="120"/>
      <c r="C513" s="126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spans="1:26" ht="12.75" customHeight="1" x14ac:dyDescent="0.2">
      <c r="A514" s="120"/>
      <c r="B514" s="120"/>
      <c r="C514" s="126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spans="1:26" ht="12.75" customHeight="1" x14ac:dyDescent="0.2">
      <c r="A515" s="120"/>
      <c r="B515" s="120"/>
      <c r="C515" s="126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spans="1:26" ht="12.75" customHeight="1" x14ac:dyDescent="0.2">
      <c r="A516" s="120"/>
      <c r="B516" s="120"/>
      <c r="C516" s="126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spans="1:26" ht="12.75" customHeight="1" x14ac:dyDescent="0.2">
      <c r="A517" s="120"/>
      <c r="B517" s="120"/>
      <c r="C517" s="126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spans="1:26" ht="12.75" customHeight="1" x14ac:dyDescent="0.2">
      <c r="A518" s="120"/>
      <c r="B518" s="120"/>
      <c r="C518" s="126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spans="1:26" ht="12.75" customHeight="1" x14ac:dyDescent="0.2">
      <c r="A519" s="120"/>
      <c r="B519" s="120"/>
      <c r="C519" s="126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spans="1:26" ht="12.75" customHeight="1" x14ac:dyDescent="0.2">
      <c r="A520" s="120"/>
      <c r="B520" s="120"/>
      <c r="C520" s="126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spans="1:26" ht="12.75" customHeight="1" x14ac:dyDescent="0.2">
      <c r="A521" s="120"/>
      <c r="B521" s="120"/>
      <c r="C521" s="126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spans="1:26" ht="12.75" customHeight="1" x14ac:dyDescent="0.2">
      <c r="A522" s="120"/>
      <c r="B522" s="120"/>
      <c r="C522" s="126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spans="1:26" ht="12.75" customHeight="1" x14ac:dyDescent="0.2">
      <c r="A523" s="120"/>
      <c r="B523" s="120"/>
      <c r="C523" s="126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spans="1:26" ht="12.75" customHeight="1" x14ac:dyDescent="0.2">
      <c r="A524" s="120"/>
      <c r="B524" s="120"/>
      <c r="C524" s="126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spans="1:26" ht="12.75" customHeight="1" x14ac:dyDescent="0.2">
      <c r="A525" s="120"/>
      <c r="B525" s="120"/>
      <c r="C525" s="126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spans="1:26" ht="12.75" customHeight="1" x14ac:dyDescent="0.2">
      <c r="A526" s="120"/>
      <c r="B526" s="120"/>
      <c r="C526" s="126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spans="1:26" ht="12.75" customHeight="1" x14ac:dyDescent="0.2">
      <c r="A527" s="120"/>
      <c r="B527" s="120"/>
      <c r="C527" s="126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spans="1:26" ht="12.75" customHeight="1" x14ac:dyDescent="0.2">
      <c r="A528" s="120"/>
      <c r="B528" s="120"/>
      <c r="C528" s="126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spans="1:26" ht="12.75" customHeight="1" x14ac:dyDescent="0.2">
      <c r="A529" s="120"/>
      <c r="B529" s="120"/>
      <c r="C529" s="126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spans="1:26" ht="12.75" customHeight="1" x14ac:dyDescent="0.2">
      <c r="A530" s="120"/>
      <c r="B530" s="120"/>
      <c r="C530" s="126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spans="1:26" ht="12.75" customHeight="1" x14ac:dyDescent="0.2">
      <c r="A531" s="120"/>
      <c r="B531" s="120"/>
      <c r="C531" s="126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spans="1:26" ht="12.75" customHeight="1" x14ac:dyDescent="0.2">
      <c r="A532" s="120"/>
      <c r="B532" s="120"/>
      <c r="C532" s="126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spans="1:26" ht="12.75" customHeight="1" x14ac:dyDescent="0.2">
      <c r="A533" s="120"/>
      <c r="B533" s="120"/>
      <c r="C533" s="126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spans="1:26" ht="12.75" customHeight="1" x14ac:dyDescent="0.2">
      <c r="A534" s="120"/>
      <c r="B534" s="120"/>
      <c r="C534" s="126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spans="1:26" ht="12.75" customHeight="1" x14ac:dyDescent="0.2">
      <c r="A535" s="120"/>
      <c r="B535" s="120"/>
      <c r="C535" s="126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spans="1:26" ht="12.75" customHeight="1" x14ac:dyDescent="0.2">
      <c r="A536" s="120"/>
      <c r="B536" s="120"/>
      <c r="C536" s="126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spans="1:26" ht="12.75" customHeight="1" x14ac:dyDescent="0.2">
      <c r="A537" s="120"/>
      <c r="B537" s="120"/>
      <c r="C537" s="126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spans="1:26" ht="12.75" customHeight="1" x14ac:dyDescent="0.2">
      <c r="A538" s="120"/>
      <c r="B538" s="120"/>
      <c r="C538" s="126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spans="1:26" ht="12.75" customHeight="1" x14ac:dyDescent="0.2">
      <c r="A539" s="120"/>
      <c r="B539" s="120"/>
      <c r="C539" s="126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spans="1:26" ht="12.75" customHeight="1" x14ac:dyDescent="0.2">
      <c r="A540" s="120"/>
      <c r="B540" s="120"/>
      <c r="C540" s="126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spans="1:26" ht="12.75" customHeight="1" x14ac:dyDescent="0.2">
      <c r="A541" s="120"/>
      <c r="B541" s="120"/>
      <c r="C541" s="126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spans="1:26" ht="12.75" customHeight="1" x14ac:dyDescent="0.2">
      <c r="A542" s="120"/>
      <c r="B542" s="120"/>
      <c r="C542" s="126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spans="1:26" ht="12.75" customHeight="1" x14ac:dyDescent="0.2">
      <c r="A543" s="120"/>
      <c r="B543" s="120"/>
      <c r="C543" s="126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spans="1:26" ht="12.75" customHeight="1" x14ac:dyDescent="0.2">
      <c r="A544" s="120"/>
      <c r="B544" s="120"/>
      <c r="C544" s="126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spans="1:26" ht="12.75" customHeight="1" x14ac:dyDescent="0.2">
      <c r="A545" s="120"/>
      <c r="B545" s="120"/>
      <c r="C545" s="126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spans="1:26" ht="12.75" customHeight="1" x14ac:dyDescent="0.2">
      <c r="A546" s="120"/>
      <c r="B546" s="120"/>
      <c r="C546" s="126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spans="1:26" ht="12.75" customHeight="1" x14ac:dyDescent="0.2">
      <c r="A547" s="120"/>
      <c r="B547" s="120"/>
      <c r="C547" s="126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spans="1:26" ht="12.75" customHeight="1" x14ac:dyDescent="0.2">
      <c r="A548" s="120"/>
      <c r="B548" s="120"/>
      <c r="C548" s="126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spans="1:26" ht="12.75" customHeight="1" x14ac:dyDescent="0.2">
      <c r="A549" s="120"/>
      <c r="B549" s="120"/>
      <c r="C549" s="126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spans="1:26" ht="12.75" customHeight="1" x14ac:dyDescent="0.2">
      <c r="A550" s="120"/>
      <c r="B550" s="120"/>
      <c r="C550" s="126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ht="12.75" customHeight="1" x14ac:dyDescent="0.2">
      <c r="A551" s="120"/>
      <c r="B551" s="120"/>
      <c r="C551" s="126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spans="1:26" ht="12.75" customHeight="1" x14ac:dyDescent="0.2">
      <c r="A552" s="120"/>
      <c r="B552" s="120"/>
      <c r="C552" s="126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spans="1:26" ht="12.75" customHeight="1" x14ac:dyDescent="0.2">
      <c r="A553" s="120"/>
      <c r="B553" s="120"/>
      <c r="C553" s="126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spans="1:26" ht="12.75" customHeight="1" x14ac:dyDescent="0.2">
      <c r="A554" s="120"/>
      <c r="B554" s="120"/>
      <c r="C554" s="126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spans="1:26" ht="12.75" customHeight="1" x14ac:dyDescent="0.2">
      <c r="A555" s="120"/>
      <c r="B555" s="120"/>
      <c r="C555" s="126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spans="1:26" ht="12.75" customHeight="1" x14ac:dyDescent="0.2">
      <c r="A556" s="120"/>
      <c r="B556" s="120"/>
      <c r="C556" s="126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spans="1:26" ht="12.75" customHeight="1" x14ac:dyDescent="0.2">
      <c r="A557" s="120"/>
      <c r="B557" s="120"/>
      <c r="C557" s="126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ht="12.75" customHeight="1" x14ac:dyDescent="0.2">
      <c r="A558" s="120"/>
      <c r="B558" s="120"/>
      <c r="C558" s="126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spans="1:26" ht="12.75" customHeight="1" x14ac:dyDescent="0.2">
      <c r="A559" s="120"/>
      <c r="B559" s="120"/>
      <c r="C559" s="126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spans="1:26" ht="12.75" customHeight="1" x14ac:dyDescent="0.2">
      <c r="A560" s="120"/>
      <c r="B560" s="120"/>
      <c r="C560" s="126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spans="1:26" ht="12.75" customHeight="1" x14ac:dyDescent="0.2">
      <c r="A561" s="120"/>
      <c r="B561" s="120"/>
      <c r="C561" s="126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ht="12.75" customHeight="1" x14ac:dyDescent="0.2">
      <c r="A562" s="120"/>
      <c r="B562" s="120"/>
      <c r="C562" s="126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ht="12.75" customHeight="1" x14ac:dyDescent="0.2">
      <c r="A563" s="120"/>
      <c r="B563" s="120"/>
      <c r="C563" s="126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ht="12.75" customHeight="1" x14ac:dyDescent="0.2">
      <c r="A564" s="120"/>
      <c r="B564" s="120"/>
      <c r="C564" s="126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ht="12.75" customHeight="1" x14ac:dyDescent="0.2">
      <c r="A565" s="120"/>
      <c r="B565" s="120"/>
      <c r="C565" s="126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ht="12.75" customHeight="1" x14ac:dyDescent="0.2">
      <c r="A566" s="120"/>
      <c r="B566" s="120"/>
      <c r="C566" s="126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ht="12.75" customHeight="1" x14ac:dyDescent="0.2">
      <c r="A567" s="120"/>
      <c r="B567" s="120"/>
      <c r="C567" s="126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spans="1:26" ht="12.75" customHeight="1" x14ac:dyDescent="0.2">
      <c r="A568" s="120"/>
      <c r="B568" s="120"/>
      <c r="C568" s="126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spans="1:26" ht="12.75" customHeight="1" x14ac:dyDescent="0.2">
      <c r="A569" s="120"/>
      <c r="B569" s="120"/>
      <c r="C569" s="126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spans="1:26" ht="12.75" customHeight="1" x14ac:dyDescent="0.2">
      <c r="A570" s="120"/>
      <c r="B570" s="120"/>
      <c r="C570" s="126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ht="12.75" customHeight="1" x14ac:dyDescent="0.2">
      <c r="A571" s="120"/>
      <c r="B571" s="120"/>
      <c r="C571" s="126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ht="12.75" customHeight="1" x14ac:dyDescent="0.2">
      <c r="A572" s="120"/>
      <c r="B572" s="120"/>
      <c r="C572" s="126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ht="12.75" customHeight="1" x14ac:dyDescent="0.2">
      <c r="A573" s="120"/>
      <c r="B573" s="120"/>
      <c r="C573" s="126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ht="12.75" customHeight="1" x14ac:dyDescent="0.2">
      <c r="A574" s="120"/>
      <c r="B574" s="120"/>
      <c r="C574" s="126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ht="12.75" customHeight="1" x14ac:dyDescent="0.2">
      <c r="A575" s="120"/>
      <c r="B575" s="120"/>
      <c r="C575" s="126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spans="1:26" ht="12.75" customHeight="1" x14ac:dyDescent="0.2">
      <c r="A576" s="120"/>
      <c r="B576" s="120"/>
      <c r="C576" s="126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1:26" ht="12.75" customHeight="1" x14ac:dyDescent="0.2">
      <c r="A577" s="120"/>
      <c r="B577" s="120"/>
      <c r="C577" s="126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spans="1:26" ht="12.75" customHeight="1" x14ac:dyDescent="0.2">
      <c r="A578" s="120"/>
      <c r="B578" s="120"/>
      <c r="C578" s="126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spans="1:26" ht="12.75" customHeight="1" x14ac:dyDescent="0.2">
      <c r="A579" s="120"/>
      <c r="B579" s="120"/>
      <c r="C579" s="126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spans="1:26" ht="12.75" customHeight="1" x14ac:dyDescent="0.2">
      <c r="A580" s="120"/>
      <c r="B580" s="120"/>
      <c r="C580" s="126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spans="1:26" ht="12.75" customHeight="1" x14ac:dyDescent="0.2">
      <c r="A581" s="120"/>
      <c r="B581" s="120"/>
      <c r="C581" s="126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spans="1:26" ht="12.75" customHeight="1" x14ac:dyDescent="0.2">
      <c r="A582" s="120"/>
      <c r="B582" s="120"/>
      <c r="C582" s="126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spans="1:26" ht="12.75" customHeight="1" x14ac:dyDescent="0.2">
      <c r="A583" s="120"/>
      <c r="B583" s="120"/>
      <c r="C583" s="126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spans="1:26" ht="12.75" customHeight="1" x14ac:dyDescent="0.2">
      <c r="A584" s="120"/>
      <c r="B584" s="120"/>
      <c r="C584" s="126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spans="1:26" ht="12.75" customHeight="1" x14ac:dyDescent="0.2">
      <c r="A585" s="120"/>
      <c r="B585" s="120"/>
      <c r="C585" s="126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spans="1:26" ht="12.75" customHeight="1" x14ac:dyDescent="0.2">
      <c r="A586" s="120"/>
      <c r="B586" s="120"/>
      <c r="C586" s="126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spans="1:26" ht="12.75" customHeight="1" x14ac:dyDescent="0.2">
      <c r="A587" s="120"/>
      <c r="B587" s="120"/>
      <c r="C587" s="126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spans="1:26" ht="12.75" customHeight="1" x14ac:dyDescent="0.2">
      <c r="A588" s="120"/>
      <c r="B588" s="120"/>
      <c r="C588" s="126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12.75" customHeight="1" x14ac:dyDescent="0.2">
      <c r="A589" s="120"/>
      <c r="B589" s="120"/>
      <c r="C589" s="126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spans="1:26" ht="12.75" customHeight="1" x14ac:dyDescent="0.2">
      <c r="A590" s="120"/>
      <c r="B590" s="120"/>
      <c r="C590" s="126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spans="1:26" ht="12.75" customHeight="1" x14ac:dyDescent="0.2">
      <c r="A591" s="120"/>
      <c r="B591" s="120"/>
      <c r="C591" s="126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spans="1:26" ht="12.75" customHeight="1" x14ac:dyDescent="0.2">
      <c r="A592" s="120"/>
      <c r="B592" s="120"/>
      <c r="C592" s="126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spans="1:26" ht="12.75" customHeight="1" x14ac:dyDescent="0.2">
      <c r="A593" s="120"/>
      <c r="B593" s="120"/>
      <c r="C593" s="126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spans="1:26" ht="12.75" customHeight="1" x14ac:dyDescent="0.2">
      <c r="A594" s="120"/>
      <c r="B594" s="120"/>
      <c r="C594" s="126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spans="1:26" ht="12.75" customHeight="1" x14ac:dyDescent="0.2">
      <c r="A595" s="120"/>
      <c r="B595" s="120"/>
      <c r="C595" s="126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spans="1:26" ht="12.75" customHeight="1" x14ac:dyDescent="0.2">
      <c r="A596" s="120"/>
      <c r="B596" s="120"/>
      <c r="C596" s="126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spans="1:26" ht="12.75" customHeight="1" x14ac:dyDescent="0.2">
      <c r="A597" s="120"/>
      <c r="B597" s="120"/>
      <c r="C597" s="126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spans="1:26" ht="12.75" customHeight="1" x14ac:dyDescent="0.2">
      <c r="A598" s="120"/>
      <c r="B598" s="120"/>
      <c r="C598" s="126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spans="1:26" ht="12.75" customHeight="1" x14ac:dyDescent="0.2">
      <c r="A599" s="120"/>
      <c r="B599" s="120"/>
      <c r="C599" s="126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spans="1:26" ht="12.75" customHeight="1" x14ac:dyDescent="0.2">
      <c r="A600" s="120"/>
      <c r="B600" s="120"/>
      <c r="C600" s="126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spans="1:26" ht="12.75" customHeight="1" x14ac:dyDescent="0.2">
      <c r="A601" s="120"/>
      <c r="B601" s="120"/>
      <c r="C601" s="126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spans="1:26" ht="12.75" customHeight="1" x14ac:dyDescent="0.2">
      <c r="A602" s="120"/>
      <c r="B602" s="120"/>
      <c r="C602" s="126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spans="1:26" ht="12.75" customHeight="1" x14ac:dyDescent="0.2">
      <c r="A603" s="120"/>
      <c r="B603" s="120"/>
      <c r="C603" s="126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spans="1:26" ht="12.75" customHeight="1" x14ac:dyDescent="0.2">
      <c r="A604" s="120"/>
      <c r="B604" s="120"/>
      <c r="C604" s="126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spans="1:26" ht="12.75" customHeight="1" x14ac:dyDescent="0.2">
      <c r="A605" s="120"/>
      <c r="B605" s="120"/>
      <c r="C605" s="126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spans="1:26" ht="12.75" customHeight="1" x14ac:dyDescent="0.2">
      <c r="A606" s="120"/>
      <c r="B606" s="120"/>
      <c r="C606" s="126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spans="1:26" ht="12.75" customHeight="1" x14ac:dyDescent="0.2">
      <c r="A607" s="120"/>
      <c r="B607" s="120"/>
      <c r="C607" s="126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spans="1:26" ht="12.75" customHeight="1" x14ac:dyDescent="0.2">
      <c r="A608" s="120"/>
      <c r="B608" s="120"/>
      <c r="C608" s="126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spans="1:26" ht="12.75" customHeight="1" x14ac:dyDescent="0.2">
      <c r="A609" s="120"/>
      <c r="B609" s="120"/>
      <c r="C609" s="126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spans="1:26" ht="12.75" customHeight="1" x14ac:dyDescent="0.2">
      <c r="A610" s="120"/>
      <c r="B610" s="120"/>
      <c r="C610" s="126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spans="1:26" ht="12.75" customHeight="1" x14ac:dyDescent="0.2">
      <c r="A611" s="120"/>
      <c r="B611" s="120"/>
      <c r="C611" s="126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spans="1:26" ht="12.75" customHeight="1" x14ac:dyDescent="0.2">
      <c r="A612" s="120"/>
      <c r="B612" s="120"/>
      <c r="C612" s="126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1:26" ht="12.75" customHeight="1" x14ac:dyDescent="0.2">
      <c r="A613" s="120"/>
      <c r="B613" s="120"/>
      <c r="C613" s="126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spans="1:26" ht="12.75" customHeight="1" x14ac:dyDescent="0.2">
      <c r="A614" s="120"/>
      <c r="B614" s="120"/>
      <c r="C614" s="126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spans="1:26" ht="12.75" customHeight="1" x14ac:dyDescent="0.2">
      <c r="A615" s="120"/>
      <c r="B615" s="120"/>
      <c r="C615" s="126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spans="1:26" ht="12.75" customHeight="1" x14ac:dyDescent="0.2">
      <c r="A616" s="120"/>
      <c r="B616" s="120"/>
      <c r="C616" s="126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spans="1:26" ht="12.75" customHeight="1" x14ac:dyDescent="0.2">
      <c r="A617" s="120"/>
      <c r="B617" s="120"/>
      <c r="C617" s="126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spans="1:26" ht="12.75" customHeight="1" x14ac:dyDescent="0.2">
      <c r="A618" s="120"/>
      <c r="B618" s="120"/>
      <c r="C618" s="126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1:26" ht="12.75" customHeight="1" x14ac:dyDescent="0.2">
      <c r="A619" s="120"/>
      <c r="B619" s="120"/>
      <c r="C619" s="126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1:26" ht="12.75" customHeight="1" x14ac:dyDescent="0.2">
      <c r="A620" s="120"/>
      <c r="B620" s="120"/>
      <c r="C620" s="126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spans="1:26" ht="12.75" customHeight="1" x14ac:dyDescent="0.2">
      <c r="A621" s="120"/>
      <c r="B621" s="120"/>
      <c r="C621" s="126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spans="1:26" ht="12.75" customHeight="1" x14ac:dyDescent="0.2">
      <c r="A622" s="120"/>
      <c r="B622" s="120"/>
      <c r="C622" s="126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spans="1:26" ht="12.75" customHeight="1" x14ac:dyDescent="0.2">
      <c r="A623" s="120"/>
      <c r="B623" s="120"/>
      <c r="C623" s="126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spans="1:26" ht="12.75" customHeight="1" x14ac:dyDescent="0.2">
      <c r="A624" s="120"/>
      <c r="B624" s="120"/>
      <c r="C624" s="126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spans="1:26" ht="12.75" customHeight="1" x14ac:dyDescent="0.2">
      <c r="A625" s="120"/>
      <c r="B625" s="120"/>
      <c r="C625" s="126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spans="1:26" ht="12.75" customHeight="1" x14ac:dyDescent="0.2">
      <c r="A626" s="120"/>
      <c r="B626" s="120"/>
      <c r="C626" s="126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spans="1:26" ht="12.75" customHeight="1" x14ac:dyDescent="0.2">
      <c r="A627" s="120"/>
      <c r="B627" s="120"/>
      <c r="C627" s="126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1:26" ht="12.75" customHeight="1" x14ac:dyDescent="0.2">
      <c r="A628" s="120"/>
      <c r="B628" s="120"/>
      <c r="C628" s="126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1:26" ht="12.75" customHeight="1" x14ac:dyDescent="0.2">
      <c r="A629" s="120"/>
      <c r="B629" s="120"/>
      <c r="C629" s="126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1:26" ht="12.75" customHeight="1" x14ac:dyDescent="0.2">
      <c r="A630" s="120"/>
      <c r="B630" s="120"/>
      <c r="C630" s="126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1:26" ht="12.75" customHeight="1" x14ac:dyDescent="0.2">
      <c r="A631" s="120"/>
      <c r="B631" s="120"/>
      <c r="C631" s="126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spans="1:26" ht="12.75" customHeight="1" x14ac:dyDescent="0.2">
      <c r="A632" s="120"/>
      <c r="B632" s="120"/>
      <c r="C632" s="126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spans="1:26" ht="12.75" customHeight="1" x14ac:dyDescent="0.2">
      <c r="A633" s="120"/>
      <c r="B633" s="120"/>
      <c r="C633" s="126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spans="1:26" ht="12.75" customHeight="1" x14ac:dyDescent="0.2">
      <c r="A634" s="120"/>
      <c r="B634" s="120"/>
      <c r="C634" s="126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spans="1:26" ht="12.75" customHeight="1" x14ac:dyDescent="0.2">
      <c r="A635" s="120"/>
      <c r="B635" s="120"/>
      <c r="C635" s="126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spans="1:26" ht="12.75" customHeight="1" x14ac:dyDescent="0.2">
      <c r="A636" s="120"/>
      <c r="B636" s="120"/>
      <c r="C636" s="126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spans="1:26" ht="12.75" customHeight="1" x14ac:dyDescent="0.2">
      <c r="A637" s="120"/>
      <c r="B637" s="120"/>
      <c r="C637" s="126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spans="1:26" ht="12.75" customHeight="1" x14ac:dyDescent="0.2">
      <c r="A638" s="120"/>
      <c r="B638" s="120"/>
      <c r="C638" s="126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1:26" ht="12.75" customHeight="1" x14ac:dyDescent="0.2">
      <c r="A639" s="120"/>
      <c r="B639" s="120"/>
      <c r="C639" s="126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1:26" ht="12.75" customHeight="1" x14ac:dyDescent="0.2">
      <c r="A640" s="120"/>
      <c r="B640" s="120"/>
      <c r="C640" s="126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spans="1:26" ht="12.75" customHeight="1" x14ac:dyDescent="0.2">
      <c r="A641" s="120"/>
      <c r="B641" s="120"/>
      <c r="C641" s="126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spans="1:26" ht="12.75" customHeight="1" x14ac:dyDescent="0.2">
      <c r="A642" s="120"/>
      <c r="B642" s="120"/>
      <c r="C642" s="126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spans="1:26" ht="12.75" customHeight="1" x14ac:dyDescent="0.2">
      <c r="A643" s="120"/>
      <c r="B643" s="120"/>
      <c r="C643" s="126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spans="1:26" ht="12.75" customHeight="1" x14ac:dyDescent="0.2">
      <c r="A644" s="120"/>
      <c r="B644" s="120"/>
      <c r="C644" s="126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spans="1:26" ht="12.75" customHeight="1" x14ac:dyDescent="0.2">
      <c r="A645" s="120"/>
      <c r="B645" s="120"/>
      <c r="C645" s="126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spans="1:26" ht="12.75" customHeight="1" x14ac:dyDescent="0.2">
      <c r="A646" s="120"/>
      <c r="B646" s="120"/>
      <c r="C646" s="126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spans="1:26" ht="12.75" customHeight="1" x14ac:dyDescent="0.2">
      <c r="A647" s="120"/>
      <c r="B647" s="120"/>
      <c r="C647" s="126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1:26" ht="12.75" customHeight="1" x14ac:dyDescent="0.2">
      <c r="A648" s="120"/>
      <c r="B648" s="120"/>
      <c r="C648" s="126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1:26" ht="12.75" customHeight="1" x14ac:dyDescent="0.2">
      <c r="A649" s="120"/>
      <c r="B649" s="120"/>
      <c r="C649" s="126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spans="1:26" ht="12.75" customHeight="1" x14ac:dyDescent="0.2">
      <c r="A650" s="120"/>
      <c r="B650" s="120"/>
      <c r="C650" s="126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spans="1:26" ht="12.75" customHeight="1" x14ac:dyDescent="0.2">
      <c r="A651" s="120"/>
      <c r="B651" s="120"/>
      <c r="C651" s="126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spans="1:26" ht="12.75" customHeight="1" x14ac:dyDescent="0.2">
      <c r="A652" s="120"/>
      <c r="B652" s="120"/>
      <c r="C652" s="126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spans="1:26" ht="12.75" customHeight="1" x14ac:dyDescent="0.2">
      <c r="A653" s="120"/>
      <c r="B653" s="120"/>
      <c r="C653" s="126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spans="1:26" ht="12.75" customHeight="1" x14ac:dyDescent="0.2">
      <c r="A654" s="120"/>
      <c r="B654" s="120"/>
      <c r="C654" s="126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spans="1:26" ht="12.75" customHeight="1" x14ac:dyDescent="0.2">
      <c r="A655" s="120"/>
      <c r="B655" s="120"/>
      <c r="C655" s="126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spans="1:26" ht="12.75" customHeight="1" x14ac:dyDescent="0.2">
      <c r="A656" s="120"/>
      <c r="B656" s="120"/>
      <c r="C656" s="126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spans="1:26" ht="12.75" customHeight="1" x14ac:dyDescent="0.2">
      <c r="A657" s="120"/>
      <c r="B657" s="120"/>
      <c r="C657" s="126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spans="1:26" ht="12.75" customHeight="1" x14ac:dyDescent="0.2">
      <c r="A658" s="120"/>
      <c r="B658" s="120"/>
      <c r="C658" s="126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spans="1:26" ht="12.75" customHeight="1" x14ac:dyDescent="0.2">
      <c r="A659" s="120"/>
      <c r="B659" s="120"/>
      <c r="C659" s="126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spans="1:26" ht="12.75" customHeight="1" x14ac:dyDescent="0.2">
      <c r="A660" s="120"/>
      <c r="B660" s="120"/>
      <c r="C660" s="126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spans="1:26" ht="12.75" customHeight="1" x14ac:dyDescent="0.2">
      <c r="A661" s="120"/>
      <c r="B661" s="120"/>
      <c r="C661" s="126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spans="1:26" ht="12.75" customHeight="1" x14ac:dyDescent="0.2">
      <c r="A662" s="120"/>
      <c r="B662" s="120"/>
      <c r="C662" s="126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spans="1:26" ht="12.75" customHeight="1" x14ac:dyDescent="0.2">
      <c r="A663" s="120"/>
      <c r="B663" s="120"/>
      <c r="C663" s="126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spans="1:26" ht="12.75" customHeight="1" x14ac:dyDescent="0.2">
      <c r="A664" s="120"/>
      <c r="B664" s="120"/>
      <c r="C664" s="126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spans="1:26" ht="12.75" customHeight="1" x14ac:dyDescent="0.2">
      <c r="A665" s="120"/>
      <c r="B665" s="120"/>
      <c r="C665" s="126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spans="1:26" ht="12.75" customHeight="1" x14ac:dyDescent="0.2">
      <c r="A666" s="120"/>
      <c r="B666" s="120"/>
      <c r="C666" s="126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spans="1:26" ht="12.75" customHeight="1" x14ac:dyDescent="0.2">
      <c r="A667" s="120"/>
      <c r="B667" s="120"/>
      <c r="C667" s="126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spans="1:26" ht="12.75" customHeight="1" x14ac:dyDescent="0.2">
      <c r="A668" s="120"/>
      <c r="B668" s="120"/>
      <c r="C668" s="126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spans="1:26" ht="12.75" customHeight="1" x14ac:dyDescent="0.2">
      <c r="A669" s="120"/>
      <c r="B669" s="120"/>
      <c r="C669" s="126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spans="1:26" ht="12.75" customHeight="1" x14ac:dyDescent="0.2">
      <c r="A670" s="120"/>
      <c r="B670" s="120"/>
      <c r="C670" s="126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spans="1:26" ht="12.75" customHeight="1" x14ac:dyDescent="0.2">
      <c r="A671" s="120"/>
      <c r="B671" s="120"/>
      <c r="C671" s="126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spans="1:26" ht="12.75" customHeight="1" x14ac:dyDescent="0.2">
      <c r="A672" s="120"/>
      <c r="B672" s="120"/>
      <c r="C672" s="126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spans="1:26" ht="12.75" customHeight="1" x14ac:dyDescent="0.2">
      <c r="A673" s="120"/>
      <c r="B673" s="120"/>
      <c r="C673" s="126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spans="1:26" ht="12.75" customHeight="1" x14ac:dyDescent="0.2">
      <c r="A674" s="120"/>
      <c r="B674" s="120"/>
      <c r="C674" s="126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spans="1:26" ht="12.75" customHeight="1" x14ac:dyDescent="0.2">
      <c r="A675" s="120"/>
      <c r="B675" s="120"/>
      <c r="C675" s="126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spans="1:26" ht="12.75" customHeight="1" x14ac:dyDescent="0.2">
      <c r="A676" s="120"/>
      <c r="B676" s="120"/>
      <c r="C676" s="126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spans="1:26" ht="12.75" customHeight="1" x14ac:dyDescent="0.2">
      <c r="A677" s="120"/>
      <c r="B677" s="120"/>
      <c r="C677" s="126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spans="1:26" ht="12.75" customHeight="1" x14ac:dyDescent="0.2">
      <c r="A678" s="120"/>
      <c r="B678" s="120"/>
      <c r="C678" s="126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spans="1:26" ht="12.75" customHeight="1" x14ac:dyDescent="0.2">
      <c r="A679" s="120"/>
      <c r="B679" s="120"/>
      <c r="C679" s="126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spans="1:26" ht="12.75" customHeight="1" x14ac:dyDescent="0.2">
      <c r="A680" s="120"/>
      <c r="B680" s="120"/>
      <c r="C680" s="126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spans="1:26" ht="12.75" customHeight="1" x14ac:dyDescent="0.2">
      <c r="A681" s="120"/>
      <c r="B681" s="120"/>
      <c r="C681" s="126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spans="1:26" ht="12.75" customHeight="1" x14ac:dyDescent="0.2">
      <c r="A682" s="120"/>
      <c r="B682" s="120"/>
      <c r="C682" s="126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spans="1:26" ht="12.75" customHeight="1" x14ac:dyDescent="0.2">
      <c r="A683" s="120"/>
      <c r="B683" s="120"/>
      <c r="C683" s="126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spans="1:26" ht="12.75" customHeight="1" x14ac:dyDescent="0.2">
      <c r="A684" s="120"/>
      <c r="B684" s="120"/>
      <c r="C684" s="126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spans="1:26" ht="12.75" customHeight="1" x14ac:dyDescent="0.2">
      <c r="A685" s="120"/>
      <c r="B685" s="120"/>
      <c r="C685" s="126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spans="1:26" ht="12.75" customHeight="1" x14ac:dyDescent="0.2">
      <c r="A686" s="120"/>
      <c r="B686" s="120"/>
      <c r="C686" s="126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spans="1:26" ht="12.75" customHeight="1" x14ac:dyDescent="0.2">
      <c r="A687" s="120"/>
      <c r="B687" s="120"/>
      <c r="C687" s="126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spans="1:26" ht="12.75" customHeight="1" x14ac:dyDescent="0.2">
      <c r="A688" s="120"/>
      <c r="B688" s="120"/>
      <c r="C688" s="126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spans="1:26" ht="12.75" customHeight="1" x14ac:dyDescent="0.2">
      <c r="A689" s="120"/>
      <c r="B689" s="120"/>
      <c r="C689" s="126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spans="1:26" ht="12.75" customHeight="1" x14ac:dyDescent="0.2">
      <c r="A690" s="120"/>
      <c r="B690" s="120"/>
      <c r="C690" s="126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spans="1:26" ht="12.75" customHeight="1" x14ac:dyDescent="0.2">
      <c r="A691" s="120"/>
      <c r="B691" s="120"/>
      <c r="C691" s="126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spans="1:26" ht="12.75" customHeight="1" x14ac:dyDescent="0.2">
      <c r="A692" s="120"/>
      <c r="B692" s="120"/>
      <c r="C692" s="126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spans="1:26" ht="12.75" customHeight="1" x14ac:dyDescent="0.2">
      <c r="A693" s="120"/>
      <c r="B693" s="120"/>
      <c r="C693" s="126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spans="1:26" ht="12.75" customHeight="1" x14ac:dyDescent="0.2">
      <c r="A694" s="120"/>
      <c r="B694" s="120"/>
      <c r="C694" s="126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spans="1:26" ht="12.75" customHeight="1" x14ac:dyDescent="0.2">
      <c r="A695" s="120"/>
      <c r="B695" s="120"/>
      <c r="C695" s="126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spans="1:26" ht="12.75" customHeight="1" x14ac:dyDescent="0.2">
      <c r="A696" s="120"/>
      <c r="B696" s="120"/>
      <c r="C696" s="126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spans="1:26" ht="12.75" customHeight="1" x14ac:dyDescent="0.2">
      <c r="A697" s="120"/>
      <c r="B697" s="120"/>
      <c r="C697" s="126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spans="1:26" ht="12.75" customHeight="1" x14ac:dyDescent="0.2">
      <c r="A698" s="120"/>
      <c r="B698" s="120"/>
      <c r="C698" s="126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spans="1:26" ht="12.75" customHeight="1" x14ac:dyDescent="0.2">
      <c r="A699" s="120"/>
      <c r="B699" s="120"/>
      <c r="C699" s="126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spans="1:26" ht="12.75" customHeight="1" x14ac:dyDescent="0.2">
      <c r="A700" s="120"/>
      <c r="B700" s="120"/>
      <c r="C700" s="126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spans="1:26" ht="12.75" customHeight="1" x14ac:dyDescent="0.2">
      <c r="A701" s="120"/>
      <c r="B701" s="120"/>
      <c r="C701" s="126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spans="1:26" ht="12.75" customHeight="1" x14ac:dyDescent="0.2">
      <c r="A702" s="120"/>
      <c r="B702" s="120"/>
      <c r="C702" s="126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spans="1:26" ht="12.75" customHeight="1" x14ac:dyDescent="0.2">
      <c r="A703" s="120"/>
      <c r="B703" s="120"/>
      <c r="C703" s="126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spans="1:26" ht="12.75" customHeight="1" x14ac:dyDescent="0.2">
      <c r="A704" s="120"/>
      <c r="B704" s="120"/>
      <c r="C704" s="126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spans="1:26" ht="12.75" customHeight="1" x14ac:dyDescent="0.2">
      <c r="A705" s="120"/>
      <c r="B705" s="120"/>
      <c r="C705" s="126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spans="1:26" ht="12.75" customHeight="1" x14ac:dyDescent="0.2">
      <c r="A706" s="120"/>
      <c r="B706" s="120"/>
      <c r="C706" s="126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spans="1:26" ht="12.75" customHeight="1" x14ac:dyDescent="0.2">
      <c r="A707" s="120"/>
      <c r="B707" s="120"/>
      <c r="C707" s="126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spans="1:26" ht="12.75" customHeight="1" x14ac:dyDescent="0.2">
      <c r="A708" s="120"/>
      <c r="B708" s="120"/>
      <c r="C708" s="126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spans="1:26" ht="12.75" customHeight="1" x14ac:dyDescent="0.2">
      <c r="A709" s="120"/>
      <c r="B709" s="120"/>
      <c r="C709" s="126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spans="1:26" ht="12.75" customHeight="1" x14ac:dyDescent="0.2">
      <c r="A710" s="120"/>
      <c r="B710" s="120"/>
      <c r="C710" s="126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spans="1:26" ht="12.75" customHeight="1" x14ac:dyDescent="0.2">
      <c r="A711" s="120"/>
      <c r="B711" s="120"/>
      <c r="C711" s="126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spans="1:26" ht="12.75" customHeight="1" x14ac:dyDescent="0.2">
      <c r="A712" s="120"/>
      <c r="B712" s="120"/>
      <c r="C712" s="126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spans="1:26" ht="12.75" customHeight="1" x14ac:dyDescent="0.2">
      <c r="A713" s="120"/>
      <c r="B713" s="120"/>
      <c r="C713" s="126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spans="1:26" ht="12.75" customHeight="1" x14ac:dyDescent="0.2">
      <c r="A714" s="120"/>
      <c r="B714" s="120"/>
      <c r="C714" s="126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spans="1:26" ht="12.75" customHeight="1" x14ac:dyDescent="0.2">
      <c r="A715" s="120"/>
      <c r="B715" s="120"/>
      <c r="C715" s="126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spans="1:26" ht="12.75" customHeight="1" x14ac:dyDescent="0.2">
      <c r="A716" s="120"/>
      <c r="B716" s="120"/>
      <c r="C716" s="126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spans="1:26" ht="12.75" customHeight="1" x14ac:dyDescent="0.2">
      <c r="A717" s="120"/>
      <c r="B717" s="120"/>
      <c r="C717" s="126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spans="1:26" ht="12.75" customHeight="1" x14ac:dyDescent="0.2">
      <c r="A718" s="120"/>
      <c r="B718" s="120"/>
      <c r="C718" s="126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spans="1:26" ht="12.75" customHeight="1" x14ac:dyDescent="0.2">
      <c r="A719" s="120"/>
      <c r="B719" s="120"/>
      <c r="C719" s="126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spans="1:26" ht="12.75" customHeight="1" x14ac:dyDescent="0.2">
      <c r="A720" s="120"/>
      <c r="B720" s="120"/>
      <c r="C720" s="126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spans="1:26" ht="12.75" customHeight="1" x14ac:dyDescent="0.2">
      <c r="A721" s="120"/>
      <c r="B721" s="120"/>
      <c r="C721" s="126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spans="1:26" ht="12.75" customHeight="1" x14ac:dyDescent="0.2">
      <c r="A722" s="120"/>
      <c r="B722" s="120"/>
      <c r="C722" s="126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spans="1:26" ht="12.75" customHeight="1" x14ac:dyDescent="0.2">
      <c r="A723" s="120"/>
      <c r="B723" s="120"/>
      <c r="C723" s="126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spans="1:26" ht="12.75" customHeight="1" x14ac:dyDescent="0.2">
      <c r="A724" s="120"/>
      <c r="B724" s="120"/>
      <c r="C724" s="126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spans="1:26" ht="12.75" customHeight="1" x14ac:dyDescent="0.2">
      <c r="A725" s="120"/>
      <c r="B725" s="120"/>
      <c r="C725" s="126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spans="1:26" ht="12.75" customHeight="1" x14ac:dyDescent="0.2">
      <c r="A726" s="120"/>
      <c r="B726" s="120"/>
      <c r="C726" s="126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spans="1:26" ht="12.75" customHeight="1" x14ac:dyDescent="0.2">
      <c r="A727" s="120"/>
      <c r="B727" s="120"/>
      <c r="C727" s="126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spans="1:26" ht="12.75" customHeight="1" x14ac:dyDescent="0.2">
      <c r="A728" s="120"/>
      <c r="B728" s="120"/>
      <c r="C728" s="126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spans="1:26" ht="12.75" customHeight="1" x14ac:dyDescent="0.2">
      <c r="A729" s="120"/>
      <c r="B729" s="120"/>
      <c r="C729" s="126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spans="1:26" ht="12.75" customHeight="1" x14ac:dyDescent="0.2">
      <c r="A730" s="120"/>
      <c r="B730" s="120"/>
      <c r="C730" s="126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spans="1:26" ht="12.75" customHeight="1" x14ac:dyDescent="0.2">
      <c r="A731" s="120"/>
      <c r="B731" s="120"/>
      <c r="C731" s="126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spans="1:26" ht="12.75" customHeight="1" x14ac:dyDescent="0.2">
      <c r="A732" s="120"/>
      <c r="B732" s="120"/>
      <c r="C732" s="126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spans="1:26" ht="12.75" customHeight="1" x14ac:dyDescent="0.2">
      <c r="A733" s="120"/>
      <c r="B733" s="120"/>
      <c r="C733" s="126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spans="1:26" ht="12.75" customHeight="1" x14ac:dyDescent="0.2">
      <c r="A734" s="120"/>
      <c r="B734" s="120"/>
      <c r="C734" s="126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spans="1:26" ht="12.75" customHeight="1" x14ac:dyDescent="0.2">
      <c r="A735" s="120"/>
      <c r="B735" s="120"/>
      <c r="C735" s="126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spans="1:26" ht="12.75" customHeight="1" x14ac:dyDescent="0.2">
      <c r="A736" s="120"/>
      <c r="B736" s="120"/>
      <c r="C736" s="126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spans="1:26" ht="12.75" customHeight="1" x14ac:dyDescent="0.2">
      <c r="A737" s="120"/>
      <c r="B737" s="120"/>
      <c r="C737" s="126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spans="1:26" ht="12.75" customHeight="1" x14ac:dyDescent="0.2">
      <c r="A738" s="120"/>
      <c r="B738" s="120"/>
      <c r="C738" s="126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spans="1:26" ht="12.75" customHeight="1" x14ac:dyDescent="0.2">
      <c r="A739" s="120"/>
      <c r="B739" s="120"/>
      <c r="C739" s="126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spans="1:26" ht="12.75" customHeight="1" x14ac:dyDescent="0.2">
      <c r="A740" s="120"/>
      <c r="B740" s="120"/>
      <c r="C740" s="126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spans="1:26" ht="12.75" customHeight="1" x14ac:dyDescent="0.2">
      <c r="A741" s="120"/>
      <c r="B741" s="120"/>
      <c r="C741" s="126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spans="1:26" ht="12.75" customHeight="1" x14ac:dyDescent="0.2">
      <c r="A742" s="120"/>
      <c r="B742" s="120"/>
      <c r="C742" s="126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spans="1:26" ht="12.75" customHeight="1" x14ac:dyDescent="0.2">
      <c r="A743" s="120"/>
      <c r="B743" s="120"/>
      <c r="C743" s="126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spans="1:26" ht="12.75" customHeight="1" x14ac:dyDescent="0.2">
      <c r="A744" s="120"/>
      <c r="B744" s="120"/>
      <c r="C744" s="126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spans="1:26" ht="12.75" customHeight="1" x14ac:dyDescent="0.2">
      <c r="A745" s="120"/>
      <c r="B745" s="120"/>
      <c r="C745" s="126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spans="1:26" ht="12.75" customHeight="1" x14ac:dyDescent="0.2">
      <c r="A746" s="120"/>
      <c r="B746" s="120"/>
      <c r="C746" s="126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spans="1:26" ht="12.75" customHeight="1" x14ac:dyDescent="0.2">
      <c r="A747" s="120"/>
      <c r="B747" s="120"/>
      <c r="C747" s="126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spans="1:26" ht="12.75" customHeight="1" x14ac:dyDescent="0.2">
      <c r="A748" s="120"/>
      <c r="B748" s="120"/>
      <c r="C748" s="126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spans="1:26" ht="12.75" customHeight="1" x14ac:dyDescent="0.2">
      <c r="A749" s="120"/>
      <c r="B749" s="120"/>
      <c r="C749" s="126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spans="1:26" ht="12.75" customHeight="1" x14ac:dyDescent="0.2">
      <c r="A750" s="120"/>
      <c r="B750" s="120"/>
      <c r="C750" s="126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spans="1:26" ht="12.75" customHeight="1" x14ac:dyDescent="0.2">
      <c r="A751" s="120"/>
      <c r="B751" s="120"/>
      <c r="C751" s="126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spans="1:26" ht="12.75" customHeight="1" x14ac:dyDescent="0.2">
      <c r="A752" s="120"/>
      <c r="B752" s="120"/>
      <c r="C752" s="126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spans="1:26" ht="12.75" customHeight="1" x14ac:dyDescent="0.2">
      <c r="A753" s="120"/>
      <c r="B753" s="120"/>
      <c r="C753" s="126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spans="1:26" ht="12.75" customHeight="1" x14ac:dyDescent="0.2">
      <c r="A754" s="120"/>
      <c r="B754" s="120"/>
      <c r="C754" s="126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spans="1:26" ht="12.75" customHeight="1" x14ac:dyDescent="0.2">
      <c r="A755" s="120"/>
      <c r="B755" s="120"/>
      <c r="C755" s="126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spans="1:26" ht="12.75" customHeight="1" x14ac:dyDescent="0.2">
      <c r="A756" s="120"/>
      <c r="B756" s="120"/>
      <c r="C756" s="126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spans="1:26" ht="12.75" customHeight="1" x14ac:dyDescent="0.2">
      <c r="A757" s="120"/>
      <c r="B757" s="120"/>
      <c r="C757" s="126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spans="1:26" ht="12.75" customHeight="1" x14ac:dyDescent="0.2">
      <c r="A758" s="120"/>
      <c r="B758" s="120"/>
      <c r="C758" s="126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spans="1:26" ht="12.75" customHeight="1" x14ac:dyDescent="0.2">
      <c r="A759" s="120"/>
      <c r="B759" s="120"/>
      <c r="C759" s="126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spans="1:26" ht="12.75" customHeight="1" x14ac:dyDescent="0.2">
      <c r="A760" s="120"/>
      <c r="B760" s="120"/>
      <c r="C760" s="126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spans="1:26" ht="12.75" customHeight="1" x14ac:dyDescent="0.2">
      <c r="A761" s="120"/>
      <c r="B761" s="120"/>
      <c r="C761" s="126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spans="1:26" ht="12.75" customHeight="1" x14ac:dyDescent="0.2">
      <c r="A762" s="120"/>
      <c r="B762" s="120"/>
      <c r="C762" s="126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spans="1:26" ht="12.75" customHeight="1" x14ac:dyDescent="0.2">
      <c r="A763" s="120"/>
      <c r="B763" s="120"/>
      <c r="C763" s="126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spans="1:26" ht="12.75" customHeight="1" x14ac:dyDescent="0.2">
      <c r="A764" s="120"/>
      <c r="B764" s="120"/>
      <c r="C764" s="126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spans="1:26" ht="12.75" customHeight="1" x14ac:dyDescent="0.2">
      <c r="A765" s="120"/>
      <c r="B765" s="120"/>
      <c r="C765" s="126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spans="1:26" ht="12.75" customHeight="1" x14ac:dyDescent="0.2">
      <c r="A766" s="120"/>
      <c r="B766" s="120"/>
      <c r="C766" s="126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spans="1:26" ht="12.75" customHeight="1" x14ac:dyDescent="0.2">
      <c r="A767" s="120"/>
      <c r="B767" s="120"/>
      <c r="C767" s="126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spans="1:26" ht="12.75" customHeight="1" x14ac:dyDescent="0.2">
      <c r="A768" s="120"/>
      <c r="B768" s="120"/>
      <c r="C768" s="126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spans="1:26" ht="12.75" customHeight="1" x14ac:dyDescent="0.2">
      <c r="A769" s="120"/>
      <c r="B769" s="120"/>
      <c r="C769" s="126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spans="1:26" ht="12.75" customHeight="1" x14ac:dyDescent="0.2">
      <c r="A770" s="120"/>
      <c r="B770" s="120"/>
      <c r="C770" s="126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spans="1:26" ht="12.75" customHeight="1" x14ac:dyDescent="0.2">
      <c r="A771" s="120"/>
      <c r="B771" s="120"/>
      <c r="C771" s="126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spans="1:26" ht="12.75" customHeight="1" x14ac:dyDescent="0.2">
      <c r="A772" s="120"/>
      <c r="B772" s="120"/>
      <c r="C772" s="126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spans="1:26" ht="12.75" customHeight="1" x14ac:dyDescent="0.2">
      <c r="A773" s="120"/>
      <c r="B773" s="120"/>
      <c r="C773" s="126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spans="1:26" ht="12.75" customHeight="1" x14ac:dyDescent="0.2">
      <c r="A774" s="120"/>
      <c r="B774" s="120"/>
      <c r="C774" s="126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spans="1:26" ht="12.75" customHeight="1" x14ac:dyDescent="0.2">
      <c r="A775" s="120"/>
      <c r="B775" s="120"/>
      <c r="C775" s="126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spans="1:26" ht="12.75" customHeight="1" x14ac:dyDescent="0.2">
      <c r="A776" s="120"/>
      <c r="B776" s="120"/>
      <c r="C776" s="126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spans="1:26" ht="12.75" customHeight="1" x14ac:dyDescent="0.2">
      <c r="A777" s="120"/>
      <c r="B777" s="120"/>
      <c r="C777" s="126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spans="1:26" ht="12.75" customHeight="1" x14ac:dyDescent="0.2">
      <c r="A778" s="120"/>
      <c r="B778" s="120"/>
      <c r="C778" s="126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spans="1:26" ht="12.75" customHeight="1" x14ac:dyDescent="0.2">
      <c r="A779" s="120"/>
      <c r="B779" s="120"/>
      <c r="C779" s="126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spans="1:26" ht="12.75" customHeight="1" x14ac:dyDescent="0.2">
      <c r="A780" s="120"/>
      <c r="B780" s="120"/>
      <c r="C780" s="126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spans="1:26" ht="12.75" customHeight="1" x14ac:dyDescent="0.2">
      <c r="A781" s="120"/>
      <c r="B781" s="120"/>
      <c r="C781" s="126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spans="1:26" ht="12.75" customHeight="1" x14ac:dyDescent="0.2">
      <c r="A782" s="120"/>
      <c r="B782" s="120"/>
      <c r="C782" s="126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spans="1:26" ht="12.75" customHeight="1" x14ac:dyDescent="0.2">
      <c r="A783" s="120"/>
      <c r="B783" s="120"/>
      <c r="C783" s="126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spans="1:26" ht="12.75" customHeight="1" x14ac:dyDescent="0.2">
      <c r="A784" s="120"/>
      <c r="B784" s="120"/>
      <c r="C784" s="126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spans="1:26" ht="12.75" customHeight="1" x14ac:dyDescent="0.2">
      <c r="A785" s="120"/>
      <c r="B785" s="120"/>
      <c r="C785" s="126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spans="1:26" ht="12.75" customHeight="1" x14ac:dyDescent="0.2">
      <c r="A786" s="120"/>
      <c r="B786" s="120"/>
      <c r="C786" s="126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spans="1:26" ht="12.75" customHeight="1" x14ac:dyDescent="0.2">
      <c r="A787" s="120"/>
      <c r="B787" s="120"/>
      <c r="C787" s="126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spans="1:26" ht="12.75" customHeight="1" x14ac:dyDescent="0.2">
      <c r="A788" s="120"/>
      <c r="B788" s="120"/>
      <c r="C788" s="126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spans="1:26" ht="12.75" customHeight="1" x14ac:dyDescent="0.2">
      <c r="A789" s="120"/>
      <c r="B789" s="120"/>
      <c r="C789" s="126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spans="1:26" ht="12.75" customHeight="1" x14ac:dyDescent="0.2">
      <c r="A790" s="120"/>
      <c r="B790" s="120"/>
      <c r="C790" s="126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spans="1:26" ht="12.75" customHeight="1" x14ac:dyDescent="0.2">
      <c r="A791" s="120"/>
      <c r="B791" s="120"/>
      <c r="C791" s="126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spans="1:26" ht="12.75" customHeight="1" x14ac:dyDescent="0.2">
      <c r="A792" s="120"/>
      <c r="B792" s="120"/>
      <c r="C792" s="126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spans="1:26" ht="12.75" customHeight="1" x14ac:dyDescent="0.2">
      <c r="A793" s="120"/>
      <c r="B793" s="120"/>
      <c r="C793" s="126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spans="1:26" ht="12.75" customHeight="1" x14ac:dyDescent="0.2">
      <c r="A794" s="120"/>
      <c r="B794" s="120"/>
      <c r="C794" s="126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spans="1:26" ht="12.75" customHeight="1" x14ac:dyDescent="0.2">
      <c r="A795" s="120"/>
      <c r="B795" s="120"/>
      <c r="C795" s="126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spans="1:26" ht="12.75" customHeight="1" x14ac:dyDescent="0.2">
      <c r="A796" s="120"/>
      <c r="B796" s="120"/>
      <c r="C796" s="126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spans="1:26" ht="12.75" customHeight="1" x14ac:dyDescent="0.2">
      <c r="A797" s="120"/>
      <c r="B797" s="120"/>
      <c r="C797" s="126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spans="1:26" ht="12.75" customHeight="1" x14ac:dyDescent="0.2">
      <c r="A798" s="120"/>
      <c r="B798" s="120"/>
      <c r="C798" s="126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spans="1:26" ht="12.75" customHeight="1" x14ac:dyDescent="0.2">
      <c r="A799" s="120"/>
      <c r="B799" s="120"/>
      <c r="C799" s="126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spans="1:26" ht="12.75" customHeight="1" x14ac:dyDescent="0.2">
      <c r="A800" s="120"/>
      <c r="B800" s="120"/>
      <c r="C800" s="126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spans="1:26" ht="12.75" customHeight="1" x14ac:dyDescent="0.2">
      <c r="A801" s="120"/>
      <c r="B801" s="120"/>
      <c r="C801" s="126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spans="1:26" ht="12.75" customHeight="1" x14ac:dyDescent="0.2">
      <c r="A802" s="120"/>
      <c r="B802" s="120"/>
      <c r="C802" s="126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spans="1:26" ht="12.75" customHeight="1" x14ac:dyDescent="0.2">
      <c r="A803" s="120"/>
      <c r="B803" s="120"/>
      <c r="C803" s="126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spans="1:26" ht="12.75" customHeight="1" x14ac:dyDescent="0.2">
      <c r="A804" s="120"/>
      <c r="B804" s="120"/>
      <c r="C804" s="126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spans="1:26" ht="12.75" customHeight="1" x14ac:dyDescent="0.2">
      <c r="A805" s="120"/>
      <c r="B805" s="120"/>
      <c r="C805" s="126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spans="1:26" ht="12.75" customHeight="1" x14ac:dyDescent="0.2">
      <c r="A806" s="120"/>
      <c r="B806" s="120"/>
      <c r="C806" s="126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spans="1:26" ht="12.75" customHeight="1" x14ac:dyDescent="0.2">
      <c r="A807" s="120"/>
      <c r="B807" s="120"/>
      <c r="C807" s="126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spans="1:26" ht="12.75" customHeight="1" x14ac:dyDescent="0.2">
      <c r="A808" s="120"/>
      <c r="B808" s="120"/>
      <c r="C808" s="126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spans="1:26" ht="12.75" customHeight="1" x14ac:dyDescent="0.2">
      <c r="A809" s="120"/>
      <c r="B809" s="120"/>
      <c r="C809" s="126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spans="1:26" ht="12.75" customHeight="1" x14ac:dyDescent="0.2">
      <c r="A810" s="120"/>
      <c r="B810" s="120"/>
      <c r="C810" s="126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spans="1:26" ht="12.75" customHeight="1" x14ac:dyDescent="0.2">
      <c r="A811" s="120"/>
      <c r="B811" s="120"/>
      <c r="C811" s="126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spans="1:26" ht="12.75" customHeight="1" x14ac:dyDescent="0.2">
      <c r="A812" s="120"/>
      <c r="B812" s="120"/>
      <c r="C812" s="126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spans="1:26" ht="12.75" customHeight="1" x14ac:dyDescent="0.2">
      <c r="A813" s="120"/>
      <c r="B813" s="120"/>
      <c r="C813" s="126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spans="1:26" ht="12.75" customHeight="1" x14ac:dyDescent="0.2">
      <c r="A814" s="120"/>
      <c r="B814" s="120"/>
      <c r="C814" s="126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spans="1:26" ht="12.75" customHeight="1" x14ac:dyDescent="0.2">
      <c r="A815" s="120"/>
      <c r="B815" s="120"/>
      <c r="C815" s="126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spans="1:26" ht="12.75" customHeight="1" x14ac:dyDescent="0.2">
      <c r="A816" s="120"/>
      <c r="B816" s="120"/>
      <c r="C816" s="126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spans="1:26" ht="12.75" customHeight="1" x14ac:dyDescent="0.2">
      <c r="A817" s="120"/>
      <c r="B817" s="120"/>
      <c r="C817" s="126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spans="1:26" ht="12.75" customHeight="1" x14ac:dyDescent="0.2">
      <c r="A818" s="120"/>
      <c r="B818" s="120"/>
      <c r="C818" s="126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spans="1:26" ht="12.75" customHeight="1" x14ac:dyDescent="0.2">
      <c r="A819" s="120"/>
      <c r="B819" s="120"/>
      <c r="C819" s="126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spans="1:26" ht="12.75" customHeight="1" x14ac:dyDescent="0.2">
      <c r="A820" s="120"/>
      <c r="B820" s="120"/>
      <c r="C820" s="126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spans="1:26" ht="12.75" customHeight="1" x14ac:dyDescent="0.2">
      <c r="A821" s="120"/>
      <c r="B821" s="120"/>
      <c r="C821" s="126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spans="1:26" ht="12.75" customHeight="1" x14ac:dyDescent="0.2">
      <c r="A822" s="120"/>
      <c r="B822" s="120"/>
      <c r="C822" s="126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spans="1:26" ht="12.75" customHeight="1" x14ac:dyDescent="0.2">
      <c r="A823" s="120"/>
      <c r="B823" s="120"/>
      <c r="C823" s="126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spans="1:26" ht="12.75" customHeight="1" x14ac:dyDescent="0.2">
      <c r="A824" s="120"/>
      <c r="B824" s="120"/>
      <c r="C824" s="126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spans="1:26" ht="12.75" customHeight="1" x14ac:dyDescent="0.2">
      <c r="A825" s="120"/>
      <c r="B825" s="120"/>
      <c r="C825" s="126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spans="1:26" ht="12.75" customHeight="1" x14ac:dyDescent="0.2">
      <c r="A826" s="120"/>
      <c r="B826" s="120"/>
      <c r="C826" s="126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spans="1:26" ht="12.75" customHeight="1" x14ac:dyDescent="0.2">
      <c r="A827" s="120"/>
      <c r="B827" s="120"/>
      <c r="C827" s="126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spans="1:26" ht="12.75" customHeight="1" x14ac:dyDescent="0.2">
      <c r="A828" s="120"/>
      <c r="B828" s="120"/>
      <c r="C828" s="126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spans="1:26" ht="12.75" customHeight="1" x14ac:dyDescent="0.2">
      <c r="A829" s="120"/>
      <c r="B829" s="120"/>
      <c r="C829" s="126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spans="1:26" ht="12.75" customHeight="1" x14ac:dyDescent="0.2">
      <c r="A830" s="120"/>
      <c r="B830" s="120"/>
      <c r="C830" s="126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spans="1:26" ht="12.75" customHeight="1" x14ac:dyDescent="0.2">
      <c r="A831" s="120"/>
      <c r="B831" s="120"/>
      <c r="C831" s="126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spans="1:26" ht="12.75" customHeight="1" x14ac:dyDescent="0.2">
      <c r="A832" s="120"/>
      <c r="B832" s="120"/>
      <c r="C832" s="126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spans="1:26" ht="12.75" customHeight="1" x14ac:dyDescent="0.2">
      <c r="A833" s="120"/>
      <c r="B833" s="120"/>
      <c r="C833" s="126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spans="1:26" ht="12.75" customHeight="1" x14ac:dyDescent="0.2">
      <c r="A834" s="120"/>
      <c r="B834" s="120"/>
      <c r="C834" s="126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spans="1:26" ht="12.75" customHeight="1" x14ac:dyDescent="0.2">
      <c r="A835" s="120"/>
      <c r="B835" s="120"/>
      <c r="C835" s="126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spans="1:26" ht="12.75" customHeight="1" x14ac:dyDescent="0.2">
      <c r="A836" s="120"/>
      <c r="B836" s="120"/>
      <c r="C836" s="126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spans="1:26" ht="12.75" customHeight="1" x14ac:dyDescent="0.2">
      <c r="A837" s="120"/>
      <c r="B837" s="120"/>
      <c r="C837" s="126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spans="1:26" ht="12.75" customHeight="1" x14ac:dyDescent="0.2">
      <c r="A838" s="120"/>
      <c r="B838" s="120"/>
      <c r="C838" s="126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spans="1:26" ht="12.75" customHeight="1" x14ac:dyDescent="0.2">
      <c r="A839" s="120"/>
      <c r="B839" s="120"/>
      <c r="C839" s="126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spans="1:26" ht="12.75" customHeight="1" x14ac:dyDescent="0.2">
      <c r="A840" s="120"/>
      <c r="B840" s="120"/>
      <c r="C840" s="126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spans="1:26" ht="12.75" customHeight="1" x14ac:dyDescent="0.2">
      <c r="A841" s="120"/>
      <c r="B841" s="120"/>
      <c r="C841" s="126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spans="1:26" ht="12.75" customHeight="1" x14ac:dyDescent="0.2">
      <c r="A842" s="120"/>
      <c r="B842" s="120"/>
      <c r="C842" s="126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spans="1:26" ht="12.75" customHeight="1" x14ac:dyDescent="0.2">
      <c r="A843" s="120"/>
      <c r="B843" s="120"/>
      <c r="C843" s="126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spans="1:26" ht="12.75" customHeight="1" x14ac:dyDescent="0.2">
      <c r="A844" s="120"/>
      <c r="B844" s="120"/>
      <c r="C844" s="126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spans="1:26" ht="12.75" customHeight="1" x14ac:dyDescent="0.2">
      <c r="A845" s="120"/>
      <c r="B845" s="120"/>
      <c r="C845" s="126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spans="1:26" ht="12.75" customHeight="1" x14ac:dyDescent="0.2">
      <c r="A846" s="120"/>
      <c r="B846" s="120"/>
      <c r="C846" s="126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spans="1:26" ht="12.75" customHeight="1" x14ac:dyDescent="0.2">
      <c r="A847" s="120"/>
      <c r="B847" s="120"/>
      <c r="C847" s="126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spans="1:26" ht="12.75" customHeight="1" x14ac:dyDescent="0.2">
      <c r="A848" s="120"/>
      <c r="B848" s="120"/>
      <c r="C848" s="126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spans="1:26" ht="12.75" customHeight="1" x14ac:dyDescent="0.2">
      <c r="A849" s="120"/>
      <c r="B849" s="120"/>
      <c r="C849" s="126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spans="1:26" ht="12.75" customHeight="1" x14ac:dyDescent="0.2">
      <c r="A850" s="120"/>
      <c r="B850" s="120"/>
      <c r="C850" s="126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spans="1:26" ht="12.75" customHeight="1" x14ac:dyDescent="0.2">
      <c r="A851" s="120"/>
      <c r="B851" s="120"/>
      <c r="C851" s="126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spans="1:26" ht="12.75" customHeight="1" x14ac:dyDescent="0.2">
      <c r="A852" s="120"/>
      <c r="B852" s="120"/>
      <c r="C852" s="126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spans="1:26" ht="12.75" customHeight="1" x14ac:dyDescent="0.2">
      <c r="A853" s="120"/>
      <c r="B853" s="120"/>
      <c r="C853" s="126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spans="1:26" ht="12.75" customHeight="1" x14ac:dyDescent="0.2">
      <c r="A854" s="120"/>
      <c r="B854" s="120"/>
      <c r="C854" s="126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spans="1:26" ht="12.75" customHeight="1" x14ac:dyDescent="0.2">
      <c r="A855" s="120"/>
      <c r="B855" s="120"/>
      <c r="C855" s="126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spans="1:26" ht="12.75" customHeight="1" x14ac:dyDescent="0.2">
      <c r="A856" s="120"/>
      <c r="B856" s="120"/>
      <c r="C856" s="126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spans="1:26" ht="12.75" customHeight="1" x14ac:dyDescent="0.2">
      <c r="A857" s="120"/>
      <c r="B857" s="120"/>
      <c r="C857" s="126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spans="1:26" ht="12.75" customHeight="1" x14ac:dyDescent="0.2">
      <c r="A858" s="120"/>
      <c r="B858" s="120"/>
      <c r="C858" s="126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spans="1:26" ht="12.75" customHeight="1" x14ac:dyDescent="0.2">
      <c r="A859" s="120"/>
      <c r="B859" s="120"/>
      <c r="C859" s="126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spans="1:26" ht="12.75" customHeight="1" x14ac:dyDescent="0.2">
      <c r="A860" s="120"/>
      <c r="B860" s="120"/>
      <c r="C860" s="126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spans="1:26" ht="12.75" customHeight="1" x14ac:dyDescent="0.2">
      <c r="A861" s="120"/>
      <c r="B861" s="120"/>
      <c r="C861" s="126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spans="1:26" ht="12.75" customHeight="1" x14ac:dyDescent="0.2">
      <c r="A862" s="120"/>
      <c r="B862" s="120"/>
      <c r="C862" s="126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spans="1:26" ht="12.75" customHeight="1" x14ac:dyDescent="0.2">
      <c r="A863" s="120"/>
      <c r="B863" s="120"/>
      <c r="C863" s="126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spans="1:26" ht="12.75" customHeight="1" x14ac:dyDescent="0.2">
      <c r="A864" s="120"/>
      <c r="B864" s="120"/>
      <c r="C864" s="126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spans="1:26" ht="12.75" customHeight="1" x14ac:dyDescent="0.2">
      <c r="A865" s="120"/>
      <c r="B865" s="120"/>
      <c r="C865" s="126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spans="1:26" ht="12.75" customHeight="1" x14ac:dyDescent="0.2">
      <c r="A866" s="120"/>
      <c r="B866" s="120"/>
      <c r="C866" s="126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spans="1:26" ht="12.75" customHeight="1" x14ac:dyDescent="0.2">
      <c r="A867" s="120"/>
      <c r="B867" s="120"/>
      <c r="C867" s="126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spans="1:26" ht="12.75" customHeight="1" x14ac:dyDescent="0.2">
      <c r="A868" s="120"/>
      <c r="B868" s="120"/>
      <c r="C868" s="126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spans="1:26" ht="12.75" customHeight="1" x14ac:dyDescent="0.2">
      <c r="A869" s="120"/>
      <c r="B869" s="120"/>
      <c r="C869" s="126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spans="1:26" ht="12.75" customHeight="1" x14ac:dyDescent="0.2">
      <c r="A870" s="120"/>
      <c r="B870" s="120"/>
      <c r="C870" s="126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spans="1:26" ht="12.75" customHeight="1" x14ac:dyDescent="0.2">
      <c r="A871" s="120"/>
      <c r="B871" s="120"/>
      <c r="C871" s="126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spans="1:26" ht="12.75" customHeight="1" x14ac:dyDescent="0.2">
      <c r="A872" s="120"/>
      <c r="B872" s="120"/>
      <c r="C872" s="126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spans="1:26" ht="12.75" customHeight="1" x14ac:dyDescent="0.2">
      <c r="A873" s="120"/>
      <c r="B873" s="120"/>
      <c r="C873" s="126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spans="1:26" ht="12.75" customHeight="1" x14ac:dyDescent="0.2">
      <c r="A874" s="120"/>
      <c r="B874" s="120"/>
      <c r="C874" s="126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spans="1:26" ht="12.75" customHeight="1" x14ac:dyDescent="0.2">
      <c r="A875" s="120"/>
      <c r="B875" s="120"/>
      <c r="C875" s="126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spans="1:26" ht="12.75" customHeight="1" x14ac:dyDescent="0.2">
      <c r="A876" s="120"/>
      <c r="B876" s="120"/>
      <c r="C876" s="126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spans="1:26" ht="12.75" customHeight="1" x14ac:dyDescent="0.2">
      <c r="A877" s="120"/>
      <c r="B877" s="120"/>
      <c r="C877" s="126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spans="1:26" ht="12.75" customHeight="1" x14ac:dyDescent="0.2">
      <c r="A878" s="120"/>
      <c r="B878" s="120"/>
      <c r="C878" s="126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spans="1:26" ht="12.75" customHeight="1" x14ac:dyDescent="0.2">
      <c r="A879" s="120"/>
      <c r="B879" s="120"/>
      <c r="C879" s="126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spans="1:26" ht="12.75" customHeight="1" x14ac:dyDescent="0.2">
      <c r="A880" s="120"/>
      <c r="B880" s="120"/>
      <c r="C880" s="126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spans="1:26" ht="12.75" customHeight="1" x14ac:dyDescent="0.2">
      <c r="A881" s="120"/>
      <c r="B881" s="120"/>
      <c r="C881" s="126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spans="1:26" ht="12.75" customHeight="1" x14ac:dyDescent="0.2">
      <c r="A882" s="120"/>
      <c r="B882" s="120"/>
      <c r="C882" s="126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spans="1:26" ht="12.75" customHeight="1" x14ac:dyDescent="0.2">
      <c r="A883" s="120"/>
      <c r="B883" s="120"/>
      <c r="C883" s="126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spans="1:26" ht="12.75" customHeight="1" x14ac:dyDescent="0.2">
      <c r="A884" s="120"/>
      <c r="B884" s="120"/>
      <c r="C884" s="126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spans="1:26" ht="12.75" customHeight="1" x14ac:dyDescent="0.2">
      <c r="A885" s="120"/>
      <c r="B885" s="120"/>
      <c r="C885" s="126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spans="1:26" ht="12.75" customHeight="1" x14ac:dyDescent="0.2">
      <c r="A886" s="120"/>
      <c r="B886" s="120"/>
      <c r="C886" s="126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spans="1:26" ht="12.75" customHeight="1" x14ac:dyDescent="0.2">
      <c r="A887" s="120"/>
      <c r="B887" s="120"/>
      <c r="C887" s="126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spans="1:26" ht="12.75" customHeight="1" x14ac:dyDescent="0.2">
      <c r="A888" s="120"/>
      <c r="B888" s="120"/>
      <c r="C888" s="126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spans="1:26" ht="12.75" customHeight="1" x14ac:dyDescent="0.2">
      <c r="A889" s="120"/>
      <c r="B889" s="120"/>
      <c r="C889" s="126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spans="1:26" ht="12.75" customHeight="1" x14ac:dyDescent="0.2">
      <c r="A890" s="120"/>
      <c r="B890" s="120"/>
      <c r="C890" s="126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spans="1:26" ht="12.75" customHeight="1" x14ac:dyDescent="0.2">
      <c r="A891" s="120"/>
      <c r="B891" s="120"/>
      <c r="C891" s="126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spans="1:26" ht="12.75" customHeight="1" x14ac:dyDescent="0.2">
      <c r="A892" s="120"/>
      <c r="B892" s="120"/>
      <c r="C892" s="126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spans="1:26" ht="12.75" customHeight="1" x14ac:dyDescent="0.2">
      <c r="A893" s="120"/>
      <c r="B893" s="120"/>
      <c r="C893" s="126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spans="1:26" ht="12.75" customHeight="1" x14ac:dyDescent="0.2">
      <c r="A894" s="120"/>
      <c r="B894" s="120"/>
      <c r="C894" s="126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spans="1:26" ht="12.75" customHeight="1" x14ac:dyDescent="0.2">
      <c r="A895" s="120"/>
      <c r="B895" s="120"/>
      <c r="C895" s="126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spans="1:26" ht="12.75" customHeight="1" x14ac:dyDescent="0.2">
      <c r="A896" s="120"/>
      <c r="B896" s="120"/>
      <c r="C896" s="126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spans="1:26" ht="12.75" customHeight="1" x14ac:dyDescent="0.2">
      <c r="A897" s="120"/>
      <c r="B897" s="120"/>
      <c r="C897" s="126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spans="1:26" ht="12.75" customHeight="1" x14ac:dyDescent="0.2">
      <c r="A898" s="120"/>
      <c r="B898" s="120"/>
      <c r="C898" s="126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spans="1:26" ht="12.75" customHeight="1" x14ac:dyDescent="0.2">
      <c r="A899" s="120"/>
      <c r="B899" s="120"/>
      <c r="C899" s="126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spans="1:26" ht="12.75" customHeight="1" x14ac:dyDescent="0.2">
      <c r="A900" s="120"/>
      <c r="B900" s="120"/>
      <c r="C900" s="126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spans="1:26" ht="12.75" customHeight="1" x14ac:dyDescent="0.2">
      <c r="A901" s="120"/>
      <c r="B901" s="120"/>
      <c r="C901" s="126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spans="1:26" ht="12.75" customHeight="1" x14ac:dyDescent="0.2">
      <c r="A902" s="120"/>
      <c r="B902" s="120"/>
      <c r="C902" s="126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spans="1:26" ht="12.75" customHeight="1" x14ac:dyDescent="0.2">
      <c r="A903" s="120"/>
      <c r="B903" s="120"/>
      <c r="C903" s="126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spans="1:26" ht="12.75" customHeight="1" x14ac:dyDescent="0.2">
      <c r="A904" s="120"/>
      <c r="B904" s="120"/>
      <c r="C904" s="126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spans="1:26" ht="12.75" customHeight="1" x14ac:dyDescent="0.2">
      <c r="A905" s="120"/>
      <c r="B905" s="120"/>
      <c r="C905" s="126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spans="1:26" ht="12.75" customHeight="1" x14ac:dyDescent="0.2">
      <c r="A906" s="120"/>
      <c r="B906" s="120"/>
      <c r="C906" s="126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spans="1:26" ht="12.75" customHeight="1" x14ac:dyDescent="0.2">
      <c r="A907" s="120"/>
      <c r="B907" s="120"/>
      <c r="C907" s="126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spans="1:26" ht="12.75" customHeight="1" x14ac:dyDescent="0.2">
      <c r="A908" s="120"/>
      <c r="B908" s="120"/>
      <c r="C908" s="126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spans="1:26" ht="12.75" customHeight="1" x14ac:dyDescent="0.2">
      <c r="A909" s="120"/>
      <c r="B909" s="120"/>
      <c r="C909" s="126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spans="1:26" ht="12.75" customHeight="1" x14ac:dyDescent="0.2">
      <c r="A910" s="120"/>
      <c r="B910" s="120"/>
      <c r="C910" s="126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spans="1:26" ht="12.75" customHeight="1" x14ac:dyDescent="0.2">
      <c r="A911" s="120"/>
      <c r="B911" s="120"/>
      <c r="C911" s="126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spans="1:26" ht="12.75" customHeight="1" x14ac:dyDescent="0.2">
      <c r="A912" s="120"/>
      <c r="B912" s="120"/>
      <c r="C912" s="126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spans="1:26" ht="12.75" customHeight="1" x14ac:dyDescent="0.2">
      <c r="A913" s="120"/>
      <c r="B913" s="120"/>
      <c r="C913" s="126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spans="1:26" ht="12.75" customHeight="1" x14ac:dyDescent="0.2">
      <c r="A914" s="120"/>
      <c r="B914" s="120"/>
      <c r="C914" s="126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spans="1:26" ht="12.75" customHeight="1" x14ac:dyDescent="0.2">
      <c r="A915" s="120"/>
      <c r="B915" s="120"/>
      <c r="C915" s="126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spans="1:26" ht="12.75" customHeight="1" x14ac:dyDescent="0.2">
      <c r="A916" s="120"/>
      <c r="B916" s="120"/>
      <c r="C916" s="126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spans="1:26" ht="12.75" customHeight="1" x14ac:dyDescent="0.2">
      <c r="A917" s="120"/>
      <c r="B917" s="120"/>
      <c r="C917" s="126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spans="1:26" ht="12.75" customHeight="1" x14ac:dyDescent="0.2">
      <c r="A918" s="120"/>
      <c r="B918" s="120"/>
      <c r="C918" s="126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spans="1:26" ht="12.75" customHeight="1" x14ac:dyDescent="0.2">
      <c r="A919" s="120"/>
      <c r="B919" s="120"/>
      <c r="C919" s="126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spans="1:26" ht="12.75" customHeight="1" x14ac:dyDescent="0.2">
      <c r="A920" s="120"/>
      <c r="B920" s="120"/>
      <c r="C920" s="126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spans="1:26" ht="12.75" customHeight="1" x14ac:dyDescent="0.2">
      <c r="A921" s="120"/>
      <c r="B921" s="120"/>
      <c r="C921" s="126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spans="1:26" ht="12.75" customHeight="1" x14ac:dyDescent="0.2">
      <c r="A922" s="120"/>
      <c r="B922" s="120"/>
      <c r="C922" s="126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spans="1:26" ht="12.75" customHeight="1" x14ac:dyDescent="0.2">
      <c r="A923" s="120"/>
      <c r="B923" s="120"/>
      <c r="C923" s="126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spans="1:26" ht="12.75" customHeight="1" x14ac:dyDescent="0.2">
      <c r="A924" s="120"/>
      <c r="B924" s="120"/>
      <c r="C924" s="126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spans="1:26" ht="12.75" customHeight="1" x14ac:dyDescent="0.2">
      <c r="A925" s="120"/>
      <c r="B925" s="120"/>
      <c r="C925" s="126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spans="1:26" ht="12.75" customHeight="1" x14ac:dyDescent="0.2">
      <c r="A926" s="120"/>
      <c r="B926" s="120"/>
      <c r="C926" s="126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spans="1:26" ht="12.75" customHeight="1" x14ac:dyDescent="0.2">
      <c r="A927" s="120"/>
      <c r="B927" s="120"/>
      <c r="C927" s="126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spans="1:26" ht="12.75" customHeight="1" x14ac:dyDescent="0.2">
      <c r="A928" s="120"/>
      <c r="B928" s="120"/>
      <c r="C928" s="126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spans="1:26" ht="12.75" customHeight="1" x14ac:dyDescent="0.2">
      <c r="A929" s="120"/>
      <c r="B929" s="120"/>
      <c r="C929" s="126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spans="1:26" ht="12.75" customHeight="1" x14ac:dyDescent="0.2">
      <c r="A930" s="120"/>
      <c r="B930" s="120"/>
      <c r="C930" s="126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spans="1:26" ht="12.75" customHeight="1" x14ac:dyDescent="0.2">
      <c r="A931" s="120"/>
      <c r="B931" s="120"/>
      <c r="C931" s="126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spans="1:26" ht="12.75" customHeight="1" x14ac:dyDescent="0.2">
      <c r="A932" s="120"/>
      <c r="B932" s="120"/>
      <c r="C932" s="126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spans="1:26" ht="12.75" customHeight="1" x14ac:dyDescent="0.2">
      <c r="A933" s="120"/>
      <c r="B933" s="120"/>
      <c r="C933" s="126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spans="1:26" ht="12.75" customHeight="1" x14ac:dyDescent="0.2">
      <c r="A934" s="120"/>
      <c r="B934" s="120"/>
      <c r="C934" s="126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spans="1:26" ht="12.75" customHeight="1" x14ac:dyDescent="0.2">
      <c r="A935" s="120"/>
      <c r="B935" s="120"/>
      <c r="C935" s="126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spans="1:26" ht="12.75" customHeight="1" x14ac:dyDescent="0.2">
      <c r="A936" s="120"/>
      <c r="B936" s="120"/>
      <c r="C936" s="126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spans="1:26" ht="12.75" customHeight="1" x14ac:dyDescent="0.2">
      <c r="A937" s="120"/>
      <c r="B937" s="120"/>
      <c r="C937" s="126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spans="1:26" ht="12.75" customHeight="1" x14ac:dyDescent="0.2">
      <c r="A938" s="120"/>
      <c r="B938" s="120"/>
      <c r="C938" s="126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spans="1:26" ht="12.75" customHeight="1" x14ac:dyDescent="0.2">
      <c r="A939" s="120"/>
      <c r="B939" s="120"/>
      <c r="C939" s="126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spans="1:26" ht="12.75" customHeight="1" x14ac:dyDescent="0.2">
      <c r="A940" s="120"/>
      <c r="B940" s="120"/>
      <c r="C940" s="126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spans="1:26" ht="12.75" customHeight="1" x14ac:dyDescent="0.2">
      <c r="A941" s="120"/>
      <c r="B941" s="120"/>
      <c r="C941" s="126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spans="1:26" ht="12.75" customHeight="1" x14ac:dyDescent="0.2">
      <c r="A942" s="120"/>
      <c r="B942" s="120"/>
      <c r="C942" s="126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spans="1:26" ht="12.75" customHeight="1" x14ac:dyDescent="0.2">
      <c r="A943" s="120"/>
      <c r="B943" s="120"/>
      <c r="C943" s="126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spans="1:26" ht="12.75" customHeight="1" x14ac:dyDescent="0.2">
      <c r="A944" s="120"/>
      <c r="B944" s="120"/>
      <c r="C944" s="126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spans="1:26" ht="12.75" customHeight="1" x14ac:dyDescent="0.2">
      <c r="A945" s="120"/>
      <c r="B945" s="120"/>
      <c r="C945" s="126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spans="1:26" ht="12.75" customHeight="1" x14ac:dyDescent="0.2">
      <c r="A946" s="120"/>
      <c r="B946" s="120"/>
      <c r="C946" s="126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spans="1:26" ht="12.75" customHeight="1" x14ac:dyDescent="0.2">
      <c r="A947" s="120"/>
      <c r="B947" s="120"/>
      <c r="C947" s="126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spans="1:26" ht="12.75" customHeight="1" x14ac:dyDescent="0.2">
      <c r="A948" s="120"/>
      <c r="B948" s="120"/>
      <c r="C948" s="126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spans="1:26" ht="12.75" customHeight="1" x14ac:dyDescent="0.2">
      <c r="A949" s="120"/>
      <c r="B949" s="120"/>
      <c r="C949" s="126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spans="1:26" ht="12.75" customHeight="1" x14ac:dyDescent="0.2">
      <c r="A950" s="120"/>
      <c r="B950" s="120"/>
      <c r="C950" s="126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spans="1:26" ht="12.75" customHeight="1" x14ac:dyDescent="0.2">
      <c r="A951" s="120"/>
      <c r="B951" s="120"/>
      <c r="C951" s="126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spans="1:26" ht="12.75" customHeight="1" x14ac:dyDescent="0.2">
      <c r="A952" s="120"/>
      <c r="B952" s="120"/>
      <c r="C952" s="126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spans="1:26" ht="12.75" customHeight="1" x14ac:dyDescent="0.2">
      <c r="A953" s="120"/>
      <c r="B953" s="120"/>
      <c r="C953" s="126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spans="1:26" ht="12.75" customHeight="1" x14ac:dyDescent="0.2">
      <c r="A954" s="120"/>
      <c r="B954" s="120"/>
      <c r="C954" s="126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spans="1:26" ht="12.75" customHeight="1" x14ac:dyDescent="0.2">
      <c r="A955" s="120"/>
      <c r="B955" s="120"/>
      <c r="C955" s="126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spans="1:26" ht="12.75" customHeight="1" x14ac:dyDescent="0.2">
      <c r="A956" s="120"/>
      <c r="B956" s="120"/>
      <c r="C956" s="126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spans="1:26" ht="12.75" customHeight="1" x14ac:dyDescent="0.2">
      <c r="A957" s="120"/>
      <c r="B957" s="120"/>
      <c r="C957" s="126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spans="1:26" ht="12.75" customHeight="1" x14ac:dyDescent="0.2">
      <c r="A958" s="120"/>
      <c r="B958" s="120"/>
      <c r="C958" s="126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spans="1:26" ht="12.75" customHeight="1" x14ac:dyDescent="0.2">
      <c r="A959" s="120"/>
      <c r="B959" s="120"/>
      <c r="C959" s="126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spans="1:26" ht="12.75" customHeight="1" x14ac:dyDescent="0.2">
      <c r="A960" s="120"/>
      <c r="B960" s="120"/>
      <c r="C960" s="126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spans="1:26" ht="12.75" customHeight="1" x14ac:dyDescent="0.2">
      <c r="A961" s="120"/>
      <c r="B961" s="120"/>
      <c r="C961" s="126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spans="1:26" ht="12.75" customHeight="1" x14ac:dyDescent="0.2">
      <c r="A962" s="120"/>
      <c r="B962" s="120"/>
      <c r="C962" s="126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spans="1:26" ht="12.75" customHeight="1" x14ac:dyDescent="0.2">
      <c r="A963" s="120"/>
      <c r="B963" s="120"/>
      <c r="C963" s="126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spans="1:26" ht="12.75" customHeight="1" x14ac:dyDescent="0.2">
      <c r="A964" s="120"/>
      <c r="B964" s="120"/>
      <c r="C964" s="126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spans="1:26" ht="12.75" customHeight="1" x14ac:dyDescent="0.2">
      <c r="A965" s="120"/>
      <c r="B965" s="120"/>
      <c r="C965" s="126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spans="1:26" ht="12.75" customHeight="1" x14ac:dyDescent="0.2">
      <c r="A966" s="120"/>
      <c r="B966" s="120"/>
      <c r="C966" s="126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spans="1:26" ht="12.75" customHeight="1" x14ac:dyDescent="0.2">
      <c r="A967" s="120"/>
      <c r="B967" s="120"/>
      <c r="C967" s="126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spans="1:26" ht="12.75" customHeight="1" x14ac:dyDescent="0.2">
      <c r="A968" s="120"/>
      <c r="B968" s="120"/>
      <c r="C968" s="126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spans="1:26" ht="12.75" customHeight="1" x14ac:dyDescent="0.2">
      <c r="A969" s="120"/>
      <c r="B969" s="120"/>
      <c r="C969" s="126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spans="1:26" ht="12.75" customHeight="1" x14ac:dyDescent="0.2">
      <c r="A970" s="120"/>
      <c r="B970" s="120"/>
      <c r="C970" s="126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spans="1:26" ht="12.75" customHeight="1" x14ac:dyDescent="0.2">
      <c r="A971" s="120"/>
      <c r="B971" s="120"/>
      <c r="C971" s="126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spans="1:26" ht="12.75" customHeight="1" x14ac:dyDescent="0.2">
      <c r="A972" s="120"/>
      <c r="B972" s="120"/>
      <c r="C972" s="126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spans="1:26" ht="12.75" customHeight="1" x14ac:dyDescent="0.2">
      <c r="A973" s="120"/>
      <c r="B973" s="120"/>
      <c r="C973" s="126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spans="1:26" ht="12.75" customHeight="1" x14ac:dyDescent="0.2">
      <c r="A974" s="120"/>
      <c r="B974" s="120"/>
      <c r="C974" s="126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spans="1:26" ht="12.75" customHeight="1" x14ac:dyDescent="0.2">
      <c r="A975" s="120"/>
      <c r="B975" s="120"/>
      <c r="C975" s="126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spans="1:26" ht="12.75" customHeight="1" x14ac:dyDescent="0.2">
      <c r="A976" s="120"/>
      <c r="B976" s="120"/>
      <c r="C976" s="126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spans="1:26" ht="12.75" customHeight="1" x14ac:dyDescent="0.2">
      <c r="A977" s="120"/>
      <c r="B977" s="120"/>
      <c r="C977" s="126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spans="1:26" ht="12.75" customHeight="1" x14ac:dyDescent="0.2">
      <c r="A978" s="120"/>
      <c r="B978" s="120"/>
      <c r="C978" s="126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spans="1:26" ht="12.75" customHeight="1" x14ac:dyDescent="0.2">
      <c r="A979" s="120"/>
      <c r="B979" s="120"/>
      <c r="C979" s="126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spans="1:26" ht="12.75" customHeight="1" x14ac:dyDescent="0.2">
      <c r="A980" s="120"/>
      <c r="B980" s="120"/>
      <c r="C980" s="126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spans="1:26" ht="12.75" customHeight="1" x14ac:dyDescent="0.2">
      <c r="A981" s="120"/>
      <c r="B981" s="120"/>
      <c r="C981" s="126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spans="1:26" ht="12.75" customHeight="1" x14ac:dyDescent="0.2">
      <c r="A982" s="120"/>
      <c r="B982" s="120"/>
      <c r="C982" s="126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spans="1:26" ht="12.75" customHeight="1" x14ac:dyDescent="0.2">
      <c r="A983" s="120"/>
      <c r="B983" s="120"/>
      <c r="C983" s="126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spans="1:26" ht="12.75" customHeight="1" x14ac:dyDescent="0.2">
      <c r="A984" s="120"/>
      <c r="B984" s="120"/>
      <c r="C984" s="126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spans="1:26" ht="12.75" customHeight="1" x14ac:dyDescent="0.2">
      <c r="A985" s="120"/>
      <c r="B985" s="120"/>
      <c r="C985" s="126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spans="1:26" ht="12.75" customHeight="1" x14ac:dyDescent="0.2">
      <c r="A986" s="120"/>
      <c r="B986" s="120"/>
      <c r="C986" s="126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spans="1:26" ht="12.75" customHeight="1" x14ac:dyDescent="0.2">
      <c r="A987" s="120"/>
      <c r="B987" s="120"/>
      <c r="C987" s="126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spans="1:26" ht="12.75" customHeight="1" x14ac:dyDescent="0.2">
      <c r="A988" s="120"/>
      <c r="B988" s="120"/>
      <c r="C988" s="126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spans="1:26" ht="12.75" customHeight="1" x14ac:dyDescent="0.2">
      <c r="A989" s="120"/>
      <c r="B989" s="120"/>
      <c r="C989" s="126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spans="1:26" ht="12.75" customHeight="1" x14ac:dyDescent="0.2">
      <c r="A990" s="120"/>
      <c r="B990" s="120"/>
      <c r="C990" s="126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spans="1:26" ht="12.75" customHeight="1" x14ac:dyDescent="0.2">
      <c r="A991" s="120"/>
      <c r="B991" s="120"/>
      <c r="C991" s="126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spans="1:26" ht="12.75" customHeight="1" x14ac:dyDescent="0.2">
      <c r="A992" s="120"/>
      <c r="B992" s="120"/>
      <c r="C992" s="126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spans="1:26" ht="12.75" customHeight="1" x14ac:dyDescent="0.2">
      <c r="A993" s="120"/>
      <c r="B993" s="120"/>
      <c r="C993" s="126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spans="1:26" ht="12.75" customHeight="1" x14ac:dyDescent="0.2">
      <c r="A994" s="120"/>
      <c r="B994" s="120"/>
      <c r="C994" s="126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spans="1:26" ht="12.75" customHeight="1" x14ac:dyDescent="0.2">
      <c r="A995" s="120"/>
      <c r="B995" s="120"/>
      <c r="C995" s="126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spans="1:26" ht="12.75" customHeight="1" x14ac:dyDescent="0.2">
      <c r="A996" s="120"/>
      <c r="B996" s="120"/>
      <c r="C996" s="126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spans="1:26" ht="12.75" customHeight="1" x14ac:dyDescent="0.2">
      <c r="A997" s="120"/>
      <c r="B997" s="120"/>
      <c r="C997" s="126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spans="1:26" ht="12.75" customHeight="1" x14ac:dyDescent="0.2">
      <c r="A998" s="120"/>
      <c r="B998" s="120"/>
      <c r="C998" s="126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spans="1:26" ht="12.75" customHeight="1" x14ac:dyDescent="0.2">
      <c r="A999" s="120"/>
      <c r="B999" s="120"/>
      <c r="C999" s="126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spans="1:26" ht="12.75" customHeight="1" x14ac:dyDescent="0.2">
      <c r="A1000" s="120"/>
      <c r="B1000" s="120"/>
      <c r="C1000" s="126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</sheetData>
  <mergeCells count="4">
    <mergeCell ref="A1:G1"/>
    <mergeCell ref="C2:G2"/>
    <mergeCell ref="C3:G3"/>
    <mergeCell ref="C4:G4"/>
  </mergeCells>
  <pageMargins left="0.7" right="0.7" top="0.75" bottom="0.75" header="0" footer="0"/>
  <pageSetup orientation="landscape"/>
  <headerFooter>
    <oddFooter>&amp;LZpracováno programem RTS Stavitel +,  © RTS, a.s.&amp;RStrana &amp;P 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000"/>
  <sheetViews>
    <sheetView workbookViewId="0"/>
  </sheetViews>
  <sheetFormatPr defaultColWidth="12.5703125" defaultRowHeight="15" customHeight="1" outlineLevelRow="1" x14ac:dyDescent="0.2"/>
  <cols>
    <col min="1" max="1" width="4.28515625" customWidth="1"/>
    <col min="2" max="2" width="14.42578125" customWidth="1"/>
    <col min="3" max="3" width="38.28515625" customWidth="1"/>
    <col min="4" max="4" width="4.5703125" customWidth="1"/>
    <col min="5" max="5" width="10.5703125" customWidth="1"/>
    <col min="6" max="6" width="9.7109375" customWidth="1"/>
    <col min="7" max="7" width="12.7109375" customWidth="1"/>
    <col min="8" max="13" width="8" hidden="1" customWidth="1"/>
    <col min="14" max="17" width="8" customWidth="1"/>
    <col min="18" max="21" width="8" hidden="1" customWidth="1"/>
    <col min="22" max="27" width="8" customWidth="1"/>
    <col min="28" max="38" width="8" hidden="1" customWidth="1"/>
    <col min="39" max="51" width="8" customWidth="1"/>
  </cols>
  <sheetData>
    <row r="1" spans="1:51" ht="15.75" customHeight="1" x14ac:dyDescent="0.25">
      <c r="A1" s="242" t="s">
        <v>85</v>
      </c>
      <c r="B1" s="193"/>
      <c r="C1" s="193"/>
      <c r="D1" s="193"/>
      <c r="E1" s="193"/>
      <c r="F1" s="193"/>
      <c r="G1" s="193"/>
      <c r="AD1" s="127" t="s">
        <v>89</v>
      </c>
    </row>
    <row r="2" spans="1:51" ht="24.75" customHeight="1" x14ac:dyDescent="0.2">
      <c r="A2" s="121" t="s">
        <v>90</v>
      </c>
      <c r="B2" s="122"/>
      <c r="C2" s="243" t="s">
        <v>5</v>
      </c>
      <c r="D2" s="224"/>
      <c r="E2" s="224"/>
      <c r="F2" s="224"/>
      <c r="G2" s="220"/>
      <c r="AD2" s="127" t="s">
        <v>91</v>
      </c>
    </row>
    <row r="3" spans="1:51" ht="24.75" customHeight="1" x14ac:dyDescent="0.2">
      <c r="A3" s="121" t="s">
        <v>87</v>
      </c>
      <c r="B3" s="122"/>
      <c r="C3" s="243" t="s">
        <v>7</v>
      </c>
      <c r="D3" s="224"/>
      <c r="E3" s="224"/>
      <c r="F3" s="224"/>
      <c r="G3" s="220"/>
      <c r="AD3" s="127" t="s">
        <v>92</v>
      </c>
    </row>
    <row r="4" spans="1:51" ht="24.75" hidden="1" customHeight="1" x14ac:dyDescent="0.2">
      <c r="A4" s="121" t="s">
        <v>88</v>
      </c>
      <c r="B4" s="122"/>
      <c r="C4" s="243"/>
      <c r="D4" s="224"/>
      <c r="E4" s="224"/>
      <c r="F4" s="224"/>
      <c r="G4" s="220"/>
      <c r="AD4" s="127" t="s">
        <v>93</v>
      </c>
    </row>
    <row r="5" spans="1:51" ht="12.75" hidden="1" customHeight="1" x14ac:dyDescent="0.2">
      <c r="A5" s="128" t="s">
        <v>94</v>
      </c>
      <c r="B5" s="129"/>
      <c r="C5" s="129"/>
      <c r="D5" s="130"/>
      <c r="E5" s="130"/>
      <c r="F5" s="130"/>
      <c r="G5" s="131"/>
      <c r="AD5" s="127" t="s">
        <v>95</v>
      </c>
    </row>
    <row r="6" spans="1:51" ht="12.75" customHeight="1" x14ac:dyDescent="0.2">
      <c r="B6" s="132"/>
      <c r="C6" s="132"/>
    </row>
    <row r="7" spans="1:51" ht="38.25" customHeight="1" x14ac:dyDescent="0.2">
      <c r="A7" s="133" t="s">
        <v>96</v>
      </c>
      <c r="B7" s="134" t="s">
        <v>97</v>
      </c>
      <c r="C7" s="134" t="s">
        <v>98</v>
      </c>
      <c r="D7" s="133" t="s">
        <v>99</v>
      </c>
      <c r="E7" s="133" t="s">
        <v>100</v>
      </c>
      <c r="F7" s="135" t="s">
        <v>101</v>
      </c>
      <c r="G7" s="133" t="s">
        <v>18</v>
      </c>
      <c r="H7" s="136" t="s">
        <v>102</v>
      </c>
      <c r="I7" s="136" t="s">
        <v>103</v>
      </c>
      <c r="J7" s="136" t="s">
        <v>104</v>
      </c>
      <c r="K7" s="136" t="s">
        <v>105</v>
      </c>
      <c r="L7" s="136" t="s">
        <v>106</v>
      </c>
      <c r="M7" s="136" t="s">
        <v>107</v>
      </c>
      <c r="N7" s="136" t="s">
        <v>108</v>
      </c>
      <c r="O7" s="136" t="s">
        <v>109</v>
      </c>
      <c r="P7" s="136" t="s">
        <v>110</v>
      </c>
      <c r="Q7" s="136" t="s">
        <v>111</v>
      </c>
      <c r="R7" s="136" t="s">
        <v>112</v>
      </c>
      <c r="S7" s="136" t="s">
        <v>113</v>
      </c>
      <c r="T7" s="136" t="s">
        <v>114</v>
      </c>
      <c r="U7" s="136" t="s">
        <v>115</v>
      </c>
    </row>
    <row r="8" spans="1:51" ht="12.75" customHeight="1" x14ac:dyDescent="0.2">
      <c r="A8" s="137" t="s">
        <v>116</v>
      </c>
      <c r="B8" s="138" t="s">
        <v>49</v>
      </c>
      <c r="C8" s="139" t="s">
        <v>50</v>
      </c>
      <c r="D8" s="140"/>
      <c r="E8" s="141"/>
      <c r="F8" s="142"/>
      <c r="G8" s="142">
        <f>SUMIF(AD9:AD11,"&lt;&gt;NOR",G9:G11)</f>
        <v>0</v>
      </c>
      <c r="H8" s="142"/>
      <c r="I8" s="142">
        <f>SUM(I9:I11)</f>
        <v>0</v>
      </c>
      <c r="J8" s="142"/>
      <c r="K8" s="142">
        <f>SUM(K9:K11)</f>
        <v>0</v>
      </c>
      <c r="L8" s="142"/>
      <c r="M8" s="142">
        <f>SUM(M9:M11)</f>
        <v>0</v>
      </c>
      <c r="N8" s="143"/>
      <c r="O8" s="143">
        <f>SUM(O9:O11)</f>
        <v>0</v>
      </c>
      <c r="P8" s="143"/>
      <c r="Q8" s="143">
        <f>SUM(Q9:Q11)</f>
        <v>0</v>
      </c>
      <c r="R8" s="143"/>
      <c r="S8" s="143"/>
      <c r="T8" s="137"/>
      <c r="U8" s="143">
        <f>SUM(U9:U11)</f>
        <v>0.78</v>
      </c>
      <c r="AD8" s="127" t="s">
        <v>117</v>
      </c>
    </row>
    <row r="9" spans="1:51" ht="12.75" customHeight="1" outlineLevel="1" x14ac:dyDescent="0.2">
      <c r="A9" s="144">
        <v>1</v>
      </c>
      <c r="B9" s="144" t="s">
        <v>118</v>
      </c>
      <c r="C9" s="145" t="s">
        <v>119</v>
      </c>
      <c r="D9" s="146" t="s">
        <v>120</v>
      </c>
      <c r="E9" s="147">
        <v>0.21600000000000003</v>
      </c>
      <c r="F9" s="148"/>
      <c r="G9" s="149">
        <f>ROUND(E9*F9,2)</f>
        <v>0</v>
      </c>
      <c r="H9" s="148"/>
      <c r="I9" s="149">
        <f>ROUND(E9*H9,2)</f>
        <v>0</v>
      </c>
      <c r="J9" s="148"/>
      <c r="K9" s="149">
        <f>ROUND(E9*J9,2)</f>
        <v>0</v>
      </c>
      <c r="L9" s="149">
        <v>21</v>
      </c>
      <c r="M9" s="149">
        <f>G9*(1+L9/100)</f>
        <v>0</v>
      </c>
      <c r="N9" s="150">
        <v>0</v>
      </c>
      <c r="O9" s="150">
        <f>ROUND(E9*N9,5)</f>
        <v>0</v>
      </c>
      <c r="P9" s="150">
        <v>0</v>
      </c>
      <c r="Q9" s="150">
        <f>ROUND(E9*P9,5)</f>
        <v>0</v>
      </c>
      <c r="R9" s="150"/>
      <c r="S9" s="150"/>
      <c r="T9" s="151">
        <v>3.5329999999999999</v>
      </c>
      <c r="U9" s="150">
        <f>ROUND(E9*T9,2)</f>
        <v>0.76</v>
      </c>
      <c r="V9" s="152"/>
      <c r="W9" s="152"/>
      <c r="X9" s="152"/>
      <c r="Y9" s="152"/>
      <c r="Z9" s="152"/>
      <c r="AA9" s="152"/>
      <c r="AB9" s="152"/>
      <c r="AC9" s="152"/>
      <c r="AD9" s="152" t="s">
        <v>121</v>
      </c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</row>
    <row r="10" spans="1:51" ht="12.75" customHeight="1" outlineLevel="1" x14ac:dyDescent="0.2">
      <c r="A10" s="144"/>
      <c r="B10" s="144"/>
      <c r="C10" s="153" t="s">
        <v>122</v>
      </c>
      <c r="D10" s="154"/>
      <c r="E10" s="155">
        <v>0.216</v>
      </c>
      <c r="F10" s="149"/>
      <c r="G10" s="149"/>
      <c r="H10" s="149"/>
      <c r="I10" s="149"/>
      <c r="J10" s="149"/>
      <c r="K10" s="149"/>
      <c r="L10" s="149"/>
      <c r="M10" s="149"/>
      <c r="N10" s="150"/>
      <c r="O10" s="150"/>
      <c r="P10" s="150"/>
      <c r="Q10" s="150"/>
      <c r="R10" s="150"/>
      <c r="S10" s="150"/>
      <c r="T10" s="151"/>
      <c r="U10" s="150"/>
      <c r="V10" s="152"/>
      <c r="W10" s="152"/>
      <c r="X10" s="152"/>
      <c r="Y10" s="152"/>
      <c r="Z10" s="152"/>
      <c r="AA10" s="152"/>
      <c r="AB10" s="152"/>
      <c r="AC10" s="152"/>
      <c r="AD10" s="152" t="s">
        <v>123</v>
      </c>
      <c r="AE10" s="152">
        <v>0</v>
      </c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</row>
    <row r="11" spans="1:51" ht="12.75" customHeight="1" outlineLevel="1" x14ac:dyDescent="0.2">
      <c r="A11" s="144">
        <v>2</v>
      </c>
      <c r="B11" s="144" t="s">
        <v>124</v>
      </c>
      <c r="C11" s="145" t="s">
        <v>125</v>
      </c>
      <c r="D11" s="146" t="s">
        <v>120</v>
      </c>
      <c r="E11" s="147">
        <v>0.22</v>
      </c>
      <c r="F11" s="148"/>
      <c r="G11" s="149">
        <f>ROUND(E11*F11,2)</f>
        <v>0</v>
      </c>
      <c r="H11" s="148"/>
      <c r="I11" s="149">
        <f>ROUND(E11*H11,2)</f>
        <v>0</v>
      </c>
      <c r="J11" s="148"/>
      <c r="K11" s="149">
        <f>ROUND(E11*J11,2)</f>
        <v>0</v>
      </c>
      <c r="L11" s="149">
        <v>21</v>
      </c>
      <c r="M11" s="149">
        <f>G11*(1+L11/100)</f>
        <v>0</v>
      </c>
      <c r="N11" s="150">
        <v>0</v>
      </c>
      <c r="O11" s="150">
        <f>ROUND(E11*N11,5)</f>
        <v>0</v>
      </c>
      <c r="P11" s="150">
        <v>0</v>
      </c>
      <c r="Q11" s="150">
        <f>ROUND(E11*P11,5)</f>
        <v>0</v>
      </c>
      <c r="R11" s="150"/>
      <c r="S11" s="150"/>
      <c r="T11" s="151">
        <v>7.3999999999999996E-2</v>
      </c>
      <c r="U11" s="150">
        <f>ROUND(E11*T11,2)</f>
        <v>0.02</v>
      </c>
      <c r="V11" s="152"/>
      <c r="W11" s="152"/>
      <c r="X11" s="152"/>
      <c r="Y11" s="152"/>
      <c r="Z11" s="152"/>
      <c r="AA11" s="152"/>
      <c r="AB11" s="152"/>
      <c r="AC11" s="152"/>
      <c r="AD11" s="152" t="s">
        <v>121</v>
      </c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</row>
    <row r="12" spans="1:51" ht="12.75" customHeight="1" x14ac:dyDescent="0.2">
      <c r="A12" s="156" t="s">
        <v>116</v>
      </c>
      <c r="B12" s="156" t="s">
        <v>51</v>
      </c>
      <c r="C12" s="157" t="s">
        <v>52</v>
      </c>
      <c r="D12" s="158"/>
      <c r="E12" s="159"/>
      <c r="F12" s="160"/>
      <c r="G12" s="160">
        <f>SUMIF(AD13:AD17,"&lt;&gt;NOR",G13:G17)</f>
        <v>0</v>
      </c>
      <c r="H12" s="160"/>
      <c r="I12" s="160">
        <f>SUM(I13:I17)</f>
        <v>0</v>
      </c>
      <c r="J12" s="160"/>
      <c r="K12" s="160">
        <f>SUM(K13:K17)</f>
        <v>0</v>
      </c>
      <c r="L12" s="160"/>
      <c r="M12" s="160">
        <f>SUM(M13:M17)</f>
        <v>0</v>
      </c>
      <c r="N12" s="161"/>
      <c r="O12" s="161">
        <f>SUM(O13:O17)</f>
        <v>0.77724000000000004</v>
      </c>
      <c r="P12" s="161"/>
      <c r="Q12" s="161">
        <f>SUM(Q13:Q17)</f>
        <v>0</v>
      </c>
      <c r="R12" s="161"/>
      <c r="S12" s="161"/>
      <c r="T12" s="162"/>
      <c r="U12" s="161">
        <f>SUM(U13:U17)</f>
        <v>1.1300000000000001</v>
      </c>
      <c r="AD12" s="127" t="s">
        <v>117</v>
      </c>
    </row>
    <row r="13" spans="1:51" ht="12.75" customHeight="1" outlineLevel="1" x14ac:dyDescent="0.2">
      <c r="A13" s="144">
        <v>3</v>
      </c>
      <c r="B13" s="144" t="s">
        <v>126</v>
      </c>
      <c r="C13" s="145" t="s">
        <v>127</v>
      </c>
      <c r="D13" s="146" t="s">
        <v>120</v>
      </c>
      <c r="E13" s="147">
        <v>0.29664000000000001</v>
      </c>
      <c r="F13" s="148"/>
      <c r="G13" s="149">
        <f>ROUND(E13*F13,2)</f>
        <v>0</v>
      </c>
      <c r="H13" s="148"/>
      <c r="I13" s="149">
        <f>ROUND(E13*H13,2)</f>
        <v>0</v>
      </c>
      <c r="J13" s="148"/>
      <c r="K13" s="149">
        <f>ROUND(E13*J13,2)</f>
        <v>0</v>
      </c>
      <c r="L13" s="149">
        <v>21</v>
      </c>
      <c r="M13" s="149">
        <f>G13*(1+L13/100)</f>
        <v>0</v>
      </c>
      <c r="N13" s="150">
        <v>2.5249999999999999</v>
      </c>
      <c r="O13" s="150">
        <f>ROUND(E13*N13,5)</f>
        <v>0.74902000000000002</v>
      </c>
      <c r="P13" s="150">
        <v>0</v>
      </c>
      <c r="Q13" s="150">
        <f>ROUND(E13*P13,5)</f>
        <v>0</v>
      </c>
      <c r="R13" s="150"/>
      <c r="S13" s="150"/>
      <c r="T13" s="151">
        <v>0.47699999999999998</v>
      </c>
      <c r="U13" s="150">
        <f>ROUND(E13*T13,2)</f>
        <v>0.14000000000000001</v>
      </c>
      <c r="V13" s="152"/>
      <c r="W13" s="152"/>
      <c r="X13" s="152"/>
      <c r="Y13" s="152"/>
      <c r="Z13" s="152"/>
      <c r="AA13" s="152"/>
      <c r="AB13" s="152"/>
      <c r="AC13" s="152"/>
      <c r="AD13" s="152" t="s">
        <v>121</v>
      </c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</row>
    <row r="14" spans="1:51" ht="12.75" customHeight="1" outlineLevel="1" x14ac:dyDescent="0.2">
      <c r="A14" s="144"/>
      <c r="B14" s="144"/>
      <c r="C14" s="153" t="s">
        <v>128</v>
      </c>
      <c r="D14" s="154"/>
      <c r="E14" s="155">
        <v>0.29664000000000001</v>
      </c>
      <c r="F14" s="149"/>
      <c r="G14" s="149"/>
      <c r="H14" s="149"/>
      <c r="I14" s="149"/>
      <c r="J14" s="149"/>
      <c r="K14" s="149"/>
      <c r="L14" s="149"/>
      <c r="M14" s="149"/>
      <c r="N14" s="150"/>
      <c r="O14" s="150"/>
      <c r="P14" s="150"/>
      <c r="Q14" s="150"/>
      <c r="R14" s="150"/>
      <c r="S14" s="150"/>
      <c r="T14" s="151"/>
      <c r="U14" s="150"/>
      <c r="V14" s="152"/>
      <c r="W14" s="152"/>
      <c r="X14" s="152"/>
      <c r="Y14" s="152"/>
      <c r="Z14" s="152"/>
      <c r="AA14" s="152"/>
      <c r="AB14" s="152"/>
      <c r="AC14" s="152"/>
      <c r="AD14" s="152" t="s">
        <v>123</v>
      </c>
      <c r="AE14" s="152">
        <v>0</v>
      </c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</row>
    <row r="15" spans="1:51" ht="12.75" customHeight="1" outlineLevel="1" x14ac:dyDescent="0.2">
      <c r="A15" s="144">
        <v>4</v>
      </c>
      <c r="B15" s="144" t="s">
        <v>129</v>
      </c>
      <c r="C15" s="145" t="s">
        <v>130</v>
      </c>
      <c r="D15" s="146" t="s">
        <v>131</v>
      </c>
      <c r="E15" s="147">
        <v>0.72</v>
      </c>
      <c r="F15" s="148"/>
      <c r="G15" s="149">
        <f>ROUND(E15*F15,2)</f>
        <v>0</v>
      </c>
      <c r="H15" s="148"/>
      <c r="I15" s="149">
        <f>ROUND(E15*H15,2)</f>
        <v>0</v>
      </c>
      <c r="J15" s="148"/>
      <c r="K15" s="149">
        <f>ROUND(E15*J15,2)</f>
        <v>0</v>
      </c>
      <c r="L15" s="149">
        <v>21</v>
      </c>
      <c r="M15" s="149">
        <f>G15*(1+L15/100)</f>
        <v>0</v>
      </c>
      <c r="N15" s="150">
        <v>3.9199999999999999E-2</v>
      </c>
      <c r="O15" s="150">
        <f>ROUND(E15*N15,5)</f>
        <v>2.8219999999999999E-2</v>
      </c>
      <c r="P15" s="150">
        <v>0</v>
      </c>
      <c r="Q15" s="150">
        <f>ROUND(E15*P15,5)</f>
        <v>0</v>
      </c>
      <c r="R15" s="150"/>
      <c r="S15" s="150"/>
      <c r="T15" s="151">
        <v>1.05</v>
      </c>
      <c r="U15" s="150">
        <f>ROUND(E15*T15,2)</f>
        <v>0.76</v>
      </c>
      <c r="V15" s="152"/>
      <c r="W15" s="152"/>
      <c r="X15" s="152"/>
      <c r="Y15" s="152"/>
      <c r="Z15" s="152"/>
      <c r="AA15" s="152"/>
      <c r="AB15" s="152"/>
      <c r="AC15" s="152"/>
      <c r="AD15" s="152" t="s">
        <v>121</v>
      </c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</row>
    <row r="16" spans="1:51" ht="12.75" customHeight="1" outlineLevel="1" x14ac:dyDescent="0.2">
      <c r="A16" s="144"/>
      <c r="B16" s="144"/>
      <c r="C16" s="153" t="s">
        <v>132</v>
      </c>
      <c r="D16" s="154"/>
      <c r="E16" s="155">
        <v>0.72</v>
      </c>
      <c r="F16" s="149"/>
      <c r="G16" s="149"/>
      <c r="H16" s="149"/>
      <c r="I16" s="149"/>
      <c r="J16" s="149"/>
      <c r="K16" s="149"/>
      <c r="L16" s="149"/>
      <c r="M16" s="149"/>
      <c r="N16" s="150"/>
      <c r="O16" s="150"/>
      <c r="P16" s="150"/>
      <c r="Q16" s="150"/>
      <c r="R16" s="150"/>
      <c r="S16" s="150"/>
      <c r="T16" s="151"/>
      <c r="U16" s="150"/>
      <c r="V16" s="152"/>
      <c r="W16" s="152"/>
      <c r="X16" s="152"/>
      <c r="Y16" s="152"/>
      <c r="Z16" s="152"/>
      <c r="AA16" s="152"/>
      <c r="AB16" s="152"/>
      <c r="AC16" s="152"/>
      <c r="AD16" s="152" t="s">
        <v>123</v>
      </c>
      <c r="AE16" s="152">
        <v>0</v>
      </c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</row>
    <row r="17" spans="1:51" ht="12.75" customHeight="1" outlineLevel="1" x14ac:dyDescent="0.2">
      <c r="A17" s="144">
        <v>5</v>
      </c>
      <c r="B17" s="144" t="s">
        <v>133</v>
      </c>
      <c r="C17" s="145" t="s">
        <v>134</v>
      </c>
      <c r="D17" s="146" t="s">
        <v>131</v>
      </c>
      <c r="E17" s="147">
        <v>0.72</v>
      </c>
      <c r="F17" s="148"/>
      <c r="G17" s="149">
        <f>ROUND(E17*F17,2)</f>
        <v>0</v>
      </c>
      <c r="H17" s="148"/>
      <c r="I17" s="149">
        <f>ROUND(E17*H17,2)</f>
        <v>0</v>
      </c>
      <c r="J17" s="148"/>
      <c r="K17" s="149">
        <f>ROUND(E17*J17,2)</f>
        <v>0</v>
      </c>
      <c r="L17" s="149">
        <v>21</v>
      </c>
      <c r="M17" s="149">
        <f>G17*(1+L17/100)</f>
        <v>0</v>
      </c>
      <c r="N17" s="150">
        <v>0</v>
      </c>
      <c r="O17" s="150">
        <f>ROUND(E17*N17,5)</f>
        <v>0</v>
      </c>
      <c r="P17" s="150">
        <v>0</v>
      </c>
      <c r="Q17" s="150">
        <f>ROUND(E17*P17,5)</f>
        <v>0</v>
      </c>
      <c r="R17" s="150"/>
      <c r="S17" s="150"/>
      <c r="T17" s="151">
        <v>0.32</v>
      </c>
      <c r="U17" s="150">
        <f>ROUND(E17*T17,2)</f>
        <v>0.23</v>
      </c>
      <c r="V17" s="152"/>
      <c r="W17" s="152"/>
      <c r="X17" s="152"/>
      <c r="Y17" s="152"/>
      <c r="Z17" s="152"/>
      <c r="AA17" s="152"/>
      <c r="AB17" s="152"/>
      <c r="AC17" s="152"/>
      <c r="AD17" s="152" t="s">
        <v>121</v>
      </c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</row>
    <row r="18" spans="1:51" ht="12.75" customHeight="1" x14ac:dyDescent="0.2">
      <c r="A18" s="156" t="s">
        <v>116</v>
      </c>
      <c r="B18" s="156" t="s">
        <v>53</v>
      </c>
      <c r="C18" s="157" t="s">
        <v>54</v>
      </c>
      <c r="D18" s="158"/>
      <c r="E18" s="159"/>
      <c r="F18" s="160"/>
      <c r="G18" s="160">
        <f>SUMIF(AD19:AD20,"&lt;&gt;NOR",G19:G20)</f>
        <v>0</v>
      </c>
      <c r="H18" s="160"/>
      <c r="I18" s="160">
        <f>SUM(I19:I20)</f>
        <v>0</v>
      </c>
      <c r="J18" s="160"/>
      <c r="K18" s="160">
        <f>SUM(K19:K20)</f>
        <v>0</v>
      </c>
      <c r="L18" s="160"/>
      <c r="M18" s="160">
        <f>SUM(M19:M20)</f>
        <v>0</v>
      </c>
      <c r="N18" s="161"/>
      <c r="O18" s="161">
        <f>SUM(O19:O20)</f>
        <v>0.31940000000000002</v>
      </c>
      <c r="P18" s="161"/>
      <c r="Q18" s="161">
        <f>SUM(Q19:Q20)</f>
        <v>0</v>
      </c>
      <c r="R18" s="161"/>
      <c r="S18" s="161"/>
      <c r="T18" s="162"/>
      <c r="U18" s="161">
        <f>SUM(U19:U20)</f>
        <v>13.98</v>
      </c>
      <c r="AD18" s="127" t="s">
        <v>117</v>
      </c>
    </row>
    <row r="19" spans="1:51" ht="22.5" customHeight="1" outlineLevel="1" x14ac:dyDescent="0.2">
      <c r="A19" s="144">
        <v>6</v>
      </c>
      <c r="B19" s="144" t="s">
        <v>135</v>
      </c>
      <c r="C19" s="163" t="s">
        <v>136</v>
      </c>
      <c r="D19" s="146" t="s">
        <v>131</v>
      </c>
      <c r="E19" s="147">
        <v>20</v>
      </c>
      <c r="F19" s="148"/>
      <c r="G19" s="149">
        <f>ROUND(E19*F19,2)</f>
        <v>0</v>
      </c>
      <c r="H19" s="148"/>
      <c r="I19" s="149">
        <f>ROUND(E19*H19,2)</f>
        <v>0</v>
      </c>
      <c r="J19" s="148"/>
      <c r="K19" s="149">
        <f>ROUND(E19*J19,2)</f>
        <v>0</v>
      </c>
      <c r="L19" s="149">
        <v>21</v>
      </c>
      <c r="M19" s="149">
        <f>G19*(1+L19/100)</f>
        <v>0</v>
      </c>
      <c r="N19" s="150">
        <v>1.5970000000000002E-2</v>
      </c>
      <c r="O19" s="150">
        <f>ROUND(E19*N19,5)</f>
        <v>0.31940000000000002</v>
      </c>
      <c r="P19" s="150">
        <v>0</v>
      </c>
      <c r="Q19" s="150">
        <f>ROUND(E19*P19,5)</f>
        <v>0</v>
      </c>
      <c r="R19" s="150"/>
      <c r="S19" s="150"/>
      <c r="T19" s="151">
        <v>0.69899999999999995</v>
      </c>
      <c r="U19" s="150">
        <f>ROUND(E19*T19,2)</f>
        <v>13.98</v>
      </c>
      <c r="V19" s="152"/>
      <c r="W19" s="152"/>
      <c r="X19" s="152"/>
      <c r="Y19" s="152"/>
      <c r="Z19" s="152"/>
      <c r="AA19" s="152"/>
      <c r="AB19" s="152"/>
      <c r="AC19" s="152"/>
      <c r="AD19" s="152" t="s">
        <v>121</v>
      </c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</row>
    <row r="20" spans="1:51" ht="12.75" customHeight="1" outlineLevel="1" x14ac:dyDescent="0.2">
      <c r="A20" s="144"/>
      <c r="B20" s="144"/>
      <c r="C20" s="153" t="s">
        <v>137</v>
      </c>
      <c r="D20" s="154"/>
      <c r="E20" s="155">
        <v>20</v>
      </c>
      <c r="F20" s="149"/>
      <c r="G20" s="149"/>
      <c r="H20" s="149"/>
      <c r="I20" s="149"/>
      <c r="J20" s="149"/>
      <c r="K20" s="149"/>
      <c r="L20" s="149"/>
      <c r="M20" s="149"/>
      <c r="N20" s="150"/>
      <c r="O20" s="150"/>
      <c r="P20" s="150"/>
      <c r="Q20" s="150"/>
      <c r="R20" s="150"/>
      <c r="S20" s="150"/>
      <c r="T20" s="151"/>
      <c r="U20" s="150"/>
      <c r="V20" s="152"/>
      <c r="W20" s="152"/>
      <c r="X20" s="152"/>
      <c r="Y20" s="152"/>
      <c r="Z20" s="152"/>
      <c r="AA20" s="152"/>
      <c r="AB20" s="152"/>
      <c r="AC20" s="152"/>
      <c r="AD20" s="152" t="s">
        <v>123</v>
      </c>
      <c r="AE20" s="152">
        <v>0</v>
      </c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</row>
    <row r="21" spans="1:51" ht="12.75" customHeight="1" x14ac:dyDescent="0.2">
      <c r="A21" s="156" t="s">
        <v>116</v>
      </c>
      <c r="B21" s="156" t="s">
        <v>55</v>
      </c>
      <c r="C21" s="157" t="s">
        <v>56</v>
      </c>
      <c r="D21" s="158"/>
      <c r="E21" s="159"/>
      <c r="F21" s="160"/>
      <c r="G21" s="160">
        <f>SUMIF(AD22:AD30,"&lt;&gt;NOR",G22:G30)</f>
        <v>0</v>
      </c>
      <c r="H21" s="160"/>
      <c r="I21" s="160">
        <f>SUM(I22:I30)</f>
        <v>0</v>
      </c>
      <c r="J21" s="160"/>
      <c r="K21" s="160">
        <f>SUM(K22:K30)</f>
        <v>0</v>
      </c>
      <c r="L21" s="160"/>
      <c r="M21" s="160">
        <f>SUM(M22:M30)</f>
        <v>0</v>
      </c>
      <c r="N21" s="161"/>
      <c r="O21" s="161">
        <f>SUM(O22:O30)</f>
        <v>0.15939000000000003</v>
      </c>
      <c r="P21" s="161"/>
      <c r="Q21" s="161">
        <f>SUM(Q22:Q30)</f>
        <v>0.39749999999999996</v>
      </c>
      <c r="R21" s="161"/>
      <c r="S21" s="161"/>
      <c r="T21" s="162"/>
      <c r="U21" s="161">
        <f>SUM(U22:U30)</f>
        <v>1.07</v>
      </c>
      <c r="AD21" s="127" t="s">
        <v>117</v>
      </c>
    </row>
    <row r="22" spans="1:51" ht="12.75" customHeight="1" outlineLevel="1" x14ac:dyDescent="0.2">
      <c r="A22" s="144">
        <v>7</v>
      </c>
      <c r="B22" s="144" t="s">
        <v>138</v>
      </c>
      <c r="C22" s="145" t="s">
        <v>139</v>
      </c>
      <c r="D22" s="146" t="s">
        <v>131</v>
      </c>
      <c r="E22" s="147">
        <v>0.75</v>
      </c>
      <c r="F22" s="148"/>
      <c r="G22" s="149">
        <f>ROUND(E22*F22,2)</f>
        <v>0</v>
      </c>
      <c r="H22" s="148"/>
      <c r="I22" s="149">
        <f>ROUND(E22*H22,2)</f>
        <v>0</v>
      </c>
      <c r="J22" s="148"/>
      <c r="K22" s="149">
        <f>ROUND(E22*J22,2)</f>
        <v>0</v>
      </c>
      <c r="L22" s="149">
        <v>21</v>
      </c>
      <c r="M22" s="149">
        <f>G22*(1+L22/100)</f>
        <v>0</v>
      </c>
      <c r="N22" s="150">
        <v>0</v>
      </c>
      <c r="O22" s="150">
        <f>ROUND(E22*N22,5)</f>
        <v>0</v>
      </c>
      <c r="P22" s="150">
        <v>0.2</v>
      </c>
      <c r="Q22" s="150">
        <f>ROUND(E22*P22,5)</f>
        <v>0.15</v>
      </c>
      <c r="R22" s="150"/>
      <c r="S22" s="150"/>
      <c r="T22" s="151">
        <v>0.1</v>
      </c>
      <c r="U22" s="150">
        <f>ROUND(E22*T22,2)</f>
        <v>0.08</v>
      </c>
      <c r="V22" s="152"/>
      <c r="W22" s="152"/>
      <c r="X22" s="152"/>
      <c r="Y22" s="152"/>
      <c r="Z22" s="152"/>
      <c r="AA22" s="152"/>
      <c r="AB22" s="152"/>
      <c r="AC22" s="152"/>
      <c r="AD22" s="152" t="s">
        <v>121</v>
      </c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</row>
    <row r="23" spans="1:51" ht="12.75" customHeight="1" outlineLevel="1" x14ac:dyDescent="0.2">
      <c r="A23" s="144"/>
      <c r="B23" s="144"/>
      <c r="C23" s="153" t="s">
        <v>140</v>
      </c>
      <c r="D23" s="154"/>
      <c r="E23" s="155">
        <v>0.75</v>
      </c>
      <c r="F23" s="149"/>
      <c r="G23" s="149"/>
      <c r="H23" s="149"/>
      <c r="I23" s="149"/>
      <c r="J23" s="149"/>
      <c r="K23" s="149"/>
      <c r="L23" s="149"/>
      <c r="M23" s="149"/>
      <c r="N23" s="150"/>
      <c r="O23" s="150"/>
      <c r="P23" s="150"/>
      <c r="Q23" s="150"/>
      <c r="R23" s="150"/>
      <c r="S23" s="150"/>
      <c r="T23" s="151"/>
      <c r="U23" s="150"/>
      <c r="V23" s="152"/>
      <c r="W23" s="152"/>
      <c r="X23" s="152"/>
      <c r="Y23" s="152"/>
      <c r="Z23" s="152"/>
      <c r="AA23" s="152"/>
      <c r="AB23" s="152"/>
      <c r="AC23" s="152"/>
      <c r="AD23" s="152" t="s">
        <v>123</v>
      </c>
      <c r="AE23" s="152">
        <v>0</v>
      </c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</row>
    <row r="24" spans="1:51" ht="12.75" customHeight="1" outlineLevel="1" x14ac:dyDescent="0.2">
      <c r="A24" s="144">
        <v>8</v>
      </c>
      <c r="B24" s="144" t="s">
        <v>141</v>
      </c>
      <c r="C24" s="145" t="s">
        <v>142</v>
      </c>
      <c r="D24" s="146" t="s">
        <v>131</v>
      </c>
      <c r="E24" s="147">
        <v>0.75</v>
      </c>
      <c r="F24" s="148"/>
      <c r="G24" s="149">
        <f>ROUND(E24*F24,2)</f>
        <v>0</v>
      </c>
      <c r="H24" s="148"/>
      <c r="I24" s="149">
        <f>ROUND(E24*H24,2)</f>
        <v>0</v>
      </c>
      <c r="J24" s="148"/>
      <c r="K24" s="149">
        <f>ROUND(E24*J24,2)</f>
        <v>0</v>
      </c>
      <c r="L24" s="149">
        <v>21</v>
      </c>
      <c r="M24" s="149">
        <f>G24*(1+L24/100)</f>
        <v>0</v>
      </c>
      <c r="N24" s="150">
        <v>0</v>
      </c>
      <c r="O24" s="150">
        <f>ROUND(E24*N24,5)</f>
        <v>0</v>
      </c>
      <c r="P24" s="150">
        <v>0.33</v>
      </c>
      <c r="Q24" s="150">
        <f>ROUND(E24*P24,5)</f>
        <v>0.2475</v>
      </c>
      <c r="R24" s="150"/>
      <c r="S24" s="150"/>
      <c r="T24" s="151">
        <v>0.52649999999999997</v>
      </c>
      <c r="U24" s="150">
        <f>ROUND(E24*T24,2)</f>
        <v>0.39</v>
      </c>
      <c r="V24" s="152"/>
      <c r="W24" s="152"/>
      <c r="X24" s="152"/>
      <c r="Y24" s="152"/>
      <c r="Z24" s="152"/>
      <c r="AA24" s="152"/>
      <c r="AB24" s="152"/>
      <c r="AC24" s="152"/>
      <c r="AD24" s="152" t="s">
        <v>121</v>
      </c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</row>
    <row r="25" spans="1:51" ht="12.75" customHeight="1" outlineLevel="1" x14ac:dyDescent="0.2">
      <c r="A25" s="144"/>
      <c r="B25" s="144"/>
      <c r="C25" s="153" t="s">
        <v>140</v>
      </c>
      <c r="D25" s="154"/>
      <c r="E25" s="155">
        <v>0.75</v>
      </c>
      <c r="F25" s="149"/>
      <c r="G25" s="149"/>
      <c r="H25" s="149"/>
      <c r="I25" s="149"/>
      <c r="J25" s="149"/>
      <c r="K25" s="149"/>
      <c r="L25" s="149"/>
      <c r="M25" s="149"/>
      <c r="N25" s="150"/>
      <c r="O25" s="150"/>
      <c r="P25" s="150"/>
      <c r="Q25" s="150"/>
      <c r="R25" s="150"/>
      <c r="S25" s="150"/>
      <c r="T25" s="151"/>
      <c r="U25" s="150"/>
      <c r="V25" s="152"/>
      <c r="W25" s="152"/>
      <c r="X25" s="152"/>
      <c r="Y25" s="152"/>
      <c r="Z25" s="152"/>
      <c r="AA25" s="152"/>
      <c r="AB25" s="152"/>
      <c r="AC25" s="152"/>
      <c r="AD25" s="152" t="s">
        <v>123</v>
      </c>
      <c r="AE25" s="152">
        <v>0</v>
      </c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</row>
    <row r="26" spans="1:51" ht="12.75" customHeight="1" outlineLevel="1" x14ac:dyDescent="0.2">
      <c r="A26" s="144">
        <v>9</v>
      </c>
      <c r="B26" s="144" t="s">
        <v>143</v>
      </c>
      <c r="C26" s="145" t="s">
        <v>144</v>
      </c>
      <c r="D26" s="146" t="s">
        <v>131</v>
      </c>
      <c r="E26" s="147">
        <v>0.75</v>
      </c>
      <c r="F26" s="148"/>
      <c r="G26" s="149">
        <f t="shared" ref="G26:G27" si="0">ROUND(E26*F26,2)</f>
        <v>0</v>
      </c>
      <c r="H26" s="148"/>
      <c r="I26" s="149">
        <f t="shared" ref="I26:I27" si="1">ROUND(E26*H26,2)</f>
        <v>0</v>
      </c>
      <c r="J26" s="148"/>
      <c r="K26" s="149">
        <f t="shared" ref="K26:K27" si="2">ROUND(E26*J26,2)</f>
        <v>0</v>
      </c>
      <c r="L26" s="149">
        <v>21</v>
      </c>
      <c r="M26" s="149">
        <f t="shared" ref="M26:M27" si="3">G26*(1+L26/100)</f>
        <v>0</v>
      </c>
      <c r="N26" s="150">
        <v>0.11</v>
      </c>
      <c r="O26" s="150">
        <f t="shared" ref="O26:O27" si="4">ROUND(E26*N26,5)</f>
        <v>8.2500000000000004E-2</v>
      </c>
      <c r="P26" s="150">
        <v>0</v>
      </c>
      <c r="Q26" s="150">
        <f t="shared" ref="Q26:Q27" si="5">ROUND(E26*P26,5)</f>
        <v>0</v>
      </c>
      <c r="R26" s="150"/>
      <c r="S26" s="150"/>
      <c r="T26" s="151">
        <v>0.75900000000000001</v>
      </c>
      <c r="U26" s="150">
        <f t="shared" ref="U26:U27" si="6">ROUND(E26*T26,2)</f>
        <v>0.56999999999999995</v>
      </c>
      <c r="V26" s="152"/>
      <c r="W26" s="152"/>
      <c r="X26" s="152"/>
      <c r="Y26" s="152"/>
      <c r="Z26" s="152"/>
      <c r="AA26" s="152"/>
      <c r="AB26" s="152"/>
      <c r="AC26" s="152"/>
      <c r="AD26" s="152" t="s">
        <v>121</v>
      </c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</row>
    <row r="27" spans="1:51" ht="22.5" customHeight="1" outlineLevel="1" x14ac:dyDescent="0.2">
      <c r="A27" s="144">
        <v>10</v>
      </c>
      <c r="B27" s="144" t="s">
        <v>145</v>
      </c>
      <c r="C27" s="145" t="s">
        <v>146</v>
      </c>
      <c r="D27" s="146" t="s">
        <v>131</v>
      </c>
      <c r="E27" s="147">
        <v>0.26999999999999991</v>
      </c>
      <c r="F27" s="148"/>
      <c r="G27" s="149">
        <f t="shared" si="0"/>
        <v>0</v>
      </c>
      <c r="H27" s="148"/>
      <c r="I27" s="149">
        <f t="shared" si="1"/>
        <v>0</v>
      </c>
      <c r="J27" s="148"/>
      <c r="K27" s="149">
        <f t="shared" si="2"/>
        <v>0</v>
      </c>
      <c r="L27" s="149">
        <v>21</v>
      </c>
      <c r="M27" s="149">
        <f t="shared" si="3"/>
        <v>0</v>
      </c>
      <c r="N27" s="150">
        <v>0.18360000000000001</v>
      </c>
      <c r="O27" s="150">
        <f t="shared" si="4"/>
        <v>4.9570000000000003E-2</v>
      </c>
      <c r="P27" s="150">
        <v>0</v>
      </c>
      <c r="Q27" s="150">
        <f t="shared" si="5"/>
        <v>0</v>
      </c>
      <c r="R27" s="150"/>
      <c r="S27" s="150"/>
      <c r="T27" s="151">
        <v>0.09</v>
      </c>
      <c r="U27" s="150">
        <f t="shared" si="6"/>
        <v>0.02</v>
      </c>
      <c r="V27" s="152"/>
      <c r="W27" s="152"/>
      <c r="X27" s="152"/>
      <c r="Y27" s="152"/>
      <c r="Z27" s="152"/>
      <c r="AA27" s="152"/>
      <c r="AB27" s="152"/>
      <c r="AC27" s="152"/>
      <c r="AD27" s="152" t="s">
        <v>121</v>
      </c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</row>
    <row r="28" spans="1:51" ht="12.75" customHeight="1" outlineLevel="1" x14ac:dyDescent="0.2">
      <c r="A28" s="144"/>
      <c r="B28" s="144"/>
      <c r="C28" s="153" t="s">
        <v>147</v>
      </c>
      <c r="D28" s="154"/>
      <c r="E28" s="155">
        <v>0.27</v>
      </c>
      <c r="F28" s="149"/>
      <c r="G28" s="149"/>
      <c r="H28" s="149"/>
      <c r="I28" s="149"/>
      <c r="J28" s="149"/>
      <c r="K28" s="149"/>
      <c r="L28" s="149"/>
      <c r="M28" s="149"/>
      <c r="N28" s="150"/>
      <c r="O28" s="150"/>
      <c r="P28" s="150"/>
      <c r="Q28" s="150"/>
      <c r="R28" s="150"/>
      <c r="S28" s="150"/>
      <c r="T28" s="151"/>
      <c r="U28" s="150"/>
      <c r="V28" s="152"/>
      <c r="W28" s="152"/>
      <c r="X28" s="152"/>
      <c r="Y28" s="152"/>
      <c r="Z28" s="152"/>
      <c r="AA28" s="152"/>
      <c r="AB28" s="152"/>
      <c r="AC28" s="152"/>
      <c r="AD28" s="152" t="s">
        <v>123</v>
      </c>
      <c r="AE28" s="152">
        <v>0</v>
      </c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</row>
    <row r="29" spans="1:51" ht="12.75" customHeight="1" outlineLevel="1" x14ac:dyDescent="0.2">
      <c r="A29" s="144">
        <v>11</v>
      </c>
      <c r="B29" s="144" t="s">
        <v>148</v>
      </c>
      <c r="C29" s="145" t="s">
        <v>149</v>
      </c>
      <c r="D29" s="146" t="s">
        <v>131</v>
      </c>
      <c r="E29" s="147">
        <v>1.35</v>
      </c>
      <c r="F29" s="148"/>
      <c r="G29" s="149">
        <f>ROUND(E29*F29,2)</f>
        <v>0</v>
      </c>
      <c r="H29" s="148"/>
      <c r="I29" s="149">
        <f>ROUND(E29*H29,2)</f>
        <v>0</v>
      </c>
      <c r="J29" s="148"/>
      <c r="K29" s="149">
        <f>ROUND(E29*J29,2)</f>
        <v>0</v>
      </c>
      <c r="L29" s="149">
        <v>21</v>
      </c>
      <c r="M29" s="149">
        <f>G29*(1+L29/100)</f>
        <v>0</v>
      </c>
      <c r="N29" s="150">
        <v>2.0240000000000001E-2</v>
      </c>
      <c r="O29" s="150">
        <f>ROUND(E29*N29,5)</f>
        <v>2.7320000000000001E-2</v>
      </c>
      <c r="P29" s="150">
        <v>0</v>
      </c>
      <c r="Q29" s="150">
        <f>ROUND(E29*P29,5)</f>
        <v>0</v>
      </c>
      <c r="R29" s="150"/>
      <c r="S29" s="150"/>
      <c r="T29" s="151">
        <v>6.0000000000000001E-3</v>
      </c>
      <c r="U29" s="150">
        <f>ROUND(E29*T29,2)</f>
        <v>0.01</v>
      </c>
      <c r="V29" s="152"/>
      <c r="W29" s="152"/>
      <c r="X29" s="152"/>
      <c r="Y29" s="152"/>
      <c r="Z29" s="152"/>
      <c r="AA29" s="152"/>
      <c r="AB29" s="152"/>
      <c r="AC29" s="152"/>
      <c r="AD29" s="152" t="s">
        <v>121</v>
      </c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</row>
    <row r="30" spans="1:51" ht="12.75" customHeight="1" outlineLevel="1" x14ac:dyDescent="0.2">
      <c r="A30" s="144"/>
      <c r="B30" s="144"/>
      <c r="C30" s="153" t="s">
        <v>150</v>
      </c>
      <c r="D30" s="154"/>
      <c r="E30" s="155">
        <v>1.35</v>
      </c>
      <c r="F30" s="149"/>
      <c r="G30" s="149"/>
      <c r="H30" s="149"/>
      <c r="I30" s="149"/>
      <c r="J30" s="149"/>
      <c r="K30" s="149"/>
      <c r="L30" s="149"/>
      <c r="M30" s="149"/>
      <c r="N30" s="150"/>
      <c r="O30" s="150"/>
      <c r="P30" s="150"/>
      <c r="Q30" s="150"/>
      <c r="R30" s="150"/>
      <c r="S30" s="150"/>
      <c r="T30" s="151"/>
      <c r="U30" s="150"/>
      <c r="V30" s="152"/>
      <c r="W30" s="152"/>
      <c r="X30" s="152"/>
      <c r="Y30" s="152"/>
      <c r="Z30" s="152"/>
      <c r="AA30" s="152"/>
      <c r="AB30" s="152"/>
      <c r="AC30" s="152"/>
      <c r="AD30" s="152" t="s">
        <v>123</v>
      </c>
      <c r="AE30" s="152">
        <v>0</v>
      </c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</row>
    <row r="31" spans="1:51" ht="12.75" customHeight="1" x14ac:dyDescent="0.2">
      <c r="A31" s="156" t="s">
        <v>116</v>
      </c>
      <c r="B31" s="156" t="s">
        <v>57</v>
      </c>
      <c r="C31" s="157" t="s">
        <v>58</v>
      </c>
      <c r="D31" s="158"/>
      <c r="E31" s="159"/>
      <c r="F31" s="160"/>
      <c r="G31" s="160">
        <f>SUMIF(AD32:AD44,"&lt;&gt;NOR",G32:G44)</f>
        <v>0</v>
      </c>
      <c r="H31" s="160"/>
      <c r="I31" s="160">
        <f>SUM(I32:I44)</f>
        <v>0</v>
      </c>
      <c r="J31" s="160"/>
      <c r="K31" s="160">
        <f>SUM(K32:K44)</f>
        <v>0</v>
      </c>
      <c r="L31" s="160"/>
      <c r="M31" s="160">
        <f>SUM(M32:M44)</f>
        <v>0</v>
      </c>
      <c r="N31" s="161"/>
      <c r="O31" s="161">
        <f>SUM(O32:O44)</f>
        <v>1.2895300000000001</v>
      </c>
      <c r="P31" s="161"/>
      <c r="Q31" s="161">
        <f>SUM(Q32:Q44)</f>
        <v>0</v>
      </c>
      <c r="R31" s="161"/>
      <c r="S31" s="161"/>
      <c r="T31" s="162"/>
      <c r="U31" s="161">
        <f>SUM(U32:U44)</f>
        <v>19.850000000000001</v>
      </c>
      <c r="AD31" s="127" t="s">
        <v>117</v>
      </c>
    </row>
    <row r="32" spans="1:51" ht="12.75" customHeight="1" outlineLevel="1" x14ac:dyDescent="0.2">
      <c r="A32" s="144">
        <v>12</v>
      </c>
      <c r="B32" s="144" t="s">
        <v>151</v>
      </c>
      <c r="C32" s="145" t="s">
        <v>152</v>
      </c>
      <c r="D32" s="146" t="s">
        <v>131</v>
      </c>
      <c r="E32" s="147">
        <v>65.8</v>
      </c>
      <c r="F32" s="148"/>
      <c r="G32" s="149">
        <f>ROUND(E32*F32,2)</f>
        <v>0</v>
      </c>
      <c r="H32" s="148"/>
      <c r="I32" s="149">
        <f>ROUND(E32*H32,2)</f>
        <v>0</v>
      </c>
      <c r="J32" s="148"/>
      <c r="K32" s="149">
        <f>ROUND(E32*J32,2)</f>
        <v>0</v>
      </c>
      <c r="L32" s="149">
        <v>21</v>
      </c>
      <c r="M32" s="149">
        <f>G32*(1+L32/100)</f>
        <v>0</v>
      </c>
      <c r="N32" s="150">
        <v>1.8380000000000001E-2</v>
      </c>
      <c r="O32" s="150">
        <f>ROUND(E32*N32,5)</f>
        <v>1.2094</v>
      </c>
      <c r="P32" s="150">
        <v>0</v>
      </c>
      <c r="Q32" s="150">
        <f>ROUND(E32*P32,5)</f>
        <v>0</v>
      </c>
      <c r="R32" s="150"/>
      <c r="S32" s="150"/>
      <c r="T32" s="151">
        <v>0.13</v>
      </c>
      <c r="U32" s="150">
        <f>ROUND(E32*T32,2)</f>
        <v>8.5500000000000007</v>
      </c>
      <c r="V32" s="152"/>
      <c r="W32" s="152"/>
      <c r="X32" s="152"/>
      <c r="Y32" s="152"/>
      <c r="Z32" s="152"/>
      <c r="AA32" s="152"/>
      <c r="AB32" s="152"/>
      <c r="AC32" s="152"/>
      <c r="AD32" s="152" t="s">
        <v>121</v>
      </c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</row>
    <row r="33" spans="1:51" ht="12.75" customHeight="1" outlineLevel="1" x14ac:dyDescent="0.2">
      <c r="A33" s="144"/>
      <c r="B33" s="144"/>
      <c r="C33" s="153" t="s">
        <v>153</v>
      </c>
      <c r="D33" s="154"/>
      <c r="E33" s="155"/>
      <c r="F33" s="149"/>
      <c r="G33" s="149"/>
      <c r="H33" s="149"/>
      <c r="I33" s="149"/>
      <c r="J33" s="149"/>
      <c r="K33" s="149"/>
      <c r="L33" s="149"/>
      <c r="M33" s="149"/>
      <c r="N33" s="150"/>
      <c r="O33" s="150"/>
      <c r="P33" s="150"/>
      <c r="Q33" s="150"/>
      <c r="R33" s="150"/>
      <c r="S33" s="150"/>
      <c r="T33" s="151"/>
      <c r="U33" s="150"/>
      <c r="V33" s="152"/>
      <c r="W33" s="152"/>
      <c r="X33" s="152"/>
      <c r="Y33" s="152"/>
      <c r="Z33" s="152"/>
      <c r="AA33" s="152"/>
      <c r="AB33" s="152"/>
      <c r="AC33" s="152"/>
      <c r="AD33" s="152" t="s">
        <v>123</v>
      </c>
      <c r="AE33" s="152">
        <v>0</v>
      </c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</row>
    <row r="34" spans="1:51" ht="12.75" customHeight="1" outlineLevel="1" x14ac:dyDescent="0.2">
      <c r="A34" s="144"/>
      <c r="B34" s="144"/>
      <c r="C34" s="153" t="s">
        <v>154</v>
      </c>
      <c r="D34" s="154"/>
      <c r="E34" s="155">
        <v>18.8</v>
      </c>
      <c r="F34" s="149"/>
      <c r="G34" s="149"/>
      <c r="H34" s="149"/>
      <c r="I34" s="149"/>
      <c r="J34" s="149"/>
      <c r="K34" s="149"/>
      <c r="L34" s="149"/>
      <c r="M34" s="149"/>
      <c r="N34" s="150"/>
      <c r="O34" s="150"/>
      <c r="P34" s="150"/>
      <c r="Q34" s="150"/>
      <c r="R34" s="150"/>
      <c r="S34" s="150"/>
      <c r="T34" s="151"/>
      <c r="U34" s="150"/>
      <c r="V34" s="152"/>
      <c r="W34" s="152"/>
      <c r="X34" s="152"/>
      <c r="Y34" s="152"/>
      <c r="Z34" s="152"/>
      <c r="AA34" s="152"/>
      <c r="AB34" s="152"/>
      <c r="AC34" s="152"/>
      <c r="AD34" s="152" t="s">
        <v>123</v>
      </c>
      <c r="AE34" s="152">
        <v>0</v>
      </c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</row>
    <row r="35" spans="1:51" ht="12.75" customHeight="1" outlineLevel="1" x14ac:dyDescent="0.2">
      <c r="A35" s="144"/>
      <c r="B35" s="144"/>
      <c r="C35" s="153" t="s">
        <v>155</v>
      </c>
      <c r="D35" s="154"/>
      <c r="E35" s="155"/>
      <c r="F35" s="149"/>
      <c r="G35" s="149"/>
      <c r="H35" s="149"/>
      <c r="I35" s="149"/>
      <c r="J35" s="149"/>
      <c r="K35" s="149"/>
      <c r="L35" s="149"/>
      <c r="M35" s="149"/>
      <c r="N35" s="150"/>
      <c r="O35" s="150"/>
      <c r="P35" s="150"/>
      <c r="Q35" s="150"/>
      <c r="R35" s="150"/>
      <c r="S35" s="150"/>
      <c r="T35" s="151"/>
      <c r="U35" s="150"/>
      <c r="V35" s="152"/>
      <c r="W35" s="152"/>
      <c r="X35" s="152"/>
      <c r="Y35" s="152"/>
      <c r="Z35" s="152"/>
      <c r="AA35" s="152"/>
      <c r="AB35" s="152"/>
      <c r="AC35" s="152"/>
      <c r="AD35" s="152" t="s">
        <v>123</v>
      </c>
      <c r="AE35" s="152">
        <v>0</v>
      </c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</row>
    <row r="36" spans="1:51" ht="12.75" customHeight="1" outlineLevel="1" x14ac:dyDescent="0.2">
      <c r="A36" s="144"/>
      <c r="B36" s="144"/>
      <c r="C36" s="153" t="s">
        <v>156</v>
      </c>
      <c r="D36" s="154"/>
      <c r="E36" s="155">
        <v>26.2</v>
      </c>
      <c r="F36" s="149"/>
      <c r="G36" s="149"/>
      <c r="H36" s="149"/>
      <c r="I36" s="149"/>
      <c r="J36" s="149"/>
      <c r="K36" s="149"/>
      <c r="L36" s="149"/>
      <c r="M36" s="149"/>
      <c r="N36" s="150"/>
      <c r="O36" s="150"/>
      <c r="P36" s="150"/>
      <c r="Q36" s="150"/>
      <c r="R36" s="150"/>
      <c r="S36" s="150"/>
      <c r="T36" s="151"/>
      <c r="U36" s="150"/>
      <c r="V36" s="152"/>
      <c r="W36" s="152"/>
      <c r="X36" s="152"/>
      <c r="Y36" s="152"/>
      <c r="Z36" s="152"/>
      <c r="AA36" s="152"/>
      <c r="AB36" s="152"/>
      <c r="AC36" s="152"/>
      <c r="AD36" s="152" t="s">
        <v>123</v>
      </c>
      <c r="AE36" s="152">
        <v>0</v>
      </c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</row>
    <row r="37" spans="1:51" ht="12.75" customHeight="1" outlineLevel="1" x14ac:dyDescent="0.2">
      <c r="A37" s="144"/>
      <c r="B37" s="144"/>
      <c r="C37" s="153" t="s">
        <v>157</v>
      </c>
      <c r="D37" s="154"/>
      <c r="E37" s="155"/>
      <c r="F37" s="149"/>
      <c r="G37" s="149"/>
      <c r="H37" s="149"/>
      <c r="I37" s="149"/>
      <c r="J37" s="149"/>
      <c r="K37" s="149"/>
      <c r="L37" s="149"/>
      <c r="M37" s="149"/>
      <c r="N37" s="150"/>
      <c r="O37" s="150"/>
      <c r="P37" s="150"/>
      <c r="Q37" s="150"/>
      <c r="R37" s="150"/>
      <c r="S37" s="150"/>
      <c r="T37" s="151"/>
      <c r="U37" s="150"/>
      <c r="V37" s="152"/>
      <c r="W37" s="152"/>
      <c r="X37" s="152"/>
      <c r="Y37" s="152"/>
      <c r="Z37" s="152"/>
      <c r="AA37" s="152"/>
      <c r="AB37" s="152"/>
      <c r="AC37" s="152"/>
      <c r="AD37" s="152" t="s">
        <v>123</v>
      </c>
      <c r="AE37" s="152">
        <v>0</v>
      </c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</row>
    <row r="38" spans="1:51" ht="12.75" customHeight="1" outlineLevel="1" x14ac:dyDescent="0.2">
      <c r="A38" s="144"/>
      <c r="B38" s="144"/>
      <c r="C38" s="153" t="s">
        <v>158</v>
      </c>
      <c r="D38" s="154"/>
      <c r="E38" s="155">
        <v>20.8</v>
      </c>
      <c r="F38" s="149"/>
      <c r="G38" s="149"/>
      <c r="H38" s="149"/>
      <c r="I38" s="149"/>
      <c r="J38" s="149"/>
      <c r="K38" s="149"/>
      <c r="L38" s="149"/>
      <c r="M38" s="149"/>
      <c r="N38" s="150"/>
      <c r="O38" s="150"/>
      <c r="P38" s="150"/>
      <c r="Q38" s="150"/>
      <c r="R38" s="150"/>
      <c r="S38" s="150"/>
      <c r="T38" s="151"/>
      <c r="U38" s="150"/>
      <c r="V38" s="152"/>
      <c r="W38" s="152"/>
      <c r="X38" s="152"/>
      <c r="Y38" s="152"/>
      <c r="Z38" s="152"/>
      <c r="AA38" s="152"/>
      <c r="AB38" s="152"/>
      <c r="AC38" s="152"/>
      <c r="AD38" s="152" t="s">
        <v>123</v>
      </c>
      <c r="AE38" s="152">
        <v>0</v>
      </c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</row>
    <row r="39" spans="1:51" ht="12.75" customHeight="1" outlineLevel="1" x14ac:dyDescent="0.2">
      <c r="A39" s="144">
        <v>13</v>
      </c>
      <c r="B39" s="144" t="s">
        <v>159</v>
      </c>
      <c r="C39" s="145" t="s">
        <v>160</v>
      </c>
      <c r="D39" s="146" t="s">
        <v>131</v>
      </c>
      <c r="E39" s="147">
        <v>65.8</v>
      </c>
      <c r="F39" s="148"/>
      <c r="G39" s="149">
        <f t="shared" ref="G39:G41" si="7">ROUND(E39*F39,2)</f>
        <v>0</v>
      </c>
      <c r="H39" s="148"/>
      <c r="I39" s="149">
        <f t="shared" ref="I39:I41" si="8">ROUND(E39*H39,2)</f>
        <v>0</v>
      </c>
      <c r="J39" s="148"/>
      <c r="K39" s="149">
        <f t="shared" ref="K39:K41" si="9">ROUND(E39*J39,2)</f>
        <v>0</v>
      </c>
      <c r="L39" s="149">
        <v>21</v>
      </c>
      <c r="M39" s="149">
        <f t="shared" ref="M39:M41" si="10">G39*(1+L39/100)</f>
        <v>0</v>
      </c>
      <c r="N39" s="150">
        <v>8.4999999999999995E-4</v>
      </c>
      <c r="O39" s="150">
        <f t="shared" ref="O39:O41" si="11">ROUND(E39*N39,5)</f>
        <v>5.5930000000000001E-2</v>
      </c>
      <c r="P39" s="150">
        <v>0</v>
      </c>
      <c r="Q39" s="150">
        <f t="shared" ref="Q39:Q41" si="12">ROUND(E39*P39,5)</f>
        <v>0</v>
      </c>
      <c r="R39" s="150"/>
      <c r="S39" s="150"/>
      <c r="T39" s="151">
        <v>6.0000000000000001E-3</v>
      </c>
      <c r="U39" s="150">
        <f t="shared" ref="U39:U41" si="13">ROUND(E39*T39,2)</f>
        <v>0.39</v>
      </c>
      <c r="V39" s="152"/>
      <c r="W39" s="152"/>
      <c r="X39" s="152"/>
      <c r="Y39" s="152"/>
      <c r="Z39" s="152"/>
      <c r="AA39" s="152"/>
      <c r="AB39" s="152"/>
      <c r="AC39" s="152"/>
      <c r="AD39" s="152" t="s">
        <v>121</v>
      </c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</row>
    <row r="40" spans="1:51" ht="12.75" customHeight="1" outlineLevel="1" x14ac:dyDescent="0.2">
      <c r="A40" s="144">
        <v>14</v>
      </c>
      <c r="B40" s="144" t="s">
        <v>161</v>
      </c>
      <c r="C40" s="145" t="s">
        <v>162</v>
      </c>
      <c r="D40" s="146" t="s">
        <v>131</v>
      </c>
      <c r="E40" s="147">
        <v>65.8</v>
      </c>
      <c r="F40" s="148"/>
      <c r="G40" s="149">
        <f t="shared" si="7"/>
        <v>0</v>
      </c>
      <c r="H40" s="148"/>
      <c r="I40" s="149">
        <f t="shared" si="8"/>
        <v>0</v>
      </c>
      <c r="J40" s="148"/>
      <c r="K40" s="149">
        <f t="shared" si="9"/>
        <v>0</v>
      </c>
      <c r="L40" s="149">
        <v>21</v>
      </c>
      <c r="M40" s="149">
        <f t="shared" si="10"/>
        <v>0</v>
      </c>
      <c r="N40" s="150">
        <v>0</v>
      </c>
      <c r="O40" s="150">
        <f t="shared" si="11"/>
        <v>0</v>
      </c>
      <c r="P40" s="150">
        <v>0</v>
      </c>
      <c r="Q40" s="150">
        <f t="shared" si="12"/>
        <v>0</v>
      </c>
      <c r="R40" s="150"/>
      <c r="S40" s="150"/>
      <c r="T40" s="151">
        <v>0.112</v>
      </c>
      <c r="U40" s="150">
        <f t="shared" si="13"/>
        <v>7.37</v>
      </c>
      <c r="V40" s="152"/>
      <c r="W40" s="152"/>
      <c r="X40" s="152"/>
      <c r="Y40" s="152"/>
      <c r="Z40" s="152"/>
      <c r="AA40" s="152"/>
      <c r="AB40" s="152"/>
      <c r="AC40" s="152"/>
      <c r="AD40" s="152" t="s">
        <v>121</v>
      </c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</row>
    <row r="41" spans="1:51" ht="12.75" customHeight="1" outlineLevel="1" x14ac:dyDescent="0.2">
      <c r="A41" s="144">
        <v>15</v>
      </c>
      <c r="B41" s="144" t="s">
        <v>163</v>
      </c>
      <c r="C41" s="145" t="s">
        <v>164</v>
      </c>
      <c r="D41" s="146" t="s">
        <v>131</v>
      </c>
      <c r="E41" s="147">
        <v>20</v>
      </c>
      <c r="F41" s="148"/>
      <c r="G41" s="149">
        <f t="shared" si="7"/>
        <v>0</v>
      </c>
      <c r="H41" s="148"/>
      <c r="I41" s="149">
        <f t="shared" si="8"/>
        <v>0</v>
      </c>
      <c r="J41" s="148"/>
      <c r="K41" s="149">
        <f t="shared" si="9"/>
        <v>0</v>
      </c>
      <c r="L41" s="149">
        <v>21</v>
      </c>
      <c r="M41" s="149">
        <f t="shared" si="10"/>
        <v>0</v>
      </c>
      <c r="N41" s="150">
        <v>1.2099999999999999E-3</v>
      </c>
      <c r="O41" s="150">
        <f t="shared" si="11"/>
        <v>2.4199999999999999E-2</v>
      </c>
      <c r="P41" s="150">
        <v>0</v>
      </c>
      <c r="Q41" s="150">
        <f t="shared" si="12"/>
        <v>0</v>
      </c>
      <c r="R41" s="150"/>
      <c r="S41" s="150"/>
      <c r="T41" s="151">
        <v>0.17699999999999999</v>
      </c>
      <c r="U41" s="150">
        <f t="shared" si="13"/>
        <v>3.54</v>
      </c>
      <c r="V41" s="152"/>
      <c r="W41" s="152"/>
      <c r="X41" s="152"/>
      <c r="Y41" s="152"/>
      <c r="Z41" s="152"/>
      <c r="AA41" s="152"/>
      <c r="AB41" s="152"/>
      <c r="AC41" s="152"/>
      <c r="AD41" s="152" t="s">
        <v>121</v>
      </c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</row>
    <row r="42" spans="1:51" ht="12.75" customHeight="1" outlineLevel="1" x14ac:dyDescent="0.2">
      <c r="A42" s="144"/>
      <c r="B42" s="144"/>
      <c r="C42" s="153" t="s">
        <v>165</v>
      </c>
      <c r="D42" s="154"/>
      <c r="E42" s="155"/>
      <c r="F42" s="149"/>
      <c r="G42" s="149"/>
      <c r="H42" s="149"/>
      <c r="I42" s="149"/>
      <c r="J42" s="149"/>
      <c r="K42" s="149"/>
      <c r="L42" s="149"/>
      <c r="M42" s="149"/>
      <c r="N42" s="150"/>
      <c r="O42" s="150"/>
      <c r="P42" s="150"/>
      <c r="Q42" s="150"/>
      <c r="R42" s="150"/>
      <c r="S42" s="150"/>
      <c r="T42" s="151"/>
      <c r="U42" s="150"/>
      <c r="V42" s="152"/>
      <c r="W42" s="152"/>
      <c r="X42" s="152"/>
      <c r="Y42" s="152"/>
      <c r="Z42" s="152"/>
      <c r="AA42" s="152"/>
      <c r="AB42" s="152"/>
      <c r="AC42" s="152"/>
      <c r="AD42" s="152" t="s">
        <v>123</v>
      </c>
      <c r="AE42" s="152">
        <v>0</v>
      </c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</row>
    <row r="43" spans="1:51" ht="12.75" customHeight="1" outlineLevel="1" x14ac:dyDescent="0.2">
      <c r="A43" s="144"/>
      <c r="B43" s="144"/>
      <c r="C43" s="153" t="s">
        <v>166</v>
      </c>
      <c r="D43" s="154"/>
      <c r="E43" s="155">
        <v>20</v>
      </c>
      <c r="F43" s="149"/>
      <c r="G43" s="149"/>
      <c r="H43" s="149"/>
      <c r="I43" s="149"/>
      <c r="J43" s="149"/>
      <c r="K43" s="149"/>
      <c r="L43" s="149"/>
      <c r="M43" s="149"/>
      <c r="N43" s="150"/>
      <c r="O43" s="150"/>
      <c r="P43" s="150"/>
      <c r="Q43" s="150"/>
      <c r="R43" s="150"/>
      <c r="S43" s="150"/>
      <c r="T43" s="151"/>
      <c r="U43" s="150"/>
      <c r="V43" s="152"/>
      <c r="W43" s="152"/>
      <c r="X43" s="152"/>
      <c r="Y43" s="152"/>
      <c r="Z43" s="152"/>
      <c r="AA43" s="152"/>
      <c r="AB43" s="152"/>
      <c r="AC43" s="152"/>
      <c r="AD43" s="152" t="s">
        <v>123</v>
      </c>
      <c r="AE43" s="152">
        <v>0</v>
      </c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</row>
    <row r="44" spans="1:51" ht="12.75" customHeight="1" outlineLevel="1" x14ac:dyDescent="0.2">
      <c r="A44" s="144"/>
      <c r="B44" s="144"/>
      <c r="C44" s="153" t="s">
        <v>167</v>
      </c>
      <c r="D44" s="154"/>
      <c r="E44" s="155"/>
      <c r="F44" s="149"/>
      <c r="G44" s="149"/>
      <c r="H44" s="149"/>
      <c r="I44" s="149"/>
      <c r="J44" s="149"/>
      <c r="K44" s="149"/>
      <c r="L44" s="149"/>
      <c r="M44" s="149"/>
      <c r="N44" s="150"/>
      <c r="O44" s="150"/>
      <c r="P44" s="150"/>
      <c r="Q44" s="150"/>
      <c r="R44" s="150"/>
      <c r="S44" s="150"/>
      <c r="T44" s="151"/>
      <c r="U44" s="150"/>
      <c r="V44" s="152"/>
      <c r="W44" s="152"/>
      <c r="X44" s="152"/>
      <c r="Y44" s="152"/>
      <c r="Z44" s="152"/>
      <c r="AA44" s="152"/>
      <c r="AB44" s="152"/>
      <c r="AC44" s="152"/>
      <c r="AD44" s="152" t="s">
        <v>123</v>
      </c>
      <c r="AE44" s="152">
        <v>0</v>
      </c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</row>
    <row r="45" spans="1:51" ht="12.75" customHeight="1" x14ac:dyDescent="0.2">
      <c r="A45" s="156" t="s">
        <v>116</v>
      </c>
      <c r="B45" s="156" t="s">
        <v>59</v>
      </c>
      <c r="C45" s="157" t="s">
        <v>60</v>
      </c>
      <c r="D45" s="158"/>
      <c r="E45" s="159"/>
      <c r="F45" s="160"/>
      <c r="G45" s="160">
        <f>SUMIF(AD46:AD53,"&lt;&gt;NOR",G46:G53)</f>
        <v>0</v>
      </c>
      <c r="H45" s="160"/>
      <c r="I45" s="160">
        <f>SUM(I46:I53)</f>
        <v>0</v>
      </c>
      <c r="J45" s="160"/>
      <c r="K45" s="160">
        <f>SUM(K46:K53)</f>
        <v>0</v>
      </c>
      <c r="L45" s="160"/>
      <c r="M45" s="160">
        <f>SUM(M46:M53)</f>
        <v>0</v>
      </c>
      <c r="N45" s="161"/>
      <c r="O45" s="161">
        <f>SUM(O46:O53)</f>
        <v>3.2400000000000003E-3</v>
      </c>
      <c r="P45" s="161"/>
      <c r="Q45" s="161">
        <f>SUM(Q46:Q53)</f>
        <v>0</v>
      </c>
      <c r="R45" s="161"/>
      <c r="S45" s="161"/>
      <c r="T45" s="162"/>
      <c r="U45" s="161">
        <f>SUM(U46:U53)</f>
        <v>8.6100000000000012</v>
      </c>
      <c r="AD45" s="127" t="s">
        <v>117</v>
      </c>
    </row>
    <row r="46" spans="1:51" ht="12.75" customHeight="1" outlineLevel="1" x14ac:dyDescent="0.2">
      <c r="A46" s="144">
        <v>16</v>
      </c>
      <c r="B46" s="144" t="s">
        <v>168</v>
      </c>
      <c r="C46" s="145" t="s">
        <v>169</v>
      </c>
      <c r="D46" s="146" t="s">
        <v>131</v>
      </c>
      <c r="E46" s="147">
        <v>47.924999999999997</v>
      </c>
      <c r="F46" s="148"/>
      <c r="G46" s="149">
        <f>ROUND(E46*F46,2)</f>
        <v>0</v>
      </c>
      <c r="H46" s="148"/>
      <c r="I46" s="149">
        <f>ROUND(E46*H46,2)</f>
        <v>0</v>
      </c>
      <c r="J46" s="148"/>
      <c r="K46" s="149">
        <f>ROUND(E46*J46,2)</f>
        <v>0</v>
      </c>
      <c r="L46" s="149">
        <v>21</v>
      </c>
      <c r="M46" s="149">
        <f>G46*(1+L46/100)</f>
        <v>0</v>
      </c>
      <c r="N46" s="150">
        <v>0</v>
      </c>
      <c r="O46" s="150">
        <f>ROUND(E46*N46,5)</f>
        <v>0</v>
      </c>
      <c r="P46" s="150">
        <v>0</v>
      </c>
      <c r="Q46" s="150">
        <f>ROUND(E46*P46,5)</f>
        <v>0</v>
      </c>
      <c r="R46" s="150"/>
      <c r="S46" s="150"/>
      <c r="T46" s="151">
        <v>0.13900000000000001</v>
      </c>
      <c r="U46" s="150">
        <f>ROUND(E46*T46,2)</f>
        <v>6.66</v>
      </c>
      <c r="V46" s="152"/>
      <c r="W46" s="152"/>
      <c r="X46" s="152"/>
      <c r="Y46" s="152"/>
      <c r="Z46" s="152"/>
      <c r="AA46" s="152"/>
      <c r="AB46" s="152"/>
      <c r="AC46" s="152"/>
      <c r="AD46" s="152" t="s">
        <v>121</v>
      </c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</row>
    <row r="47" spans="1:51" ht="12.75" customHeight="1" outlineLevel="1" x14ac:dyDescent="0.2">
      <c r="A47" s="144"/>
      <c r="B47" s="144"/>
      <c r="C47" s="153" t="s">
        <v>170</v>
      </c>
      <c r="D47" s="154"/>
      <c r="E47" s="155">
        <v>37.799999999999997</v>
      </c>
      <c r="F47" s="149"/>
      <c r="G47" s="149"/>
      <c r="H47" s="149"/>
      <c r="I47" s="149"/>
      <c r="J47" s="149"/>
      <c r="K47" s="149"/>
      <c r="L47" s="149"/>
      <c r="M47" s="149"/>
      <c r="N47" s="150"/>
      <c r="O47" s="150"/>
      <c r="P47" s="150"/>
      <c r="Q47" s="150"/>
      <c r="R47" s="150"/>
      <c r="S47" s="150"/>
      <c r="T47" s="151"/>
      <c r="U47" s="150"/>
      <c r="V47" s="152"/>
      <c r="W47" s="152"/>
      <c r="X47" s="152"/>
      <c r="Y47" s="152"/>
      <c r="Z47" s="152"/>
      <c r="AA47" s="152"/>
      <c r="AB47" s="152"/>
      <c r="AC47" s="152"/>
      <c r="AD47" s="152" t="s">
        <v>123</v>
      </c>
      <c r="AE47" s="152">
        <v>0</v>
      </c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</row>
    <row r="48" spans="1:51" ht="12.75" customHeight="1" outlineLevel="1" x14ac:dyDescent="0.2">
      <c r="A48" s="144"/>
      <c r="B48" s="144"/>
      <c r="C48" s="153" t="s">
        <v>171</v>
      </c>
      <c r="D48" s="154"/>
      <c r="E48" s="155">
        <v>10.125</v>
      </c>
      <c r="F48" s="149"/>
      <c r="G48" s="149"/>
      <c r="H48" s="149"/>
      <c r="I48" s="149"/>
      <c r="J48" s="149"/>
      <c r="K48" s="149"/>
      <c r="L48" s="149"/>
      <c r="M48" s="149"/>
      <c r="N48" s="150"/>
      <c r="O48" s="150"/>
      <c r="P48" s="150"/>
      <c r="Q48" s="150"/>
      <c r="R48" s="150"/>
      <c r="S48" s="150"/>
      <c r="T48" s="151"/>
      <c r="U48" s="150"/>
      <c r="V48" s="152"/>
      <c r="W48" s="152"/>
      <c r="X48" s="152"/>
      <c r="Y48" s="152"/>
      <c r="Z48" s="152"/>
      <c r="AA48" s="152"/>
      <c r="AB48" s="152"/>
      <c r="AC48" s="152"/>
      <c r="AD48" s="152" t="s">
        <v>123</v>
      </c>
      <c r="AE48" s="152">
        <v>0</v>
      </c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</row>
    <row r="49" spans="1:51" ht="12.75" customHeight="1" outlineLevel="1" x14ac:dyDescent="0.2">
      <c r="A49" s="144">
        <v>17</v>
      </c>
      <c r="B49" s="144" t="s">
        <v>172</v>
      </c>
      <c r="C49" s="145" t="s">
        <v>173</v>
      </c>
      <c r="D49" s="146" t="s">
        <v>174</v>
      </c>
      <c r="E49" s="147">
        <v>3</v>
      </c>
      <c r="F49" s="148"/>
      <c r="G49" s="149">
        <f t="shared" ref="G49:G52" si="14">ROUND(E49*F49,2)</f>
        <v>0</v>
      </c>
      <c r="H49" s="148"/>
      <c r="I49" s="149">
        <f t="shared" ref="I49:I52" si="15">ROUND(E49*H49,2)</f>
        <v>0</v>
      </c>
      <c r="J49" s="148"/>
      <c r="K49" s="149">
        <f t="shared" ref="K49:K52" si="16">ROUND(E49*J49,2)</f>
        <v>0</v>
      </c>
      <c r="L49" s="149">
        <v>21</v>
      </c>
      <c r="M49" s="149">
        <f t="shared" ref="M49:M52" si="17">G49*(1+L49/100)</f>
        <v>0</v>
      </c>
      <c r="N49" s="150">
        <v>8.0000000000000007E-5</v>
      </c>
      <c r="O49" s="150">
        <f t="shared" ref="O49:O52" si="18">ROUND(E49*N49,5)</f>
        <v>2.4000000000000001E-4</v>
      </c>
      <c r="P49" s="150">
        <v>0</v>
      </c>
      <c r="Q49" s="150">
        <f t="shared" ref="Q49:Q52" si="19">ROUND(E49*P49,5)</f>
        <v>0</v>
      </c>
      <c r="R49" s="150"/>
      <c r="S49" s="150"/>
      <c r="T49" s="151">
        <v>0.28999999999999998</v>
      </c>
      <c r="U49" s="150">
        <f t="shared" ref="U49:U52" si="20">ROUND(E49*T49,2)</f>
        <v>0.87</v>
      </c>
      <c r="V49" s="152"/>
      <c r="W49" s="152"/>
      <c r="X49" s="152"/>
      <c r="Y49" s="152"/>
      <c r="Z49" s="152"/>
      <c r="AA49" s="152"/>
      <c r="AB49" s="152"/>
      <c r="AC49" s="152"/>
      <c r="AD49" s="152" t="s">
        <v>121</v>
      </c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</row>
    <row r="50" spans="1:51" ht="12.75" customHeight="1" outlineLevel="1" x14ac:dyDescent="0.2">
      <c r="A50" s="144">
        <v>18</v>
      </c>
      <c r="B50" s="144" t="s">
        <v>175</v>
      </c>
      <c r="C50" s="145" t="s">
        <v>176</v>
      </c>
      <c r="D50" s="146" t="s">
        <v>174</v>
      </c>
      <c r="E50" s="147">
        <v>3</v>
      </c>
      <c r="F50" s="148"/>
      <c r="G50" s="149">
        <f t="shared" si="14"/>
        <v>0</v>
      </c>
      <c r="H50" s="148"/>
      <c r="I50" s="149">
        <f t="shared" si="15"/>
        <v>0</v>
      </c>
      <c r="J50" s="148"/>
      <c r="K50" s="149">
        <f t="shared" si="16"/>
        <v>0</v>
      </c>
      <c r="L50" s="149">
        <v>21</v>
      </c>
      <c r="M50" s="149">
        <f t="shared" si="17"/>
        <v>0</v>
      </c>
      <c r="N50" s="150">
        <v>1E-3</v>
      </c>
      <c r="O50" s="150">
        <f t="shared" si="18"/>
        <v>3.0000000000000001E-3</v>
      </c>
      <c r="P50" s="150">
        <v>0</v>
      </c>
      <c r="Q50" s="150">
        <f t="shared" si="19"/>
        <v>0</v>
      </c>
      <c r="R50" s="150"/>
      <c r="S50" s="150"/>
      <c r="T50" s="151">
        <v>0</v>
      </c>
      <c r="U50" s="150">
        <f t="shared" si="20"/>
        <v>0</v>
      </c>
      <c r="V50" s="152"/>
      <c r="W50" s="152"/>
      <c r="X50" s="152"/>
      <c r="Y50" s="152"/>
      <c r="Z50" s="152"/>
      <c r="AA50" s="152"/>
      <c r="AB50" s="152"/>
      <c r="AC50" s="152"/>
      <c r="AD50" s="152" t="s">
        <v>121</v>
      </c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</row>
    <row r="51" spans="1:51" ht="12.75" customHeight="1" outlineLevel="1" x14ac:dyDescent="0.2">
      <c r="A51" s="144">
        <v>19</v>
      </c>
      <c r="B51" s="144" t="s">
        <v>177</v>
      </c>
      <c r="C51" s="145" t="s">
        <v>178</v>
      </c>
      <c r="D51" s="146" t="s">
        <v>174</v>
      </c>
      <c r="E51" s="147">
        <v>4</v>
      </c>
      <c r="F51" s="148"/>
      <c r="G51" s="149">
        <f t="shared" si="14"/>
        <v>0</v>
      </c>
      <c r="H51" s="148"/>
      <c r="I51" s="149">
        <f t="shared" si="15"/>
        <v>0</v>
      </c>
      <c r="J51" s="148"/>
      <c r="K51" s="149">
        <f t="shared" si="16"/>
        <v>0</v>
      </c>
      <c r="L51" s="149">
        <v>21</v>
      </c>
      <c r="M51" s="149">
        <f t="shared" si="17"/>
        <v>0</v>
      </c>
      <c r="N51" s="150">
        <v>0</v>
      </c>
      <c r="O51" s="150">
        <f t="shared" si="18"/>
        <v>0</v>
      </c>
      <c r="P51" s="150">
        <v>0</v>
      </c>
      <c r="Q51" s="150">
        <f t="shared" si="19"/>
        <v>0</v>
      </c>
      <c r="R51" s="150"/>
      <c r="S51" s="150"/>
      <c r="T51" s="151">
        <v>0.19400000000000001</v>
      </c>
      <c r="U51" s="150">
        <f t="shared" si="20"/>
        <v>0.78</v>
      </c>
      <c r="V51" s="152"/>
      <c r="W51" s="152"/>
      <c r="X51" s="152"/>
      <c r="Y51" s="152"/>
      <c r="Z51" s="152"/>
      <c r="AA51" s="152"/>
      <c r="AB51" s="152"/>
      <c r="AC51" s="152"/>
      <c r="AD51" s="152" t="s">
        <v>121</v>
      </c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</row>
    <row r="52" spans="1:51" ht="12.75" customHeight="1" outlineLevel="1" x14ac:dyDescent="0.2">
      <c r="A52" s="144">
        <v>20</v>
      </c>
      <c r="B52" s="144" t="s">
        <v>179</v>
      </c>
      <c r="C52" s="145" t="s">
        <v>180</v>
      </c>
      <c r="D52" s="146" t="s">
        <v>131</v>
      </c>
      <c r="E52" s="147">
        <v>20</v>
      </c>
      <c r="F52" s="148"/>
      <c r="G52" s="149">
        <f t="shared" si="14"/>
        <v>0</v>
      </c>
      <c r="H52" s="148"/>
      <c r="I52" s="149">
        <f t="shared" si="15"/>
        <v>0</v>
      </c>
      <c r="J52" s="148"/>
      <c r="K52" s="149">
        <f t="shared" si="16"/>
        <v>0</v>
      </c>
      <c r="L52" s="149">
        <v>21</v>
      </c>
      <c r="M52" s="149">
        <f t="shared" si="17"/>
        <v>0</v>
      </c>
      <c r="N52" s="150">
        <v>0</v>
      </c>
      <c r="O52" s="150">
        <f t="shared" si="18"/>
        <v>0</v>
      </c>
      <c r="P52" s="150">
        <v>0</v>
      </c>
      <c r="Q52" s="150">
        <f t="shared" si="19"/>
        <v>0</v>
      </c>
      <c r="R52" s="150"/>
      <c r="S52" s="150"/>
      <c r="T52" s="151">
        <v>1.4999999999999999E-2</v>
      </c>
      <c r="U52" s="150">
        <f t="shared" si="20"/>
        <v>0.3</v>
      </c>
      <c r="V52" s="152"/>
      <c r="W52" s="152"/>
      <c r="X52" s="152"/>
      <c r="Y52" s="152"/>
      <c r="Z52" s="152"/>
      <c r="AA52" s="152"/>
      <c r="AB52" s="152"/>
      <c r="AC52" s="152"/>
      <c r="AD52" s="152" t="s">
        <v>121</v>
      </c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</row>
    <row r="53" spans="1:51" ht="12.75" customHeight="1" outlineLevel="1" x14ac:dyDescent="0.2">
      <c r="A53" s="144"/>
      <c r="B53" s="144"/>
      <c r="C53" s="153" t="s">
        <v>181</v>
      </c>
      <c r="D53" s="154"/>
      <c r="E53" s="155">
        <v>20</v>
      </c>
      <c r="F53" s="149"/>
      <c r="G53" s="149"/>
      <c r="H53" s="149"/>
      <c r="I53" s="149"/>
      <c r="J53" s="149"/>
      <c r="K53" s="149"/>
      <c r="L53" s="149"/>
      <c r="M53" s="149"/>
      <c r="N53" s="150"/>
      <c r="O53" s="150"/>
      <c r="P53" s="150"/>
      <c r="Q53" s="150"/>
      <c r="R53" s="150"/>
      <c r="S53" s="150"/>
      <c r="T53" s="151"/>
      <c r="U53" s="150"/>
      <c r="V53" s="152"/>
      <c r="W53" s="152"/>
      <c r="X53" s="152"/>
      <c r="Y53" s="152"/>
      <c r="Z53" s="152"/>
      <c r="AA53" s="152"/>
      <c r="AB53" s="152"/>
      <c r="AC53" s="152"/>
      <c r="AD53" s="152" t="s">
        <v>123</v>
      </c>
      <c r="AE53" s="152">
        <v>0</v>
      </c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</row>
    <row r="54" spans="1:51" ht="12.75" customHeight="1" x14ac:dyDescent="0.2">
      <c r="A54" s="156" t="s">
        <v>116</v>
      </c>
      <c r="B54" s="156" t="s">
        <v>61</v>
      </c>
      <c r="C54" s="157" t="s">
        <v>62</v>
      </c>
      <c r="D54" s="158"/>
      <c r="E54" s="159"/>
      <c r="F54" s="160"/>
      <c r="G54" s="160">
        <f>SUMIF(AD55:AD56,"&lt;&gt;NOR",G55:G56)</f>
        <v>0</v>
      </c>
      <c r="H54" s="160"/>
      <c r="I54" s="160">
        <f>SUM(I55:I56)</f>
        <v>0</v>
      </c>
      <c r="J54" s="160"/>
      <c r="K54" s="160">
        <f>SUM(K55:K56)</f>
        <v>0</v>
      </c>
      <c r="L54" s="160"/>
      <c r="M54" s="160">
        <f>SUM(M55:M56)</f>
        <v>0</v>
      </c>
      <c r="N54" s="161"/>
      <c r="O54" s="161">
        <f>SUM(O55:O56)</f>
        <v>0</v>
      </c>
      <c r="P54" s="161"/>
      <c r="Q54" s="161">
        <f>SUM(Q55:Q56)</f>
        <v>0</v>
      </c>
      <c r="R54" s="161"/>
      <c r="S54" s="161"/>
      <c r="T54" s="162"/>
      <c r="U54" s="161">
        <f>SUM(U55:U56)</f>
        <v>0.3</v>
      </c>
      <c r="AD54" s="127" t="s">
        <v>117</v>
      </c>
    </row>
    <row r="55" spans="1:51" ht="12.75" customHeight="1" outlineLevel="1" x14ac:dyDescent="0.2">
      <c r="A55" s="144">
        <v>21</v>
      </c>
      <c r="B55" s="144" t="s">
        <v>182</v>
      </c>
      <c r="C55" s="145" t="s">
        <v>183</v>
      </c>
      <c r="D55" s="146" t="s">
        <v>184</v>
      </c>
      <c r="E55" s="147">
        <v>0.32</v>
      </c>
      <c r="F55" s="148"/>
      <c r="G55" s="149">
        <f>ROUND(E55*F55,2)</f>
        <v>0</v>
      </c>
      <c r="H55" s="148"/>
      <c r="I55" s="149">
        <f>ROUND(E55*H55,2)</f>
        <v>0</v>
      </c>
      <c r="J55" s="148"/>
      <c r="K55" s="149">
        <f>ROUND(E55*J55,2)</f>
        <v>0</v>
      </c>
      <c r="L55" s="149">
        <v>21</v>
      </c>
      <c r="M55" s="149">
        <f>G55*(1+L55/100)</f>
        <v>0</v>
      </c>
      <c r="N55" s="150">
        <v>0</v>
      </c>
      <c r="O55" s="150">
        <f>ROUND(E55*N55,5)</f>
        <v>0</v>
      </c>
      <c r="P55" s="150">
        <v>0</v>
      </c>
      <c r="Q55" s="150">
        <f>ROUND(E55*P55,5)</f>
        <v>0</v>
      </c>
      <c r="R55" s="150"/>
      <c r="S55" s="150"/>
      <c r="T55" s="151">
        <v>0.94199999999999995</v>
      </c>
      <c r="U55" s="150">
        <f>ROUND(E55*T55,2)</f>
        <v>0.3</v>
      </c>
      <c r="V55" s="152"/>
      <c r="W55" s="152"/>
      <c r="X55" s="152"/>
      <c r="Y55" s="152"/>
      <c r="Z55" s="152"/>
      <c r="AA55" s="152"/>
      <c r="AB55" s="152"/>
      <c r="AC55" s="152"/>
      <c r="AD55" s="152" t="s">
        <v>121</v>
      </c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</row>
    <row r="56" spans="1:51" ht="12.75" customHeight="1" outlineLevel="1" x14ac:dyDescent="0.2">
      <c r="A56" s="144"/>
      <c r="B56" s="144"/>
      <c r="C56" s="153" t="s">
        <v>185</v>
      </c>
      <c r="D56" s="154"/>
      <c r="E56" s="155">
        <v>0.32</v>
      </c>
      <c r="F56" s="149"/>
      <c r="G56" s="149"/>
      <c r="H56" s="149"/>
      <c r="I56" s="149"/>
      <c r="J56" s="149"/>
      <c r="K56" s="149"/>
      <c r="L56" s="149"/>
      <c r="M56" s="149"/>
      <c r="N56" s="150"/>
      <c r="O56" s="150"/>
      <c r="P56" s="150"/>
      <c r="Q56" s="150"/>
      <c r="R56" s="150"/>
      <c r="S56" s="150"/>
      <c r="T56" s="151"/>
      <c r="U56" s="150"/>
      <c r="V56" s="152"/>
      <c r="W56" s="152"/>
      <c r="X56" s="152"/>
      <c r="Y56" s="152"/>
      <c r="Z56" s="152"/>
      <c r="AA56" s="152"/>
      <c r="AB56" s="152"/>
      <c r="AC56" s="152"/>
      <c r="AD56" s="152" t="s">
        <v>123</v>
      </c>
      <c r="AE56" s="152">
        <v>0</v>
      </c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</row>
    <row r="57" spans="1:51" ht="12.75" customHeight="1" x14ac:dyDescent="0.2">
      <c r="A57" s="156" t="s">
        <v>116</v>
      </c>
      <c r="B57" s="156" t="s">
        <v>63</v>
      </c>
      <c r="C57" s="157" t="s">
        <v>64</v>
      </c>
      <c r="D57" s="158"/>
      <c r="E57" s="159"/>
      <c r="F57" s="160"/>
      <c r="G57" s="160">
        <f>SUMIF(AD58:AD59,"&lt;&gt;NOR",G58:G59)</f>
        <v>0</v>
      </c>
      <c r="H57" s="160"/>
      <c r="I57" s="160">
        <f>SUM(I58:I59)</f>
        <v>0</v>
      </c>
      <c r="J57" s="160"/>
      <c r="K57" s="160">
        <f>SUM(K58:K59)</f>
        <v>0</v>
      </c>
      <c r="L57" s="160"/>
      <c r="M57" s="160">
        <f>SUM(M58:M59)</f>
        <v>0</v>
      </c>
      <c r="N57" s="161"/>
      <c r="O57" s="161">
        <f>SUM(O58:O59)</f>
        <v>0</v>
      </c>
      <c r="P57" s="161"/>
      <c r="Q57" s="161">
        <f>SUM(Q58:Q59)</f>
        <v>0</v>
      </c>
      <c r="R57" s="161"/>
      <c r="S57" s="161"/>
      <c r="T57" s="162"/>
      <c r="U57" s="161">
        <f>SUM(U58:U59)</f>
        <v>2.41</v>
      </c>
      <c r="AD57" s="127" t="s">
        <v>117</v>
      </c>
    </row>
    <row r="58" spans="1:51" ht="12.75" customHeight="1" outlineLevel="1" x14ac:dyDescent="0.2">
      <c r="A58" s="144">
        <v>22</v>
      </c>
      <c r="B58" s="144" t="s">
        <v>186</v>
      </c>
      <c r="C58" s="145" t="s">
        <v>187</v>
      </c>
      <c r="D58" s="146" t="s">
        <v>184</v>
      </c>
      <c r="E58" s="147">
        <v>2.5630000000000002</v>
      </c>
      <c r="F58" s="148"/>
      <c r="G58" s="149">
        <f>ROUND(E58*F58,2)</f>
        <v>0</v>
      </c>
      <c r="H58" s="148"/>
      <c r="I58" s="149">
        <f>ROUND(E58*H58,2)</f>
        <v>0</v>
      </c>
      <c r="J58" s="148"/>
      <c r="K58" s="149">
        <f>ROUND(E58*J58,2)</f>
        <v>0</v>
      </c>
      <c r="L58" s="149">
        <v>21</v>
      </c>
      <c r="M58" s="149">
        <f>G58*(1+L58/100)</f>
        <v>0</v>
      </c>
      <c r="N58" s="150">
        <v>0</v>
      </c>
      <c r="O58" s="150">
        <f>ROUND(E58*N58,5)</f>
        <v>0</v>
      </c>
      <c r="P58" s="150">
        <v>0</v>
      </c>
      <c r="Q58" s="150">
        <f>ROUND(E58*P58,5)</f>
        <v>0</v>
      </c>
      <c r="R58" s="150"/>
      <c r="S58" s="150"/>
      <c r="T58" s="151">
        <v>0.9385</v>
      </c>
      <c r="U58" s="150">
        <f>ROUND(E58*T58,2)</f>
        <v>2.41</v>
      </c>
      <c r="V58" s="152"/>
      <c r="W58" s="152"/>
      <c r="X58" s="152"/>
      <c r="Y58" s="152"/>
      <c r="Z58" s="152"/>
      <c r="AA58" s="152"/>
      <c r="AB58" s="152"/>
      <c r="AC58" s="152"/>
      <c r="AD58" s="152" t="s">
        <v>121</v>
      </c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</row>
    <row r="59" spans="1:51" ht="12.75" customHeight="1" outlineLevel="1" x14ac:dyDescent="0.2">
      <c r="A59" s="144"/>
      <c r="B59" s="144"/>
      <c r="C59" s="153" t="s">
        <v>188</v>
      </c>
      <c r="D59" s="154"/>
      <c r="E59" s="155">
        <v>2.5630000000000002</v>
      </c>
      <c r="F59" s="149"/>
      <c r="G59" s="149"/>
      <c r="H59" s="149"/>
      <c r="I59" s="149"/>
      <c r="J59" s="149"/>
      <c r="K59" s="149"/>
      <c r="L59" s="149"/>
      <c r="M59" s="149"/>
      <c r="N59" s="150"/>
      <c r="O59" s="150"/>
      <c r="P59" s="150"/>
      <c r="Q59" s="150"/>
      <c r="R59" s="150"/>
      <c r="S59" s="150"/>
      <c r="T59" s="151"/>
      <c r="U59" s="150"/>
      <c r="V59" s="152"/>
      <c r="W59" s="152"/>
      <c r="X59" s="152"/>
      <c r="Y59" s="152"/>
      <c r="Z59" s="152"/>
      <c r="AA59" s="152"/>
      <c r="AB59" s="152"/>
      <c r="AC59" s="152"/>
      <c r="AD59" s="152" t="s">
        <v>123</v>
      </c>
      <c r="AE59" s="152">
        <v>0</v>
      </c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</row>
    <row r="60" spans="1:51" ht="12.75" customHeight="1" x14ac:dyDescent="0.2">
      <c r="A60" s="156" t="s">
        <v>116</v>
      </c>
      <c r="B60" s="156" t="s">
        <v>65</v>
      </c>
      <c r="C60" s="157" t="s">
        <v>66</v>
      </c>
      <c r="D60" s="158"/>
      <c r="E60" s="159"/>
      <c r="F60" s="160"/>
      <c r="G60" s="160">
        <f>SUMIF(AD61:AD80,"&lt;&gt;NOR",G61:G80)</f>
        <v>0</v>
      </c>
      <c r="H60" s="160"/>
      <c r="I60" s="160">
        <f>SUM(I61:I80)</f>
        <v>0</v>
      </c>
      <c r="J60" s="160"/>
      <c r="K60" s="160">
        <f>SUM(K61:K80)</f>
        <v>0</v>
      </c>
      <c r="L60" s="160"/>
      <c r="M60" s="160">
        <f>SUM(M61:M80)</f>
        <v>0</v>
      </c>
      <c r="N60" s="161"/>
      <c r="O60" s="161">
        <f>SUM(O61:O80)</f>
        <v>1.6713800000000001</v>
      </c>
      <c r="P60" s="161"/>
      <c r="Q60" s="161">
        <f>SUM(Q61:Q80)</f>
        <v>0</v>
      </c>
      <c r="R60" s="161"/>
      <c r="S60" s="161"/>
      <c r="T60" s="162"/>
      <c r="U60" s="161">
        <f>SUM(U61:U80)</f>
        <v>46.85</v>
      </c>
      <c r="AD60" s="127" t="s">
        <v>117</v>
      </c>
    </row>
    <row r="61" spans="1:51" ht="12.75" customHeight="1" outlineLevel="1" x14ac:dyDescent="0.2">
      <c r="A61" s="144">
        <v>23</v>
      </c>
      <c r="B61" s="144" t="s">
        <v>189</v>
      </c>
      <c r="C61" s="145" t="s">
        <v>190</v>
      </c>
      <c r="D61" s="146" t="s">
        <v>131</v>
      </c>
      <c r="E61" s="147">
        <v>37.01</v>
      </c>
      <c r="F61" s="148"/>
      <c r="G61" s="149">
        <f>ROUND(E61*F61,2)</f>
        <v>0</v>
      </c>
      <c r="H61" s="148"/>
      <c r="I61" s="149">
        <f>ROUND(E61*H61,2)</f>
        <v>0</v>
      </c>
      <c r="J61" s="148"/>
      <c r="K61" s="149">
        <f>ROUND(E61*J61,2)</f>
        <v>0</v>
      </c>
      <c r="L61" s="149">
        <v>21</v>
      </c>
      <c r="M61" s="149">
        <f>G61*(1+L61/100)</f>
        <v>0</v>
      </c>
      <c r="N61" s="150">
        <v>3.0000000000000001E-5</v>
      </c>
      <c r="O61" s="150">
        <f>ROUND(E61*N61,5)</f>
        <v>1.1100000000000001E-3</v>
      </c>
      <c r="P61" s="150">
        <v>0</v>
      </c>
      <c r="Q61" s="150">
        <f>ROUND(E61*P61,5)</f>
        <v>0</v>
      </c>
      <c r="R61" s="150"/>
      <c r="S61" s="150"/>
      <c r="T61" s="151">
        <v>0.317</v>
      </c>
      <c r="U61" s="150">
        <f>ROUND(E61*T61,2)</f>
        <v>11.73</v>
      </c>
      <c r="V61" s="152"/>
      <c r="W61" s="152"/>
      <c r="X61" s="152"/>
      <c r="Y61" s="152"/>
      <c r="Z61" s="152"/>
      <c r="AA61" s="152"/>
      <c r="AB61" s="152"/>
      <c r="AC61" s="152"/>
      <c r="AD61" s="152" t="s">
        <v>121</v>
      </c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</row>
    <row r="62" spans="1:51" ht="12.75" customHeight="1" outlineLevel="1" x14ac:dyDescent="0.2">
      <c r="A62" s="144"/>
      <c r="B62" s="144"/>
      <c r="C62" s="153" t="s">
        <v>191</v>
      </c>
      <c r="D62" s="154"/>
      <c r="E62" s="155"/>
      <c r="F62" s="149"/>
      <c r="G62" s="149"/>
      <c r="H62" s="149"/>
      <c r="I62" s="149"/>
      <c r="J62" s="149"/>
      <c r="K62" s="149"/>
      <c r="L62" s="149"/>
      <c r="M62" s="149"/>
      <c r="N62" s="150"/>
      <c r="O62" s="150"/>
      <c r="P62" s="150"/>
      <c r="Q62" s="150"/>
      <c r="R62" s="150"/>
      <c r="S62" s="150"/>
      <c r="T62" s="151"/>
      <c r="U62" s="150"/>
      <c r="V62" s="152"/>
      <c r="W62" s="152"/>
      <c r="X62" s="152"/>
      <c r="Y62" s="152"/>
      <c r="Z62" s="152"/>
      <c r="AA62" s="152"/>
      <c r="AB62" s="152"/>
      <c r="AC62" s="152"/>
      <c r="AD62" s="152" t="s">
        <v>123</v>
      </c>
      <c r="AE62" s="152">
        <v>0</v>
      </c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</row>
    <row r="63" spans="1:51" ht="12.75" customHeight="1" outlineLevel="1" x14ac:dyDescent="0.2">
      <c r="A63" s="144"/>
      <c r="B63" s="144"/>
      <c r="C63" s="153" t="s">
        <v>192</v>
      </c>
      <c r="D63" s="154"/>
      <c r="E63" s="155">
        <v>28.811499999999999</v>
      </c>
      <c r="F63" s="149"/>
      <c r="G63" s="149"/>
      <c r="H63" s="149"/>
      <c r="I63" s="149"/>
      <c r="J63" s="149"/>
      <c r="K63" s="149"/>
      <c r="L63" s="149"/>
      <c r="M63" s="149"/>
      <c r="N63" s="150"/>
      <c r="O63" s="150"/>
      <c r="P63" s="150"/>
      <c r="Q63" s="150"/>
      <c r="R63" s="150"/>
      <c r="S63" s="150"/>
      <c r="T63" s="151"/>
      <c r="U63" s="150"/>
      <c r="V63" s="152"/>
      <c r="W63" s="152"/>
      <c r="X63" s="152"/>
      <c r="Y63" s="152"/>
      <c r="Z63" s="152"/>
      <c r="AA63" s="152"/>
      <c r="AB63" s="152"/>
      <c r="AC63" s="152"/>
      <c r="AD63" s="152" t="s">
        <v>123</v>
      </c>
      <c r="AE63" s="152">
        <v>0</v>
      </c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</row>
    <row r="64" spans="1:51" ht="12.75" customHeight="1" outlineLevel="1" x14ac:dyDescent="0.2">
      <c r="A64" s="144"/>
      <c r="B64" s="144"/>
      <c r="C64" s="153" t="s">
        <v>193</v>
      </c>
      <c r="D64" s="154"/>
      <c r="E64" s="155">
        <v>0.94799999999999995</v>
      </c>
      <c r="F64" s="149"/>
      <c r="G64" s="149"/>
      <c r="H64" s="149"/>
      <c r="I64" s="149"/>
      <c r="J64" s="149"/>
      <c r="K64" s="149"/>
      <c r="L64" s="149"/>
      <c r="M64" s="149"/>
      <c r="N64" s="150"/>
      <c r="O64" s="150"/>
      <c r="P64" s="150"/>
      <c r="Q64" s="150"/>
      <c r="R64" s="150"/>
      <c r="S64" s="150"/>
      <c r="T64" s="151"/>
      <c r="U64" s="150"/>
      <c r="V64" s="152"/>
      <c r="W64" s="152"/>
      <c r="X64" s="152"/>
      <c r="Y64" s="152"/>
      <c r="Z64" s="152"/>
      <c r="AA64" s="152"/>
      <c r="AB64" s="152"/>
      <c r="AC64" s="152"/>
      <c r="AD64" s="152" t="s">
        <v>123</v>
      </c>
      <c r="AE64" s="152">
        <v>0</v>
      </c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</row>
    <row r="65" spans="1:51" ht="12.75" customHeight="1" outlineLevel="1" x14ac:dyDescent="0.2">
      <c r="A65" s="144"/>
      <c r="B65" s="144"/>
      <c r="C65" s="164" t="s">
        <v>194</v>
      </c>
      <c r="D65" s="165"/>
      <c r="E65" s="166">
        <v>29.759499999999999</v>
      </c>
      <c r="F65" s="149"/>
      <c r="G65" s="149"/>
      <c r="H65" s="149"/>
      <c r="I65" s="149"/>
      <c r="J65" s="149"/>
      <c r="K65" s="149"/>
      <c r="L65" s="149"/>
      <c r="M65" s="149"/>
      <c r="N65" s="150"/>
      <c r="O65" s="150"/>
      <c r="P65" s="150"/>
      <c r="Q65" s="150"/>
      <c r="R65" s="150"/>
      <c r="S65" s="150"/>
      <c r="T65" s="151"/>
      <c r="U65" s="150"/>
      <c r="V65" s="152"/>
      <c r="W65" s="152"/>
      <c r="X65" s="152"/>
      <c r="Y65" s="152"/>
      <c r="Z65" s="152"/>
      <c r="AA65" s="152"/>
      <c r="AB65" s="152"/>
      <c r="AC65" s="152"/>
      <c r="AD65" s="152" t="s">
        <v>123</v>
      </c>
      <c r="AE65" s="152">
        <v>1</v>
      </c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</row>
    <row r="66" spans="1:51" ht="12.75" customHeight="1" outlineLevel="1" x14ac:dyDescent="0.2">
      <c r="A66" s="144"/>
      <c r="B66" s="144"/>
      <c r="C66" s="153" t="s">
        <v>195</v>
      </c>
      <c r="D66" s="154"/>
      <c r="E66" s="155">
        <v>29.76</v>
      </c>
      <c r="F66" s="149"/>
      <c r="G66" s="149"/>
      <c r="H66" s="149"/>
      <c r="I66" s="149"/>
      <c r="J66" s="149"/>
      <c r="K66" s="149"/>
      <c r="L66" s="149"/>
      <c r="M66" s="149"/>
      <c r="N66" s="150"/>
      <c r="O66" s="150"/>
      <c r="P66" s="150"/>
      <c r="Q66" s="150"/>
      <c r="R66" s="150"/>
      <c r="S66" s="150"/>
      <c r="T66" s="151"/>
      <c r="U66" s="150"/>
      <c r="V66" s="152"/>
      <c r="W66" s="152"/>
      <c r="X66" s="152"/>
      <c r="Y66" s="152"/>
      <c r="Z66" s="152"/>
      <c r="AA66" s="152"/>
      <c r="AB66" s="152"/>
      <c r="AC66" s="152"/>
      <c r="AD66" s="152" t="s">
        <v>123</v>
      </c>
      <c r="AE66" s="152">
        <v>0</v>
      </c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</row>
    <row r="67" spans="1:51" ht="12.75" customHeight="1" outlineLevel="1" x14ac:dyDescent="0.2">
      <c r="A67" s="144"/>
      <c r="B67" s="144"/>
      <c r="C67" s="153" t="s">
        <v>196</v>
      </c>
      <c r="D67" s="154"/>
      <c r="E67" s="155"/>
      <c r="F67" s="149"/>
      <c r="G67" s="149"/>
      <c r="H67" s="149"/>
      <c r="I67" s="149"/>
      <c r="J67" s="149"/>
      <c r="K67" s="149"/>
      <c r="L67" s="149"/>
      <c r="M67" s="149"/>
      <c r="N67" s="150"/>
      <c r="O67" s="150"/>
      <c r="P67" s="150"/>
      <c r="Q67" s="150"/>
      <c r="R67" s="150"/>
      <c r="S67" s="150"/>
      <c r="T67" s="151"/>
      <c r="U67" s="150"/>
      <c r="V67" s="152"/>
      <c r="W67" s="152"/>
      <c r="X67" s="152"/>
      <c r="Y67" s="152"/>
      <c r="Z67" s="152"/>
      <c r="AA67" s="152"/>
      <c r="AB67" s="152"/>
      <c r="AC67" s="152"/>
      <c r="AD67" s="152" t="s">
        <v>123</v>
      </c>
      <c r="AE67" s="152">
        <v>0</v>
      </c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</row>
    <row r="68" spans="1:51" ht="12.75" customHeight="1" outlineLevel="1" x14ac:dyDescent="0.2">
      <c r="A68" s="144"/>
      <c r="B68" s="144"/>
      <c r="C68" s="153" t="s">
        <v>197</v>
      </c>
      <c r="D68" s="154"/>
      <c r="E68" s="155"/>
      <c r="F68" s="149"/>
      <c r="G68" s="149"/>
      <c r="H68" s="149"/>
      <c r="I68" s="149"/>
      <c r="J68" s="149"/>
      <c r="K68" s="149"/>
      <c r="L68" s="149"/>
      <c r="M68" s="149"/>
      <c r="N68" s="150"/>
      <c r="O68" s="150"/>
      <c r="P68" s="150"/>
      <c r="Q68" s="150"/>
      <c r="R68" s="150"/>
      <c r="S68" s="150"/>
      <c r="T68" s="151"/>
      <c r="U68" s="150"/>
      <c r="V68" s="152"/>
      <c r="W68" s="152"/>
      <c r="X68" s="152"/>
      <c r="Y68" s="152"/>
      <c r="Z68" s="152"/>
      <c r="AA68" s="152"/>
      <c r="AB68" s="152"/>
      <c r="AC68" s="152"/>
      <c r="AD68" s="152" t="s">
        <v>123</v>
      </c>
      <c r="AE68" s="152">
        <v>0</v>
      </c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</row>
    <row r="69" spans="1:51" ht="12.75" customHeight="1" outlineLevel="1" x14ac:dyDescent="0.2">
      <c r="A69" s="144"/>
      <c r="B69" s="144"/>
      <c r="C69" s="153" t="s">
        <v>198</v>
      </c>
      <c r="D69" s="154"/>
      <c r="E69" s="155">
        <v>7.2525000000000004</v>
      </c>
      <c r="F69" s="149"/>
      <c r="G69" s="149"/>
      <c r="H69" s="149"/>
      <c r="I69" s="149"/>
      <c r="J69" s="149"/>
      <c r="K69" s="149"/>
      <c r="L69" s="149"/>
      <c r="M69" s="149"/>
      <c r="N69" s="150"/>
      <c r="O69" s="150"/>
      <c r="P69" s="150"/>
      <c r="Q69" s="150"/>
      <c r="R69" s="150"/>
      <c r="S69" s="150"/>
      <c r="T69" s="151"/>
      <c r="U69" s="150"/>
      <c r="V69" s="152"/>
      <c r="W69" s="152"/>
      <c r="X69" s="152"/>
      <c r="Y69" s="152"/>
      <c r="Z69" s="152"/>
      <c r="AA69" s="152"/>
      <c r="AB69" s="152"/>
      <c r="AC69" s="152"/>
      <c r="AD69" s="152" t="s">
        <v>123</v>
      </c>
      <c r="AE69" s="152">
        <v>0</v>
      </c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</row>
    <row r="70" spans="1:51" ht="12.75" customHeight="1" outlineLevel="1" x14ac:dyDescent="0.2">
      <c r="A70" s="144">
        <v>24</v>
      </c>
      <c r="B70" s="144" t="s">
        <v>199</v>
      </c>
      <c r="C70" s="145" t="s">
        <v>200</v>
      </c>
      <c r="D70" s="146" t="s">
        <v>131</v>
      </c>
      <c r="E70" s="147">
        <v>37.01</v>
      </c>
      <c r="F70" s="148"/>
      <c r="G70" s="149">
        <f t="shared" ref="G70:G71" si="21">ROUND(E70*F70,2)</f>
        <v>0</v>
      </c>
      <c r="H70" s="148"/>
      <c r="I70" s="149">
        <f t="shared" ref="I70:I71" si="22">ROUND(E70*H70,2)</f>
        <v>0</v>
      </c>
      <c r="J70" s="148"/>
      <c r="K70" s="149">
        <f t="shared" ref="K70:K71" si="23">ROUND(E70*J70,2)</f>
        <v>0</v>
      </c>
      <c r="L70" s="149">
        <v>21</v>
      </c>
      <c r="M70" s="149">
        <f t="shared" ref="M70:M71" si="24">G70*(1+L70/100)</f>
        <v>0</v>
      </c>
      <c r="N70" s="150">
        <v>0</v>
      </c>
      <c r="O70" s="150">
        <f t="shared" ref="O70:O71" si="25">ROUND(E70*N70,5)</f>
        <v>0</v>
      </c>
      <c r="P70" s="150">
        <v>0</v>
      </c>
      <c r="Q70" s="150">
        <f t="shared" ref="Q70:Q71" si="26">ROUND(E70*P70,5)</f>
        <v>0</v>
      </c>
      <c r="R70" s="150"/>
      <c r="S70" s="150"/>
      <c r="T70" s="151">
        <v>0.1</v>
      </c>
      <c r="U70" s="150">
        <f t="shared" ref="U70:U71" si="27">ROUND(E70*T70,2)</f>
        <v>3.7</v>
      </c>
      <c r="V70" s="152"/>
      <c r="W70" s="152"/>
      <c r="X70" s="152"/>
      <c r="Y70" s="152"/>
      <c r="Z70" s="152"/>
      <c r="AA70" s="152"/>
      <c r="AB70" s="152"/>
      <c r="AC70" s="152"/>
      <c r="AD70" s="152" t="s">
        <v>121</v>
      </c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</row>
    <row r="71" spans="1:51" ht="12.75" customHeight="1" outlineLevel="1" x14ac:dyDescent="0.2">
      <c r="A71" s="144">
        <v>25</v>
      </c>
      <c r="B71" s="144" t="s">
        <v>201</v>
      </c>
      <c r="C71" s="145" t="s">
        <v>202</v>
      </c>
      <c r="D71" s="146" t="s">
        <v>131</v>
      </c>
      <c r="E71" s="147">
        <v>38.860500000000002</v>
      </c>
      <c r="F71" s="148"/>
      <c r="G71" s="149">
        <f t="shared" si="21"/>
        <v>0</v>
      </c>
      <c r="H71" s="148"/>
      <c r="I71" s="149">
        <f t="shared" si="22"/>
        <v>0</v>
      </c>
      <c r="J71" s="148"/>
      <c r="K71" s="149">
        <f t="shared" si="23"/>
        <v>0</v>
      </c>
      <c r="L71" s="149">
        <v>21</v>
      </c>
      <c r="M71" s="149">
        <f t="shared" si="24"/>
        <v>0</v>
      </c>
      <c r="N71" s="150">
        <v>2.9999999999999997E-4</v>
      </c>
      <c r="O71" s="150">
        <f t="shared" si="25"/>
        <v>1.166E-2</v>
      </c>
      <c r="P71" s="150">
        <v>0</v>
      </c>
      <c r="Q71" s="150">
        <f t="shared" si="26"/>
        <v>0</v>
      </c>
      <c r="R71" s="150"/>
      <c r="S71" s="150"/>
      <c r="T71" s="151">
        <v>0</v>
      </c>
      <c r="U71" s="150">
        <f t="shared" si="27"/>
        <v>0</v>
      </c>
      <c r="V71" s="152"/>
      <c r="W71" s="152"/>
      <c r="X71" s="152"/>
      <c r="Y71" s="152"/>
      <c r="Z71" s="152"/>
      <c r="AA71" s="152"/>
      <c r="AB71" s="152"/>
      <c r="AC71" s="152"/>
      <c r="AD71" s="152" t="s">
        <v>203</v>
      </c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</row>
    <row r="72" spans="1:51" ht="12.75" customHeight="1" outlineLevel="1" x14ac:dyDescent="0.2">
      <c r="A72" s="144"/>
      <c r="B72" s="144"/>
      <c r="C72" s="153" t="s">
        <v>204</v>
      </c>
      <c r="D72" s="154"/>
      <c r="E72" s="155">
        <v>38.860500000000002</v>
      </c>
      <c r="F72" s="149"/>
      <c r="G72" s="149"/>
      <c r="H72" s="149"/>
      <c r="I72" s="149"/>
      <c r="J72" s="149"/>
      <c r="K72" s="149"/>
      <c r="L72" s="149"/>
      <c r="M72" s="149"/>
      <c r="N72" s="150"/>
      <c r="O72" s="150"/>
      <c r="P72" s="150"/>
      <c r="Q72" s="150"/>
      <c r="R72" s="150"/>
      <c r="S72" s="150"/>
      <c r="T72" s="151"/>
      <c r="U72" s="150"/>
      <c r="V72" s="152"/>
      <c r="W72" s="152"/>
      <c r="X72" s="152"/>
      <c r="Y72" s="152"/>
      <c r="Z72" s="152"/>
      <c r="AA72" s="152"/>
      <c r="AB72" s="152"/>
      <c r="AC72" s="152"/>
      <c r="AD72" s="152" t="s">
        <v>123</v>
      </c>
      <c r="AE72" s="152">
        <v>0</v>
      </c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</row>
    <row r="73" spans="1:51" ht="12.75" customHeight="1" outlineLevel="1" x14ac:dyDescent="0.2">
      <c r="A73" s="144">
        <v>26</v>
      </c>
      <c r="B73" s="144" t="s">
        <v>205</v>
      </c>
      <c r="C73" s="145" t="s">
        <v>206</v>
      </c>
      <c r="D73" s="146" t="s">
        <v>131</v>
      </c>
      <c r="E73" s="147">
        <v>42.561500000000002</v>
      </c>
      <c r="F73" s="148"/>
      <c r="G73" s="149">
        <f>ROUND(E73*F73,2)</f>
        <v>0</v>
      </c>
      <c r="H73" s="148"/>
      <c r="I73" s="149">
        <f>ROUND(E73*H73,2)</f>
        <v>0</v>
      </c>
      <c r="J73" s="148"/>
      <c r="K73" s="149">
        <f>ROUND(E73*J73,2)</f>
        <v>0</v>
      </c>
      <c r="L73" s="149">
        <v>21</v>
      </c>
      <c r="M73" s="149">
        <f>G73*(1+L73/100)</f>
        <v>0</v>
      </c>
      <c r="N73" s="150">
        <v>1.8400000000000001E-3</v>
      </c>
      <c r="O73" s="150">
        <f>ROUND(E73*N73,5)</f>
        <v>7.8310000000000005E-2</v>
      </c>
      <c r="P73" s="150">
        <v>0</v>
      </c>
      <c r="Q73" s="150">
        <f>ROUND(E73*P73,5)</f>
        <v>0</v>
      </c>
      <c r="R73" s="150"/>
      <c r="S73" s="150"/>
      <c r="T73" s="151">
        <v>0</v>
      </c>
      <c r="U73" s="150">
        <f>ROUND(E73*T73,2)</f>
        <v>0</v>
      </c>
      <c r="V73" s="152"/>
      <c r="W73" s="152"/>
      <c r="X73" s="152"/>
      <c r="Y73" s="152"/>
      <c r="Z73" s="152"/>
      <c r="AA73" s="152"/>
      <c r="AB73" s="152"/>
      <c r="AC73" s="152"/>
      <c r="AD73" s="152" t="s">
        <v>203</v>
      </c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</row>
    <row r="74" spans="1:51" ht="12.75" customHeight="1" outlineLevel="1" x14ac:dyDescent="0.2">
      <c r="A74" s="144"/>
      <c r="B74" s="144"/>
      <c r="C74" s="153" t="s">
        <v>207</v>
      </c>
      <c r="D74" s="154"/>
      <c r="E74" s="155">
        <v>42.561500000000002</v>
      </c>
      <c r="F74" s="149"/>
      <c r="G74" s="149"/>
      <c r="H74" s="149"/>
      <c r="I74" s="149"/>
      <c r="J74" s="149"/>
      <c r="K74" s="149"/>
      <c r="L74" s="149"/>
      <c r="M74" s="149"/>
      <c r="N74" s="150"/>
      <c r="O74" s="150"/>
      <c r="P74" s="150"/>
      <c r="Q74" s="150"/>
      <c r="R74" s="150"/>
      <c r="S74" s="150"/>
      <c r="T74" s="151"/>
      <c r="U74" s="150"/>
      <c r="V74" s="152"/>
      <c r="W74" s="152"/>
      <c r="X74" s="152"/>
      <c r="Y74" s="152"/>
      <c r="Z74" s="152"/>
      <c r="AA74" s="152"/>
      <c r="AB74" s="152"/>
      <c r="AC74" s="152"/>
      <c r="AD74" s="152" t="s">
        <v>123</v>
      </c>
      <c r="AE74" s="152">
        <v>0</v>
      </c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</row>
    <row r="75" spans="1:51" ht="22.5" customHeight="1" outlineLevel="1" x14ac:dyDescent="0.2">
      <c r="A75" s="144">
        <v>27</v>
      </c>
      <c r="B75" s="144" t="s">
        <v>208</v>
      </c>
      <c r="C75" s="145" t="s">
        <v>209</v>
      </c>
      <c r="D75" s="146" t="s">
        <v>131</v>
      </c>
      <c r="E75" s="147">
        <v>33.04</v>
      </c>
      <c r="F75" s="148"/>
      <c r="G75" s="149">
        <f>ROUND(E75*F75,2)</f>
        <v>0</v>
      </c>
      <c r="H75" s="148"/>
      <c r="I75" s="149">
        <f>ROUND(E75*H75,2)</f>
        <v>0</v>
      </c>
      <c r="J75" s="148"/>
      <c r="K75" s="149">
        <f>ROUND(E75*J75,2)</f>
        <v>0</v>
      </c>
      <c r="L75" s="149">
        <v>21</v>
      </c>
      <c r="M75" s="149">
        <f>G75*(1+L75/100)</f>
        <v>0</v>
      </c>
      <c r="N75" s="150">
        <v>4.7829999999999998E-2</v>
      </c>
      <c r="O75" s="150">
        <f>ROUND(E75*N75,5)</f>
        <v>1.5803</v>
      </c>
      <c r="P75" s="150">
        <v>0</v>
      </c>
      <c r="Q75" s="150">
        <f>ROUND(E75*P75,5)</f>
        <v>0</v>
      </c>
      <c r="R75" s="150"/>
      <c r="S75" s="150"/>
      <c r="T75" s="151">
        <v>0.84746999999999995</v>
      </c>
      <c r="U75" s="150">
        <f>ROUND(E75*T75,2)</f>
        <v>28</v>
      </c>
      <c r="V75" s="152"/>
      <c r="W75" s="152"/>
      <c r="X75" s="152"/>
      <c r="Y75" s="152"/>
      <c r="Z75" s="152"/>
      <c r="AA75" s="152"/>
      <c r="AB75" s="152"/>
      <c r="AC75" s="152"/>
      <c r="AD75" s="152" t="s">
        <v>210</v>
      </c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</row>
    <row r="76" spans="1:51" ht="12.75" customHeight="1" outlineLevel="1" x14ac:dyDescent="0.2">
      <c r="A76" s="144"/>
      <c r="B76" s="144"/>
      <c r="C76" s="153" t="s">
        <v>191</v>
      </c>
      <c r="D76" s="154"/>
      <c r="E76" s="155"/>
      <c r="F76" s="149"/>
      <c r="G76" s="149"/>
      <c r="H76" s="149"/>
      <c r="I76" s="149"/>
      <c r="J76" s="149"/>
      <c r="K76" s="149"/>
      <c r="L76" s="149"/>
      <c r="M76" s="149"/>
      <c r="N76" s="150"/>
      <c r="O76" s="150"/>
      <c r="P76" s="150"/>
      <c r="Q76" s="150"/>
      <c r="R76" s="150"/>
      <c r="S76" s="150"/>
      <c r="T76" s="151"/>
      <c r="U76" s="150"/>
      <c r="V76" s="152"/>
      <c r="W76" s="152"/>
      <c r="X76" s="152"/>
      <c r="Y76" s="152"/>
      <c r="Z76" s="152"/>
      <c r="AA76" s="152"/>
      <c r="AB76" s="152"/>
      <c r="AC76" s="152"/>
      <c r="AD76" s="152" t="s">
        <v>123</v>
      </c>
      <c r="AE76" s="152">
        <v>0</v>
      </c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</row>
    <row r="77" spans="1:51" ht="12.75" customHeight="1" outlineLevel="1" x14ac:dyDescent="0.2">
      <c r="A77" s="144"/>
      <c r="B77" s="144"/>
      <c r="C77" s="153" t="s">
        <v>211</v>
      </c>
      <c r="D77" s="154"/>
      <c r="E77" s="155">
        <v>26.5</v>
      </c>
      <c r="F77" s="149"/>
      <c r="G77" s="149"/>
      <c r="H77" s="149"/>
      <c r="I77" s="149"/>
      <c r="J77" s="149"/>
      <c r="K77" s="149"/>
      <c r="L77" s="149"/>
      <c r="M77" s="149"/>
      <c r="N77" s="150"/>
      <c r="O77" s="150"/>
      <c r="P77" s="150"/>
      <c r="Q77" s="150"/>
      <c r="R77" s="150"/>
      <c r="S77" s="150"/>
      <c r="T77" s="151"/>
      <c r="U77" s="150"/>
      <c r="V77" s="152"/>
      <c r="W77" s="152"/>
      <c r="X77" s="152"/>
      <c r="Y77" s="152"/>
      <c r="Z77" s="152"/>
      <c r="AA77" s="152"/>
      <c r="AB77" s="152"/>
      <c r="AC77" s="152"/>
      <c r="AD77" s="152" t="s">
        <v>123</v>
      </c>
      <c r="AE77" s="152">
        <v>0</v>
      </c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</row>
    <row r="78" spans="1:51" ht="12.75" customHeight="1" outlineLevel="1" x14ac:dyDescent="0.2">
      <c r="A78" s="144"/>
      <c r="B78" s="144"/>
      <c r="C78" s="153" t="s">
        <v>197</v>
      </c>
      <c r="D78" s="154"/>
      <c r="E78" s="155"/>
      <c r="F78" s="149"/>
      <c r="G78" s="149"/>
      <c r="H78" s="149"/>
      <c r="I78" s="149"/>
      <c r="J78" s="149"/>
      <c r="K78" s="149"/>
      <c r="L78" s="149"/>
      <c r="M78" s="149"/>
      <c r="N78" s="150"/>
      <c r="O78" s="150"/>
      <c r="P78" s="150"/>
      <c r="Q78" s="150"/>
      <c r="R78" s="150"/>
      <c r="S78" s="150"/>
      <c r="T78" s="151"/>
      <c r="U78" s="150"/>
      <c r="V78" s="152"/>
      <c r="W78" s="152"/>
      <c r="X78" s="152"/>
      <c r="Y78" s="152"/>
      <c r="Z78" s="152"/>
      <c r="AA78" s="152"/>
      <c r="AB78" s="152"/>
      <c r="AC78" s="152"/>
      <c r="AD78" s="152" t="s">
        <v>123</v>
      </c>
      <c r="AE78" s="152">
        <v>0</v>
      </c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</row>
    <row r="79" spans="1:51" ht="12.75" customHeight="1" outlineLevel="1" x14ac:dyDescent="0.2">
      <c r="A79" s="144"/>
      <c r="B79" s="144"/>
      <c r="C79" s="153" t="s">
        <v>212</v>
      </c>
      <c r="D79" s="154"/>
      <c r="E79" s="155">
        <v>6.54</v>
      </c>
      <c r="F79" s="149"/>
      <c r="G79" s="149"/>
      <c r="H79" s="149"/>
      <c r="I79" s="149"/>
      <c r="J79" s="149"/>
      <c r="K79" s="149"/>
      <c r="L79" s="149"/>
      <c r="M79" s="149"/>
      <c r="N79" s="150"/>
      <c r="O79" s="150"/>
      <c r="P79" s="150"/>
      <c r="Q79" s="150"/>
      <c r="R79" s="150"/>
      <c r="S79" s="150"/>
      <c r="T79" s="151"/>
      <c r="U79" s="150"/>
      <c r="V79" s="152"/>
      <c r="W79" s="152"/>
      <c r="X79" s="152"/>
      <c r="Y79" s="152"/>
      <c r="Z79" s="152"/>
      <c r="AA79" s="152"/>
      <c r="AB79" s="152"/>
      <c r="AC79" s="152"/>
      <c r="AD79" s="152" t="s">
        <v>123</v>
      </c>
      <c r="AE79" s="152">
        <v>0</v>
      </c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</row>
    <row r="80" spans="1:51" ht="12.75" customHeight="1" outlineLevel="1" x14ac:dyDescent="0.2">
      <c r="A80" s="144">
        <v>28</v>
      </c>
      <c r="B80" s="144" t="s">
        <v>213</v>
      </c>
      <c r="C80" s="145" t="s">
        <v>214</v>
      </c>
      <c r="D80" s="146" t="s">
        <v>184</v>
      </c>
      <c r="E80" s="147">
        <v>1.67</v>
      </c>
      <c r="F80" s="148"/>
      <c r="G80" s="149">
        <f>ROUND(E80*F80,2)</f>
        <v>0</v>
      </c>
      <c r="H80" s="148"/>
      <c r="I80" s="149">
        <f>ROUND(E80*H80,2)</f>
        <v>0</v>
      </c>
      <c r="J80" s="148"/>
      <c r="K80" s="149">
        <f>ROUND(E80*J80,2)</f>
        <v>0</v>
      </c>
      <c r="L80" s="149">
        <v>21</v>
      </c>
      <c r="M80" s="149">
        <f>G80*(1+L80/100)</f>
        <v>0</v>
      </c>
      <c r="N80" s="150">
        <v>0</v>
      </c>
      <c r="O80" s="150">
        <f>ROUND(E80*N80,5)</f>
        <v>0</v>
      </c>
      <c r="P80" s="150">
        <v>0</v>
      </c>
      <c r="Q80" s="150">
        <f>ROUND(E80*P80,5)</f>
        <v>0</v>
      </c>
      <c r="R80" s="150"/>
      <c r="S80" s="150"/>
      <c r="T80" s="151">
        <v>2.048</v>
      </c>
      <c r="U80" s="150">
        <f>ROUND(E80*T80,2)</f>
        <v>3.42</v>
      </c>
      <c r="V80" s="152"/>
      <c r="W80" s="152"/>
      <c r="X80" s="152"/>
      <c r="Y80" s="152"/>
      <c r="Z80" s="152"/>
      <c r="AA80" s="152"/>
      <c r="AB80" s="152"/>
      <c r="AC80" s="152"/>
      <c r="AD80" s="152" t="s">
        <v>121</v>
      </c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</row>
    <row r="81" spans="1:51" ht="12.75" customHeight="1" x14ac:dyDescent="0.2">
      <c r="A81" s="156" t="s">
        <v>116</v>
      </c>
      <c r="B81" s="156" t="s">
        <v>67</v>
      </c>
      <c r="C81" s="157" t="s">
        <v>68</v>
      </c>
      <c r="D81" s="158"/>
      <c r="E81" s="159"/>
      <c r="F81" s="160"/>
      <c r="G81" s="160">
        <f>SUMIF(AD82:AD117,"&lt;&gt;NOR",G82:G117)</f>
        <v>0</v>
      </c>
      <c r="H81" s="160"/>
      <c r="I81" s="160">
        <f>SUM(I82:I117)</f>
        <v>0</v>
      </c>
      <c r="J81" s="160"/>
      <c r="K81" s="160">
        <f>SUM(K82:K117)</f>
        <v>0</v>
      </c>
      <c r="L81" s="160"/>
      <c r="M81" s="160">
        <f>SUM(M82:M117)</f>
        <v>0</v>
      </c>
      <c r="N81" s="161"/>
      <c r="O81" s="161">
        <f>SUM(O82:O117)</f>
        <v>0.57125999999999999</v>
      </c>
      <c r="P81" s="161"/>
      <c r="Q81" s="161">
        <f>SUM(Q82:Q117)</f>
        <v>0</v>
      </c>
      <c r="R81" s="161"/>
      <c r="S81" s="161"/>
      <c r="T81" s="162"/>
      <c r="U81" s="161">
        <f>SUM(U82:U117)</f>
        <v>23.29</v>
      </c>
      <c r="AD81" s="127" t="s">
        <v>117</v>
      </c>
    </row>
    <row r="82" spans="1:51" ht="12.75" customHeight="1" outlineLevel="1" x14ac:dyDescent="0.2">
      <c r="A82" s="144">
        <v>29</v>
      </c>
      <c r="B82" s="144" t="s">
        <v>215</v>
      </c>
      <c r="C82" s="145" t="s">
        <v>216</v>
      </c>
      <c r="D82" s="146" t="s">
        <v>131</v>
      </c>
      <c r="E82" s="147">
        <v>45.4</v>
      </c>
      <c r="F82" s="148"/>
      <c r="G82" s="149">
        <f>ROUND(E82*F82,2)</f>
        <v>0</v>
      </c>
      <c r="H82" s="148"/>
      <c r="I82" s="149">
        <f>ROUND(E82*H82,2)</f>
        <v>0</v>
      </c>
      <c r="J82" s="148"/>
      <c r="K82" s="149">
        <f>ROUND(E82*J82,2)</f>
        <v>0</v>
      </c>
      <c r="L82" s="149">
        <v>21</v>
      </c>
      <c r="M82" s="149">
        <f>G82*(1+L82/100)</f>
        <v>0</v>
      </c>
      <c r="N82" s="150">
        <v>2.3000000000000001E-4</v>
      </c>
      <c r="O82" s="150">
        <f>ROUND(E82*N82,5)</f>
        <v>1.044E-2</v>
      </c>
      <c r="P82" s="150">
        <v>0</v>
      </c>
      <c r="Q82" s="150">
        <f>ROUND(E82*P82,5)</f>
        <v>0</v>
      </c>
      <c r="R82" s="150"/>
      <c r="S82" s="150"/>
      <c r="T82" s="151">
        <v>0.18099999999999999</v>
      </c>
      <c r="U82" s="150">
        <f>ROUND(E82*T82,2)</f>
        <v>8.2200000000000006</v>
      </c>
      <c r="V82" s="152"/>
      <c r="W82" s="152"/>
      <c r="X82" s="152"/>
      <c r="Y82" s="152"/>
      <c r="Z82" s="152"/>
      <c r="AA82" s="152"/>
      <c r="AB82" s="152"/>
      <c r="AC82" s="152"/>
      <c r="AD82" s="152" t="s">
        <v>121</v>
      </c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</row>
    <row r="83" spans="1:51" ht="12.75" customHeight="1" outlineLevel="1" x14ac:dyDescent="0.2">
      <c r="A83" s="144"/>
      <c r="B83" s="144"/>
      <c r="C83" s="153" t="s">
        <v>217</v>
      </c>
      <c r="D83" s="154"/>
      <c r="E83" s="155"/>
      <c r="F83" s="149"/>
      <c r="G83" s="149"/>
      <c r="H83" s="149"/>
      <c r="I83" s="149"/>
      <c r="J83" s="149"/>
      <c r="K83" s="149"/>
      <c r="L83" s="149"/>
      <c r="M83" s="149"/>
      <c r="N83" s="150"/>
      <c r="O83" s="150"/>
      <c r="P83" s="150"/>
      <c r="Q83" s="150"/>
      <c r="R83" s="150"/>
      <c r="S83" s="150"/>
      <c r="T83" s="151"/>
      <c r="U83" s="150"/>
      <c r="V83" s="152"/>
      <c r="W83" s="152"/>
      <c r="X83" s="152"/>
      <c r="Y83" s="152"/>
      <c r="Z83" s="152"/>
      <c r="AA83" s="152"/>
      <c r="AB83" s="152"/>
      <c r="AC83" s="152"/>
      <c r="AD83" s="152" t="s">
        <v>123</v>
      </c>
      <c r="AE83" s="152">
        <v>0</v>
      </c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</row>
    <row r="84" spans="1:51" ht="12.75" customHeight="1" outlineLevel="1" x14ac:dyDescent="0.2">
      <c r="A84" s="144"/>
      <c r="B84" s="144"/>
      <c r="C84" s="153" t="s">
        <v>218</v>
      </c>
      <c r="D84" s="154"/>
      <c r="E84" s="155">
        <v>22.8</v>
      </c>
      <c r="F84" s="149"/>
      <c r="G84" s="149"/>
      <c r="H84" s="149"/>
      <c r="I84" s="149"/>
      <c r="J84" s="149"/>
      <c r="K84" s="149"/>
      <c r="L84" s="149"/>
      <c r="M84" s="149"/>
      <c r="N84" s="150"/>
      <c r="O84" s="150"/>
      <c r="P84" s="150"/>
      <c r="Q84" s="150"/>
      <c r="R84" s="150"/>
      <c r="S84" s="150"/>
      <c r="T84" s="151"/>
      <c r="U84" s="150"/>
      <c r="V84" s="152"/>
      <c r="W84" s="152"/>
      <c r="X84" s="152"/>
      <c r="Y84" s="152"/>
      <c r="Z84" s="152"/>
      <c r="AA84" s="152"/>
      <c r="AB84" s="152"/>
      <c r="AC84" s="152"/>
      <c r="AD84" s="152" t="s">
        <v>123</v>
      </c>
      <c r="AE84" s="152">
        <v>0</v>
      </c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</row>
    <row r="85" spans="1:51" ht="12.75" customHeight="1" outlineLevel="1" x14ac:dyDescent="0.2">
      <c r="A85" s="144"/>
      <c r="B85" s="144"/>
      <c r="C85" s="153" t="s">
        <v>196</v>
      </c>
      <c r="D85" s="154"/>
      <c r="E85" s="155"/>
      <c r="F85" s="149"/>
      <c r="G85" s="149"/>
      <c r="H85" s="149"/>
      <c r="I85" s="149"/>
      <c r="J85" s="149"/>
      <c r="K85" s="149"/>
      <c r="L85" s="149"/>
      <c r="M85" s="149"/>
      <c r="N85" s="150"/>
      <c r="O85" s="150"/>
      <c r="P85" s="150"/>
      <c r="Q85" s="150"/>
      <c r="R85" s="150"/>
      <c r="S85" s="150"/>
      <c r="T85" s="151"/>
      <c r="U85" s="150"/>
      <c r="V85" s="152"/>
      <c r="W85" s="152"/>
      <c r="X85" s="152"/>
      <c r="Y85" s="152"/>
      <c r="Z85" s="152"/>
      <c r="AA85" s="152"/>
      <c r="AB85" s="152"/>
      <c r="AC85" s="152"/>
      <c r="AD85" s="152" t="s">
        <v>123</v>
      </c>
      <c r="AE85" s="152">
        <v>0</v>
      </c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</row>
    <row r="86" spans="1:51" ht="12.75" customHeight="1" outlineLevel="1" x14ac:dyDescent="0.2">
      <c r="A86" s="144"/>
      <c r="B86" s="144"/>
      <c r="C86" s="153" t="s">
        <v>219</v>
      </c>
      <c r="D86" s="154"/>
      <c r="E86" s="155"/>
      <c r="F86" s="149"/>
      <c r="G86" s="149"/>
      <c r="H86" s="149"/>
      <c r="I86" s="149"/>
      <c r="J86" s="149"/>
      <c r="K86" s="149"/>
      <c r="L86" s="149"/>
      <c r="M86" s="149"/>
      <c r="N86" s="150"/>
      <c r="O86" s="150"/>
      <c r="P86" s="150"/>
      <c r="Q86" s="150"/>
      <c r="R86" s="150"/>
      <c r="S86" s="150"/>
      <c r="T86" s="151"/>
      <c r="U86" s="150"/>
      <c r="V86" s="152"/>
      <c r="W86" s="152"/>
      <c r="X86" s="152"/>
      <c r="Y86" s="152"/>
      <c r="Z86" s="152"/>
      <c r="AA86" s="152"/>
      <c r="AB86" s="152"/>
      <c r="AC86" s="152"/>
      <c r="AD86" s="152" t="s">
        <v>123</v>
      </c>
      <c r="AE86" s="152">
        <v>0</v>
      </c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</row>
    <row r="87" spans="1:51" ht="12.75" customHeight="1" outlineLevel="1" x14ac:dyDescent="0.2">
      <c r="A87" s="144"/>
      <c r="B87" s="144"/>
      <c r="C87" s="167" t="s">
        <v>220</v>
      </c>
      <c r="D87" s="168"/>
      <c r="E87" s="169"/>
      <c r="F87" s="149"/>
      <c r="G87" s="149"/>
      <c r="H87" s="149"/>
      <c r="I87" s="149"/>
      <c r="J87" s="149"/>
      <c r="K87" s="149"/>
      <c r="L87" s="149"/>
      <c r="M87" s="149"/>
      <c r="N87" s="150"/>
      <c r="O87" s="150"/>
      <c r="P87" s="150"/>
      <c r="Q87" s="150"/>
      <c r="R87" s="150"/>
      <c r="S87" s="150"/>
      <c r="T87" s="151"/>
      <c r="U87" s="150"/>
      <c r="V87" s="152"/>
      <c r="W87" s="152"/>
      <c r="X87" s="152"/>
      <c r="Y87" s="152"/>
      <c r="Z87" s="152"/>
      <c r="AA87" s="152"/>
      <c r="AB87" s="152"/>
      <c r="AC87" s="152"/>
      <c r="AD87" s="152" t="s">
        <v>123</v>
      </c>
      <c r="AE87" s="152">
        <v>2</v>
      </c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</row>
    <row r="88" spans="1:51" ht="12.75" customHeight="1" outlineLevel="1" x14ac:dyDescent="0.2">
      <c r="A88" s="144"/>
      <c r="B88" s="144"/>
      <c r="C88" s="167" t="s">
        <v>221</v>
      </c>
      <c r="D88" s="168"/>
      <c r="E88" s="169">
        <v>4.8</v>
      </c>
      <c r="F88" s="149"/>
      <c r="G88" s="149"/>
      <c r="H88" s="149"/>
      <c r="I88" s="149"/>
      <c r="J88" s="149"/>
      <c r="K88" s="149"/>
      <c r="L88" s="149"/>
      <c r="M88" s="149"/>
      <c r="N88" s="150"/>
      <c r="O88" s="150"/>
      <c r="P88" s="150"/>
      <c r="Q88" s="150"/>
      <c r="R88" s="150"/>
      <c r="S88" s="150"/>
      <c r="T88" s="151"/>
      <c r="U88" s="150"/>
      <c r="V88" s="152"/>
      <c r="W88" s="152"/>
      <c r="X88" s="152"/>
      <c r="Y88" s="152"/>
      <c r="Z88" s="152"/>
      <c r="AA88" s="152"/>
      <c r="AB88" s="152"/>
      <c r="AC88" s="152"/>
      <c r="AD88" s="152" t="s">
        <v>123</v>
      </c>
      <c r="AE88" s="152">
        <v>2</v>
      </c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</row>
    <row r="89" spans="1:51" ht="12.75" customHeight="1" outlineLevel="1" x14ac:dyDescent="0.2">
      <c r="A89" s="144"/>
      <c r="B89" s="144"/>
      <c r="C89" s="167" t="s">
        <v>222</v>
      </c>
      <c r="D89" s="168"/>
      <c r="E89" s="169">
        <v>17.8</v>
      </c>
      <c r="F89" s="149"/>
      <c r="G89" s="149"/>
      <c r="H89" s="149"/>
      <c r="I89" s="149"/>
      <c r="J89" s="149"/>
      <c r="K89" s="149"/>
      <c r="L89" s="149"/>
      <c r="M89" s="149"/>
      <c r="N89" s="150"/>
      <c r="O89" s="150"/>
      <c r="P89" s="150"/>
      <c r="Q89" s="150"/>
      <c r="R89" s="150"/>
      <c r="S89" s="150"/>
      <c r="T89" s="151"/>
      <c r="U89" s="150"/>
      <c r="V89" s="152"/>
      <c r="W89" s="152"/>
      <c r="X89" s="152"/>
      <c r="Y89" s="152"/>
      <c r="Z89" s="152"/>
      <c r="AA89" s="152"/>
      <c r="AB89" s="152"/>
      <c r="AC89" s="152"/>
      <c r="AD89" s="152" t="s">
        <v>123</v>
      </c>
      <c r="AE89" s="152">
        <v>2</v>
      </c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</row>
    <row r="90" spans="1:51" ht="12.75" customHeight="1" outlineLevel="1" x14ac:dyDescent="0.2">
      <c r="A90" s="144"/>
      <c r="B90" s="144"/>
      <c r="C90" s="170" t="s">
        <v>223</v>
      </c>
      <c r="D90" s="171"/>
      <c r="E90" s="172">
        <v>22.6</v>
      </c>
      <c r="F90" s="149"/>
      <c r="G90" s="149"/>
      <c r="H90" s="149"/>
      <c r="I90" s="149"/>
      <c r="J90" s="149"/>
      <c r="K90" s="149"/>
      <c r="L90" s="149"/>
      <c r="M90" s="149"/>
      <c r="N90" s="150"/>
      <c r="O90" s="150"/>
      <c r="P90" s="150"/>
      <c r="Q90" s="150"/>
      <c r="R90" s="150"/>
      <c r="S90" s="150"/>
      <c r="T90" s="151"/>
      <c r="U90" s="150"/>
      <c r="V90" s="152"/>
      <c r="W90" s="152"/>
      <c r="X90" s="152"/>
      <c r="Y90" s="152"/>
      <c r="Z90" s="152"/>
      <c r="AA90" s="152"/>
      <c r="AB90" s="152"/>
      <c r="AC90" s="152"/>
      <c r="AD90" s="152" t="s">
        <v>123</v>
      </c>
      <c r="AE90" s="152">
        <v>3</v>
      </c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</row>
    <row r="91" spans="1:51" ht="12.75" customHeight="1" outlineLevel="1" x14ac:dyDescent="0.2">
      <c r="A91" s="144"/>
      <c r="B91" s="144"/>
      <c r="C91" s="167" t="s">
        <v>224</v>
      </c>
      <c r="D91" s="168"/>
      <c r="E91" s="169"/>
      <c r="F91" s="149"/>
      <c r="G91" s="149"/>
      <c r="H91" s="149"/>
      <c r="I91" s="149"/>
      <c r="J91" s="149"/>
      <c r="K91" s="149"/>
      <c r="L91" s="149"/>
      <c r="M91" s="149"/>
      <c r="N91" s="150"/>
      <c r="O91" s="150"/>
      <c r="P91" s="150"/>
      <c r="Q91" s="150"/>
      <c r="R91" s="150"/>
      <c r="S91" s="150"/>
      <c r="T91" s="151"/>
      <c r="U91" s="150"/>
      <c r="V91" s="152"/>
      <c r="W91" s="152"/>
      <c r="X91" s="152"/>
      <c r="Y91" s="152"/>
      <c r="Z91" s="152"/>
      <c r="AA91" s="152"/>
      <c r="AB91" s="152"/>
      <c r="AC91" s="152"/>
      <c r="AD91" s="152" t="s">
        <v>123</v>
      </c>
      <c r="AE91" s="152">
        <v>0</v>
      </c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</row>
    <row r="92" spans="1:51" ht="12.75" customHeight="1" outlineLevel="1" x14ac:dyDescent="0.2">
      <c r="A92" s="144"/>
      <c r="B92" s="144"/>
      <c r="C92" s="153" t="s">
        <v>225</v>
      </c>
      <c r="D92" s="154"/>
      <c r="E92" s="155">
        <v>22.6</v>
      </c>
      <c r="F92" s="149"/>
      <c r="G92" s="149"/>
      <c r="H92" s="149"/>
      <c r="I92" s="149"/>
      <c r="J92" s="149"/>
      <c r="K92" s="149"/>
      <c r="L92" s="149"/>
      <c r="M92" s="149"/>
      <c r="N92" s="150"/>
      <c r="O92" s="150"/>
      <c r="P92" s="150"/>
      <c r="Q92" s="150"/>
      <c r="R92" s="150"/>
      <c r="S92" s="150"/>
      <c r="T92" s="151"/>
      <c r="U92" s="150"/>
      <c r="V92" s="152"/>
      <c r="W92" s="152"/>
      <c r="X92" s="152"/>
      <c r="Y92" s="152"/>
      <c r="Z92" s="152"/>
      <c r="AA92" s="152"/>
      <c r="AB92" s="152"/>
      <c r="AC92" s="152"/>
      <c r="AD92" s="152" t="s">
        <v>123</v>
      </c>
      <c r="AE92" s="152">
        <v>0</v>
      </c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</row>
    <row r="93" spans="1:51" ht="12.75" customHeight="1" outlineLevel="1" x14ac:dyDescent="0.2">
      <c r="A93" s="144">
        <v>30</v>
      </c>
      <c r="B93" s="144" t="s">
        <v>226</v>
      </c>
      <c r="C93" s="145" t="s">
        <v>227</v>
      </c>
      <c r="D93" s="146" t="s">
        <v>131</v>
      </c>
      <c r="E93" s="147">
        <v>1</v>
      </c>
      <c r="F93" s="148"/>
      <c r="G93" s="149">
        <f>ROUND(E93*F93,2)</f>
        <v>0</v>
      </c>
      <c r="H93" s="148"/>
      <c r="I93" s="149">
        <f>ROUND(E93*H93,2)</f>
        <v>0</v>
      </c>
      <c r="J93" s="148"/>
      <c r="K93" s="149">
        <f>ROUND(E93*J93,2)</f>
        <v>0</v>
      </c>
      <c r="L93" s="149">
        <v>21</v>
      </c>
      <c r="M93" s="149">
        <f>G93*(1+L93/100)</f>
        <v>0</v>
      </c>
      <c r="N93" s="150">
        <v>8.3000000000000001E-4</v>
      </c>
      <c r="O93" s="150">
        <f>ROUND(E93*N93,5)</f>
        <v>8.3000000000000001E-4</v>
      </c>
      <c r="P93" s="150">
        <v>0</v>
      </c>
      <c r="Q93" s="150">
        <f>ROUND(E93*P93,5)</f>
        <v>0</v>
      </c>
      <c r="R93" s="150"/>
      <c r="S93" s="150"/>
      <c r="T93" s="151">
        <v>0.23100000000000001</v>
      </c>
      <c r="U93" s="150">
        <f>ROUND(E93*T93,2)</f>
        <v>0.23</v>
      </c>
      <c r="V93" s="152"/>
      <c r="W93" s="152"/>
      <c r="X93" s="152"/>
      <c r="Y93" s="152"/>
      <c r="Z93" s="152"/>
      <c r="AA93" s="152"/>
      <c r="AB93" s="152"/>
      <c r="AC93" s="152"/>
      <c r="AD93" s="152" t="s">
        <v>121</v>
      </c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</row>
    <row r="94" spans="1:51" ht="12.75" customHeight="1" outlineLevel="1" x14ac:dyDescent="0.2">
      <c r="A94" s="144"/>
      <c r="B94" s="144"/>
      <c r="C94" s="153" t="s">
        <v>228</v>
      </c>
      <c r="D94" s="154"/>
      <c r="E94" s="155"/>
      <c r="F94" s="149"/>
      <c r="G94" s="149"/>
      <c r="H94" s="149"/>
      <c r="I94" s="149"/>
      <c r="J94" s="149"/>
      <c r="K94" s="149"/>
      <c r="L94" s="149"/>
      <c r="M94" s="149"/>
      <c r="N94" s="150"/>
      <c r="O94" s="150"/>
      <c r="P94" s="150"/>
      <c r="Q94" s="150"/>
      <c r="R94" s="150"/>
      <c r="S94" s="150"/>
      <c r="T94" s="151"/>
      <c r="U94" s="150"/>
      <c r="V94" s="152"/>
      <c r="W94" s="152"/>
      <c r="X94" s="152"/>
      <c r="Y94" s="152"/>
      <c r="Z94" s="152"/>
      <c r="AA94" s="152"/>
      <c r="AB94" s="152"/>
      <c r="AC94" s="152"/>
      <c r="AD94" s="152" t="s">
        <v>123</v>
      </c>
      <c r="AE94" s="152">
        <v>0</v>
      </c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</row>
    <row r="95" spans="1:51" ht="12.75" customHeight="1" outlineLevel="1" x14ac:dyDescent="0.2">
      <c r="A95" s="144"/>
      <c r="B95" s="144"/>
      <c r="C95" s="153" t="s">
        <v>229</v>
      </c>
      <c r="D95" s="154"/>
      <c r="E95" s="155">
        <v>1</v>
      </c>
      <c r="F95" s="149"/>
      <c r="G95" s="149"/>
      <c r="H95" s="149"/>
      <c r="I95" s="149"/>
      <c r="J95" s="149"/>
      <c r="K95" s="149"/>
      <c r="L95" s="149"/>
      <c r="M95" s="149"/>
      <c r="N95" s="150"/>
      <c r="O95" s="150"/>
      <c r="P95" s="150"/>
      <c r="Q95" s="150"/>
      <c r="R95" s="150"/>
      <c r="S95" s="150"/>
      <c r="T95" s="151"/>
      <c r="U95" s="150"/>
      <c r="V95" s="152"/>
      <c r="W95" s="152"/>
      <c r="X95" s="152"/>
      <c r="Y95" s="152"/>
      <c r="Z95" s="152"/>
      <c r="AA95" s="152"/>
      <c r="AB95" s="152"/>
      <c r="AC95" s="152"/>
      <c r="AD95" s="152" t="s">
        <v>123</v>
      </c>
      <c r="AE95" s="152">
        <v>0</v>
      </c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</row>
    <row r="96" spans="1:51" ht="22.5" customHeight="1" outlineLevel="1" x14ac:dyDescent="0.2">
      <c r="A96" s="144">
        <v>31</v>
      </c>
      <c r="B96" s="144" t="s">
        <v>230</v>
      </c>
      <c r="C96" s="145" t="s">
        <v>231</v>
      </c>
      <c r="D96" s="146" t="s">
        <v>131</v>
      </c>
      <c r="E96" s="147">
        <v>22.8</v>
      </c>
      <c r="F96" s="148"/>
      <c r="G96" s="149">
        <f>ROUND(E96*F96,2)</f>
        <v>0</v>
      </c>
      <c r="H96" s="148"/>
      <c r="I96" s="149">
        <f>ROUND(E96*H96,2)</f>
        <v>0</v>
      </c>
      <c r="J96" s="148"/>
      <c r="K96" s="149">
        <f>ROUND(E96*J96,2)</f>
        <v>0</v>
      </c>
      <c r="L96" s="149">
        <v>21</v>
      </c>
      <c r="M96" s="149">
        <f>G96*(1+L96/100)</f>
        <v>0</v>
      </c>
      <c r="N96" s="150">
        <v>1.8000000000000001E-4</v>
      </c>
      <c r="O96" s="150">
        <f>ROUND(E96*N96,5)</f>
        <v>4.1000000000000003E-3</v>
      </c>
      <c r="P96" s="150">
        <v>0</v>
      </c>
      <c r="Q96" s="150">
        <f>ROUND(E96*P96,5)</f>
        <v>0</v>
      </c>
      <c r="R96" s="150"/>
      <c r="S96" s="150"/>
      <c r="T96" s="151">
        <v>0.18</v>
      </c>
      <c r="U96" s="150">
        <f>ROUND(E96*T96,2)</f>
        <v>4.0999999999999996</v>
      </c>
      <c r="V96" s="152"/>
      <c r="W96" s="152"/>
      <c r="X96" s="152"/>
      <c r="Y96" s="152"/>
      <c r="Z96" s="152"/>
      <c r="AA96" s="152"/>
      <c r="AB96" s="152"/>
      <c r="AC96" s="152"/>
      <c r="AD96" s="152" t="s">
        <v>121</v>
      </c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</row>
    <row r="97" spans="1:51" ht="12.75" customHeight="1" outlineLevel="1" x14ac:dyDescent="0.2">
      <c r="A97" s="144"/>
      <c r="B97" s="144"/>
      <c r="C97" s="153" t="s">
        <v>218</v>
      </c>
      <c r="D97" s="154"/>
      <c r="E97" s="155">
        <v>22.8</v>
      </c>
      <c r="F97" s="149"/>
      <c r="G97" s="149"/>
      <c r="H97" s="149"/>
      <c r="I97" s="149"/>
      <c r="J97" s="149"/>
      <c r="K97" s="149"/>
      <c r="L97" s="149"/>
      <c r="M97" s="149"/>
      <c r="N97" s="150"/>
      <c r="O97" s="150"/>
      <c r="P97" s="150"/>
      <c r="Q97" s="150"/>
      <c r="R97" s="150"/>
      <c r="S97" s="150"/>
      <c r="T97" s="151"/>
      <c r="U97" s="150"/>
      <c r="V97" s="152"/>
      <c r="W97" s="152"/>
      <c r="X97" s="152"/>
      <c r="Y97" s="152"/>
      <c r="Z97" s="152"/>
      <c r="AA97" s="152"/>
      <c r="AB97" s="152"/>
      <c r="AC97" s="152"/>
      <c r="AD97" s="152" t="s">
        <v>123</v>
      </c>
      <c r="AE97" s="152">
        <v>0</v>
      </c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</row>
    <row r="98" spans="1:51" ht="12.75" customHeight="1" outlineLevel="1" x14ac:dyDescent="0.2">
      <c r="A98" s="144">
        <v>32</v>
      </c>
      <c r="B98" s="144" t="s">
        <v>232</v>
      </c>
      <c r="C98" s="145" t="s">
        <v>233</v>
      </c>
      <c r="D98" s="146" t="s">
        <v>131</v>
      </c>
      <c r="E98" s="147">
        <v>0.69299999999999995</v>
      </c>
      <c r="F98" s="148"/>
      <c r="G98" s="149">
        <f>ROUND(E98*F98,2)</f>
        <v>0</v>
      </c>
      <c r="H98" s="148"/>
      <c r="I98" s="149">
        <f>ROUND(E98*H98,2)</f>
        <v>0</v>
      </c>
      <c r="J98" s="148"/>
      <c r="K98" s="149">
        <f>ROUND(E98*J98,2)</f>
        <v>0</v>
      </c>
      <c r="L98" s="149">
        <v>21</v>
      </c>
      <c r="M98" s="149">
        <f>G98*(1+L98/100)</f>
        <v>0</v>
      </c>
      <c r="N98" s="150">
        <v>3.1E-4</v>
      </c>
      <c r="O98" s="150">
        <f>ROUND(E98*N98,5)</f>
        <v>2.1000000000000001E-4</v>
      </c>
      <c r="P98" s="150">
        <v>0</v>
      </c>
      <c r="Q98" s="150">
        <f>ROUND(E98*P98,5)</f>
        <v>0</v>
      </c>
      <c r="R98" s="150"/>
      <c r="S98" s="150"/>
      <c r="T98" s="151">
        <v>0.14099999999999999</v>
      </c>
      <c r="U98" s="150">
        <f>ROUND(E98*T98,2)</f>
        <v>0.1</v>
      </c>
      <c r="V98" s="152"/>
      <c r="W98" s="152"/>
      <c r="X98" s="152"/>
      <c r="Y98" s="152"/>
      <c r="Z98" s="152"/>
      <c r="AA98" s="152"/>
      <c r="AB98" s="152"/>
      <c r="AC98" s="152"/>
      <c r="AD98" s="152" t="s">
        <v>121</v>
      </c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</row>
    <row r="99" spans="1:51" ht="12.75" customHeight="1" outlineLevel="1" x14ac:dyDescent="0.2">
      <c r="A99" s="144"/>
      <c r="B99" s="144"/>
      <c r="C99" s="153" t="s">
        <v>234</v>
      </c>
      <c r="D99" s="154"/>
      <c r="E99" s="155"/>
      <c r="F99" s="149"/>
      <c r="G99" s="149"/>
      <c r="H99" s="149"/>
      <c r="I99" s="149"/>
      <c r="J99" s="149"/>
      <c r="K99" s="149"/>
      <c r="L99" s="149"/>
      <c r="M99" s="149"/>
      <c r="N99" s="150"/>
      <c r="O99" s="150"/>
      <c r="P99" s="150"/>
      <c r="Q99" s="150"/>
      <c r="R99" s="150"/>
      <c r="S99" s="150"/>
      <c r="T99" s="151"/>
      <c r="U99" s="150"/>
      <c r="V99" s="152"/>
      <c r="W99" s="152"/>
      <c r="X99" s="152"/>
      <c r="Y99" s="152"/>
      <c r="Z99" s="152"/>
      <c r="AA99" s="152"/>
      <c r="AB99" s="152"/>
      <c r="AC99" s="152"/>
      <c r="AD99" s="152" t="s">
        <v>123</v>
      </c>
      <c r="AE99" s="152">
        <v>0</v>
      </c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</row>
    <row r="100" spans="1:51" ht="12.75" customHeight="1" outlineLevel="1" x14ac:dyDescent="0.2">
      <c r="A100" s="144"/>
      <c r="B100" s="144"/>
      <c r="C100" s="153" t="s">
        <v>235</v>
      </c>
      <c r="D100" s="154"/>
      <c r="E100" s="155">
        <v>0.69299999999999995</v>
      </c>
      <c r="F100" s="149"/>
      <c r="G100" s="149"/>
      <c r="H100" s="149"/>
      <c r="I100" s="149"/>
      <c r="J100" s="149"/>
      <c r="K100" s="149"/>
      <c r="L100" s="149"/>
      <c r="M100" s="149"/>
      <c r="N100" s="150"/>
      <c r="O100" s="150"/>
      <c r="P100" s="150"/>
      <c r="Q100" s="150"/>
      <c r="R100" s="150"/>
      <c r="S100" s="150"/>
      <c r="T100" s="151"/>
      <c r="U100" s="150"/>
      <c r="V100" s="152"/>
      <c r="W100" s="152"/>
      <c r="X100" s="152"/>
      <c r="Y100" s="152"/>
      <c r="Z100" s="152"/>
      <c r="AA100" s="152"/>
      <c r="AB100" s="152"/>
      <c r="AC100" s="152"/>
      <c r="AD100" s="152" t="s">
        <v>123</v>
      </c>
      <c r="AE100" s="152">
        <v>0</v>
      </c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</row>
    <row r="101" spans="1:51" ht="12.75" customHeight="1" outlineLevel="1" x14ac:dyDescent="0.2">
      <c r="A101" s="144">
        <v>33</v>
      </c>
      <c r="B101" s="144" t="s">
        <v>236</v>
      </c>
      <c r="C101" s="145" t="s">
        <v>237</v>
      </c>
      <c r="D101" s="146" t="s">
        <v>131</v>
      </c>
      <c r="E101" s="147">
        <v>27.614999999999998</v>
      </c>
      <c r="F101" s="148"/>
      <c r="G101" s="149">
        <f>ROUND(E101*F101,2)</f>
        <v>0</v>
      </c>
      <c r="H101" s="148"/>
      <c r="I101" s="149">
        <f>ROUND(E101*H101,2)</f>
        <v>0</v>
      </c>
      <c r="J101" s="148"/>
      <c r="K101" s="149">
        <f>ROUND(E101*J101,2)</f>
        <v>0</v>
      </c>
      <c r="L101" s="149">
        <v>21</v>
      </c>
      <c r="M101" s="149">
        <f>G101*(1+L101/100)</f>
        <v>0</v>
      </c>
      <c r="N101" s="150">
        <v>5.2999999999999998E-4</v>
      </c>
      <c r="O101" s="150">
        <f>ROUND(E101*N101,5)</f>
        <v>1.464E-2</v>
      </c>
      <c r="P101" s="150">
        <v>0</v>
      </c>
      <c r="Q101" s="150">
        <f>ROUND(E101*P101,5)</f>
        <v>0</v>
      </c>
      <c r="R101" s="150"/>
      <c r="S101" s="150"/>
      <c r="T101" s="151">
        <v>0.17100000000000001</v>
      </c>
      <c r="U101" s="150">
        <f>ROUND(E101*T101,2)</f>
        <v>4.72</v>
      </c>
      <c r="V101" s="152"/>
      <c r="W101" s="152"/>
      <c r="X101" s="152"/>
      <c r="Y101" s="152"/>
      <c r="Z101" s="152"/>
      <c r="AA101" s="152"/>
      <c r="AB101" s="152"/>
      <c r="AC101" s="152"/>
      <c r="AD101" s="152" t="s">
        <v>121</v>
      </c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</row>
    <row r="102" spans="1:51" ht="12.75" customHeight="1" outlineLevel="1" x14ac:dyDescent="0.2">
      <c r="A102" s="144"/>
      <c r="B102" s="144"/>
      <c r="C102" s="153" t="s">
        <v>238</v>
      </c>
      <c r="D102" s="154"/>
      <c r="E102" s="155"/>
      <c r="F102" s="149"/>
      <c r="G102" s="149"/>
      <c r="H102" s="149"/>
      <c r="I102" s="149"/>
      <c r="J102" s="149"/>
      <c r="K102" s="149"/>
      <c r="L102" s="149"/>
      <c r="M102" s="149"/>
      <c r="N102" s="150"/>
      <c r="O102" s="150"/>
      <c r="P102" s="150"/>
      <c r="Q102" s="150"/>
      <c r="R102" s="150"/>
      <c r="S102" s="150"/>
      <c r="T102" s="151"/>
      <c r="U102" s="150"/>
      <c r="V102" s="152"/>
      <c r="W102" s="152"/>
      <c r="X102" s="152"/>
      <c r="Y102" s="152"/>
      <c r="Z102" s="152"/>
      <c r="AA102" s="152"/>
      <c r="AB102" s="152"/>
      <c r="AC102" s="152"/>
      <c r="AD102" s="152" t="s">
        <v>123</v>
      </c>
      <c r="AE102" s="152">
        <v>0</v>
      </c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</row>
    <row r="103" spans="1:51" ht="12.75" customHeight="1" outlineLevel="1" x14ac:dyDescent="0.2">
      <c r="A103" s="144"/>
      <c r="B103" s="144"/>
      <c r="C103" s="153" t="s">
        <v>239</v>
      </c>
      <c r="D103" s="154"/>
      <c r="E103" s="155">
        <v>27.614999999999998</v>
      </c>
      <c r="F103" s="149"/>
      <c r="G103" s="149"/>
      <c r="H103" s="149"/>
      <c r="I103" s="149"/>
      <c r="J103" s="149"/>
      <c r="K103" s="149"/>
      <c r="L103" s="149"/>
      <c r="M103" s="149"/>
      <c r="N103" s="150"/>
      <c r="O103" s="150"/>
      <c r="P103" s="150"/>
      <c r="Q103" s="150"/>
      <c r="R103" s="150"/>
      <c r="S103" s="150"/>
      <c r="T103" s="151"/>
      <c r="U103" s="150"/>
      <c r="V103" s="152"/>
      <c r="W103" s="152"/>
      <c r="X103" s="152"/>
      <c r="Y103" s="152"/>
      <c r="Z103" s="152"/>
      <c r="AA103" s="152"/>
      <c r="AB103" s="152"/>
      <c r="AC103" s="152"/>
      <c r="AD103" s="152" t="s">
        <v>123</v>
      </c>
      <c r="AE103" s="152">
        <v>0</v>
      </c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</row>
    <row r="104" spans="1:51" ht="22.5" customHeight="1" outlineLevel="1" x14ac:dyDescent="0.2">
      <c r="A104" s="144">
        <v>34</v>
      </c>
      <c r="B104" s="144" t="s">
        <v>240</v>
      </c>
      <c r="C104" s="145" t="s">
        <v>241</v>
      </c>
      <c r="D104" s="146" t="s">
        <v>131</v>
      </c>
      <c r="E104" s="147">
        <v>35.24</v>
      </c>
      <c r="F104" s="148"/>
      <c r="G104" s="149">
        <f>ROUND(E104*F104,2)</f>
        <v>0</v>
      </c>
      <c r="H104" s="148"/>
      <c r="I104" s="149">
        <f>ROUND(E104*H104,2)</f>
        <v>0</v>
      </c>
      <c r="J104" s="148"/>
      <c r="K104" s="149">
        <f>ROUND(E104*J104,2)</f>
        <v>0</v>
      </c>
      <c r="L104" s="149">
        <v>21</v>
      </c>
      <c r="M104" s="149">
        <f>G104*(1+L104/100)</f>
        <v>0</v>
      </c>
      <c r="N104" s="150">
        <v>1.4999999999999999E-4</v>
      </c>
      <c r="O104" s="150">
        <f>ROUND(E104*N104,5)</f>
        <v>5.2900000000000004E-3</v>
      </c>
      <c r="P104" s="150">
        <v>0</v>
      </c>
      <c r="Q104" s="150">
        <f>ROUND(E104*P104,5)</f>
        <v>0</v>
      </c>
      <c r="R104" s="150"/>
      <c r="S104" s="150"/>
      <c r="T104" s="151">
        <v>0.14000000000000001</v>
      </c>
      <c r="U104" s="150">
        <f>ROUND(E104*T104,2)</f>
        <v>4.93</v>
      </c>
      <c r="V104" s="152"/>
      <c r="W104" s="152"/>
      <c r="X104" s="152"/>
      <c r="Y104" s="152"/>
      <c r="Z104" s="152"/>
      <c r="AA104" s="152"/>
      <c r="AB104" s="152"/>
      <c r="AC104" s="152"/>
      <c r="AD104" s="152" t="s">
        <v>121</v>
      </c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</row>
    <row r="105" spans="1:51" ht="12.75" customHeight="1" outlineLevel="1" x14ac:dyDescent="0.2">
      <c r="A105" s="144"/>
      <c r="B105" s="144"/>
      <c r="C105" s="153" t="s">
        <v>242</v>
      </c>
      <c r="D105" s="154"/>
      <c r="E105" s="155">
        <v>35.24</v>
      </c>
      <c r="F105" s="149"/>
      <c r="G105" s="149"/>
      <c r="H105" s="149"/>
      <c r="I105" s="149"/>
      <c r="J105" s="149"/>
      <c r="K105" s="149"/>
      <c r="L105" s="149"/>
      <c r="M105" s="149"/>
      <c r="N105" s="150"/>
      <c r="O105" s="150"/>
      <c r="P105" s="150"/>
      <c r="Q105" s="150"/>
      <c r="R105" s="150"/>
      <c r="S105" s="150"/>
      <c r="T105" s="151"/>
      <c r="U105" s="150"/>
      <c r="V105" s="152"/>
      <c r="W105" s="152"/>
      <c r="X105" s="152"/>
      <c r="Y105" s="152"/>
      <c r="Z105" s="152"/>
      <c r="AA105" s="152"/>
      <c r="AB105" s="152"/>
      <c r="AC105" s="152"/>
      <c r="AD105" s="152" t="s">
        <v>123</v>
      </c>
      <c r="AE105" s="152">
        <v>0</v>
      </c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</row>
    <row r="106" spans="1:51" ht="12.75" customHeight="1" outlineLevel="1" x14ac:dyDescent="0.2">
      <c r="A106" s="144">
        <v>35</v>
      </c>
      <c r="B106" s="144" t="s">
        <v>243</v>
      </c>
      <c r="C106" s="163" t="s">
        <v>244</v>
      </c>
      <c r="D106" s="146" t="s">
        <v>131</v>
      </c>
      <c r="E106" s="147">
        <v>23.94</v>
      </c>
      <c r="F106" s="148"/>
      <c r="G106" s="149">
        <f>ROUND(E106*F106,2)</f>
        <v>0</v>
      </c>
      <c r="H106" s="148"/>
      <c r="I106" s="149">
        <f>ROUND(E106*H106,2)</f>
        <v>0</v>
      </c>
      <c r="J106" s="148"/>
      <c r="K106" s="149">
        <f>ROUND(E106*J106,2)</f>
        <v>0</v>
      </c>
      <c r="L106" s="149">
        <v>21</v>
      </c>
      <c r="M106" s="149">
        <f>G106*(1+L106/100)</f>
        <v>0</v>
      </c>
      <c r="N106" s="150">
        <v>8.0000000000000002E-3</v>
      </c>
      <c r="O106" s="150">
        <f>ROUND(E106*N106,5)</f>
        <v>0.19152</v>
      </c>
      <c r="P106" s="150">
        <v>0</v>
      </c>
      <c r="Q106" s="150">
        <f>ROUND(E106*P106,5)</f>
        <v>0</v>
      </c>
      <c r="R106" s="150"/>
      <c r="S106" s="150"/>
      <c r="T106" s="151">
        <v>0</v>
      </c>
      <c r="U106" s="150">
        <f>ROUND(E106*T106,2)</f>
        <v>0</v>
      </c>
      <c r="V106" s="152"/>
      <c r="W106" s="152"/>
      <c r="X106" s="152"/>
      <c r="Y106" s="152"/>
      <c r="Z106" s="152"/>
      <c r="AA106" s="152"/>
      <c r="AB106" s="152"/>
      <c r="AC106" s="152"/>
      <c r="AD106" s="152" t="s">
        <v>203</v>
      </c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</row>
    <row r="107" spans="1:51" ht="12.75" customHeight="1" outlineLevel="1" x14ac:dyDescent="0.2">
      <c r="A107" s="144"/>
      <c r="B107" s="144"/>
      <c r="C107" s="153" t="s">
        <v>245</v>
      </c>
      <c r="D107" s="154"/>
      <c r="E107" s="155">
        <v>23.94</v>
      </c>
      <c r="F107" s="149"/>
      <c r="G107" s="149"/>
      <c r="H107" s="149"/>
      <c r="I107" s="149"/>
      <c r="J107" s="149"/>
      <c r="K107" s="149"/>
      <c r="L107" s="149"/>
      <c r="M107" s="149"/>
      <c r="N107" s="150"/>
      <c r="O107" s="150"/>
      <c r="P107" s="150"/>
      <c r="Q107" s="150"/>
      <c r="R107" s="150"/>
      <c r="S107" s="150"/>
      <c r="T107" s="151"/>
      <c r="U107" s="150"/>
      <c r="V107" s="152"/>
      <c r="W107" s="152"/>
      <c r="X107" s="152"/>
      <c r="Y107" s="152"/>
      <c r="Z107" s="152"/>
      <c r="AA107" s="152"/>
      <c r="AB107" s="152"/>
      <c r="AC107" s="152"/>
      <c r="AD107" s="152" t="s">
        <v>123</v>
      </c>
      <c r="AE107" s="152">
        <v>0</v>
      </c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</row>
    <row r="108" spans="1:51" ht="12.75" customHeight="1" outlineLevel="1" x14ac:dyDescent="0.2">
      <c r="A108" s="144">
        <v>36</v>
      </c>
      <c r="B108" s="144" t="s">
        <v>246</v>
      </c>
      <c r="C108" s="163" t="s">
        <v>247</v>
      </c>
      <c r="D108" s="146" t="s">
        <v>131</v>
      </c>
      <c r="E108" s="147">
        <v>23.73</v>
      </c>
      <c r="F108" s="148"/>
      <c r="G108" s="149">
        <f>ROUND(E108*F108,2)</f>
        <v>0</v>
      </c>
      <c r="H108" s="148"/>
      <c r="I108" s="149">
        <f>ROUND(E108*H108,2)</f>
        <v>0</v>
      </c>
      <c r="J108" s="148"/>
      <c r="K108" s="149">
        <f>ROUND(E108*J108,2)</f>
        <v>0</v>
      </c>
      <c r="L108" s="149">
        <v>21</v>
      </c>
      <c r="M108" s="149">
        <f>G108*(1+L108/100)</f>
        <v>0</v>
      </c>
      <c r="N108" s="150">
        <v>8.5000000000000006E-3</v>
      </c>
      <c r="O108" s="150">
        <f>ROUND(E108*N108,5)</f>
        <v>0.20171</v>
      </c>
      <c r="P108" s="150">
        <v>0</v>
      </c>
      <c r="Q108" s="150">
        <f>ROUND(E108*P108,5)</f>
        <v>0</v>
      </c>
      <c r="R108" s="150"/>
      <c r="S108" s="150"/>
      <c r="T108" s="151">
        <v>0</v>
      </c>
      <c r="U108" s="150">
        <f>ROUND(E108*T108,2)</f>
        <v>0</v>
      </c>
      <c r="V108" s="152"/>
      <c r="W108" s="152"/>
      <c r="X108" s="152"/>
      <c r="Y108" s="152"/>
      <c r="Z108" s="152"/>
      <c r="AA108" s="152"/>
      <c r="AB108" s="152"/>
      <c r="AC108" s="152"/>
      <c r="AD108" s="152" t="s">
        <v>203</v>
      </c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</row>
    <row r="109" spans="1:51" ht="12.75" customHeight="1" outlineLevel="1" x14ac:dyDescent="0.2">
      <c r="A109" s="144"/>
      <c r="B109" s="144"/>
      <c r="C109" s="153" t="s">
        <v>248</v>
      </c>
      <c r="D109" s="154"/>
      <c r="E109" s="155"/>
      <c r="F109" s="149"/>
      <c r="G109" s="149"/>
      <c r="H109" s="149"/>
      <c r="I109" s="149"/>
      <c r="J109" s="149"/>
      <c r="K109" s="149"/>
      <c r="L109" s="149"/>
      <c r="M109" s="149"/>
      <c r="N109" s="150"/>
      <c r="O109" s="150"/>
      <c r="P109" s="150"/>
      <c r="Q109" s="150"/>
      <c r="R109" s="150"/>
      <c r="S109" s="150"/>
      <c r="T109" s="151"/>
      <c r="U109" s="150"/>
      <c r="V109" s="152"/>
      <c r="W109" s="152"/>
      <c r="X109" s="152"/>
      <c r="Y109" s="152"/>
      <c r="Z109" s="152"/>
      <c r="AA109" s="152"/>
      <c r="AB109" s="152"/>
      <c r="AC109" s="152"/>
      <c r="AD109" s="152" t="s">
        <v>123</v>
      </c>
      <c r="AE109" s="152">
        <v>0</v>
      </c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</row>
    <row r="110" spans="1:51" ht="12.75" customHeight="1" outlineLevel="1" x14ac:dyDescent="0.2">
      <c r="A110" s="144"/>
      <c r="B110" s="144"/>
      <c r="C110" s="153" t="s">
        <v>249</v>
      </c>
      <c r="D110" s="154"/>
      <c r="E110" s="155">
        <v>23.73</v>
      </c>
      <c r="F110" s="149"/>
      <c r="G110" s="149"/>
      <c r="H110" s="149"/>
      <c r="I110" s="149"/>
      <c r="J110" s="149"/>
      <c r="K110" s="149"/>
      <c r="L110" s="149"/>
      <c r="M110" s="149"/>
      <c r="N110" s="150"/>
      <c r="O110" s="150"/>
      <c r="P110" s="150"/>
      <c r="Q110" s="150"/>
      <c r="R110" s="150"/>
      <c r="S110" s="150"/>
      <c r="T110" s="151"/>
      <c r="U110" s="150"/>
      <c r="V110" s="152"/>
      <c r="W110" s="152"/>
      <c r="X110" s="152"/>
      <c r="Y110" s="152"/>
      <c r="Z110" s="152"/>
      <c r="AA110" s="152"/>
      <c r="AB110" s="152"/>
      <c r="AC110" s="152"/>
      <c r="AD110" s="152" t="s">
        <v>123</v>
      </c>
      <c r="AE110" s="152">
        <v>0</v>
      </c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</row>
    <row r="111" spans="1:51" ht="12.75" customHeight="1" outlineLevel="1" x14ac:dyDescent="0.2">
      <c r="A111" s="144">
        <v>37</v>
      </c>
      <c r="B111" s="144" t="s">
        <v>250</v>
      </c>
      <c r="C111" s="145" t="s">
        <v>251</v>
      </c>
      <c r="D111" s="146" t="s">
        <v>131</v>
      </c>
      <c r="E111" s="147">
        <v>29.001000000000001</v>
      </c>
      <c r="F111" s="148"/>
      <c r="G111" s="149">
        <f>ROUND(E111*F111,2)</f>
        <v>0</v>
      </c>
      <c r="H111" s="148"/>
      <c r="I111" s="149">
        <f>ROUND(E111*H111,2)</f>
        <v>0</v>
      </c>
      <c r="J111" s="148"/>
      <c r="K111" s="149">
        <f>ROUND(E111*J111,2)</f>
        <v>0</v>
      </c>
      <c r="L111" s="149">
        <v>21</v>
      </c>
      <c r="M111" s="149">
        <f>G111*(1+L111/100)</f>
        <v>0</v>
      </c>
      <c r="N111" s="150">
        <v>4.7999999999999996E-3</v>
      </c>
      <c r="O111" s="150">
        <f>ROUND(E111*N111,5)</f>
        <v>0.13919999999999999</v>
      </c>
      <c r="P111" s="150">
        <v>0</v>
      </c>
      <c r="Q111" s="150">
        <f>ROUND(E111*P111,5)</f>
        <v>0</v>
      </c>
      <c r="R111" s="150"/>
      <c r="S111" s="150"/>
      <c r="T111" s="151">
        <v>0</v>
      </c>
      <c r="U111" s="150">
        <f>ROUND(E111*T111,2)</f>
        <v>0</v>
      </c>
      <c r="V111" s="152"/>
      <c r="W111" s="152"/>
      <c r="X111" s="152"/>
      <c r="Y111" s="152"/>
      <c r="Z111" s="152"/>
      <c r="AA111" s="152"/>
      <c r="AB111" s="152"/>
      <c r="AC111" s="152"/>
      <c r="AD111" s="152" t="s">
        <v>203</v>
      </c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</row>
    <row r="112" spans="1:51" ht="12.75" customHeight="1" outlineLevel="1" x14ac:dyDescent="0.2">
      <c r="A112" s="144"/>
      <c r="B112" s="144"/>
      <c r="C112" s="153" t="s">
        <v>252</v>
      </c>
      <c r="D112" s="154"/>
      <c r="E112" s="155">
        <v>29.001000000000001</v>
      </c>
      <c r="F112" s="149"/>
      <c r="G112" s="149"/>
      <c r="H112" s="149"/>
      <c r="I112" s="149"/>
      <c r="J112" s="149"/>
      <c r="K112" s="149"/>
      <c r="L112" s="149"/>
      <c r="M112" s="149"/>
      <c r="N112" s="150"/>
      <c r="O112" s="150"/>
      <c r="P112" s="150"/>
      <c r="Q112" s="150"/>
      <c r="R112" s="150"/>
      <c r="S112" s="150"/>
      <c r="T112" s="151"/>
      <c r="U112" s="150"/>
      <c r="V112" s="152"/>
      <c r="W112" s="152"/>
      <c r="X112" s="152"/>
      <c r="Y112" s="152"/>
      <c r="Z112" s="152"/>
      <c r="AA112" s="152"/>
      <c r="AB112" s="152"/>
      <c r="AC112" s="152"/>
      <c r="AD112" s="152" t="s">
        <v>123</v>
      </c>
      <c r="AE112" s="152">
        <v>0</v>
      </c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</row>
    <row r="113" spans="1:51" ht="12.75" customHeight="1" outlineLevel="1" x14ac:dyDescent="0.2">
      <c r="A113" s="144">
        <v>38</v>
      </c>
      <c r="B113" s="144" t="s">
        <v>253</v>
      </c>
      <c r="C113" s="145" t="s">
        <v>254</v>
      </c>
      <c r="D113" s="146" t="s">
        <v>131</v>
      </c>
      <c r="E113" s="147">
        <v>0.72450000000000003</v>
      </c>
      <c r="F113" s="148"/>
      <c r="G113" s="149">
        <f>ROUND(E113*F113,2)</f>
        <v>0</v>
      </c>
      <c r="H113" s="148"/>
      <c r="I113" s="149">
        <f>ROUND(E113*H113,2)</f>
        <v>0</v>
      </c>
      <c r="J113" s="148"/>
      <c r="K113" s="149">
        <f>ROUND(E113*J113,2)</f>
        <v>0</v>
      </c>
      <c r="L113" s="149">
        <v>21</v>
      </c>
      <c r="M113" s="149">
        <f>G113*(1+L113/100)</f>
        <v>0</v>
      </c>
      <c r="N113" s="150">
        <v>2.3999999999999998E-3</v>
      </c>
      <c r="O113" s="150">
        <f>ROUND(E113*N113,5)</f>
        <v>1.74E-3</v>
      </c>
      <c r="P113" s="150">
        <v>0</v>
      </c>
      <c r="Q113" s="150">
        <f>ROUND(E113*P113,5)</f>
        <v>0</v>
      </c>
      <c r="R113" s="150"/>
      <c r="S113" s="150"/>
      <c r="T113" s="151">
        <v>0</v>
      </c>
      <c r="U113" s="150">
        <f>ROUND(E113*T113,2)</f>
        <v>0</v>
      </c>
      <c r="V113" s="152"/>
      <c r="W113" s="152"/>
      <c r="X113" s="152"/>
      <c r="Y113" s="152"/>
      <c r="Z113" s="152"/>
      <c r="AA113" s="152"/>
      <c r="AB113" s="152"/>
      <c r="AC113" s="152"/>
      <c r="AD113" s="152" t="s">
        <v>203</v>
      </c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</row>
    <row r="114" spans="1:51" ht="12.75" customHeight="1" outlineLevel="1" x14ac:dyDescent="0.2">
      <c r="A114" s="144"/>
      <c r="B114" s="144"/>
      <c r="C114" s="153" t="s">
        <v>255</v>
      </c>
      <c r="D114" s="154"/>
      <c r="E114" s="155">
        <v>0.72450000000000003</v>
      </c>
      <c r="F114" s="149"/>
      <c r="G114" s="149"/>
      <c r="H114" s="149"/>
      <c r="I114" s="149"/>
      <c r="J114" s="149"/>
      <c r="K114" s="149"/>
      <c r="L114" s="149"/>
      <c r="M114" s="149"/>
      <c r="N114" s="150"/>
      <c r="O114" s="150"/>
      <c r="P114" s="150"/>
      <c r="Q114" s="150"/>
      <c r="R114" s="150"/>
      <c r="S114" s="150"/>
      <c r="T114" s="151"/>
      <c r="U114" s="150"/>
      <c r="V114" s="152"/>
      <c r="W114" s="152"/>
      <c r="X114" s="152"/>
      <c r="Y114" s="152"/>
      <c r="Z114" s="152"/>
      <c r="AA114" s="152"/>
      <c r="AB114" s="152"/>
      <c r="AC114" s="152"/>
      <c r="AD114" s="152" t="s">
        <v>123</v>
      </c>
      <c r="AE114" s="152">
        <v>0</v>
      </c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</row>
    <row r="115" spans="1:51" ht="12.75" customHeight="1" outlineLevel="1" x14ac:dyDescent="0.2">
      <c r="A115" s="144">
        <v>39</v>
      </c>
      <c r="B115" s="144" t="s">
        <v>256</v>
      </c>
      <c r="C115" s="145" t="s">
        <v>257</v>
      </c>
      <c r="D115" s="146" t="s">
        <v>131</v>
      </c>
      <c r="E115" s="147">
        <v>1.05</v>
      </c>
      <c r="F115" s="148"/>
      <c r="G115" s="149">
        <f>ROUND(E115*F115,2)</f>
        <v>0</v>
      </c>
      <c r="H115" s="148"/>
      <c r="I115" s="149">
        <f>ROUND(E115*H115,2)</f>
        <v>0</v>
      </c>
      <c r="J115" s="148"/>
      <c r="K115" s="149">
        <f>ROUND(E115*J115,2)</f>
        <v>0</v>
      </c>
      <c r="L115" s="149">
        <v>21</v>
      </c>
      <c r="M115" s="149">
        <f>G115*(1+L115/100)</f>
        <v>0</v>
      </c>
      <c r="N115" s="150">
        <v>1.5E-3</v>
      </c>
      <c r="O115" s="150">
        <f>ROUND(E115*N115,5)</f>
        <v>1.58E-3</v>
      </c>
      <c r="P115" s="150">
        <v>0</v>
      </c>
      <c r="Q115" s="150">
        <f>ROUND(E115*P115,5)</f>
        <v>0</v>
      </c>
      <c r="R115" s="150"/>
      <c r="S115" s="150"/>
      <c r="T115" s="151">
        <v>0</v>
      </c>
      <c r="U115" s="150">
        <f>ROUND(E115*T115,2)</f>
        <v>0</v>
      </c>
      <c r="V115" s="152"/>
      <c r="W115" s="152"/>
      <c r="X115" s="152"/>
      <c r="Y115" s="152"/>
      <c r="Z115" s="152"/>
      <c r="AA115" s="152"/>
      <c r="AB115" s="152"/>
      <c r="AC115" s="152"/>
      <c r="AD115" s="152" t="s">
        <v>121</v>
      </c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</row>
    <row r="116" spans="1:51" ht="12.75" customHeight="1" outlineLevel="1" x14ac:dyDescent="0.2">
      <c r="A116" s="144"/>
      <c r="B116" s="144"/>
      <c r="C116" s="153" t="s">
        <v>258</v>
      </c>
      <c r="D116" s="154"/>
      <c r="E116" s="155">
        <v>1.05</v>
      </c>
      <c r="F116" s="149"/>
      <c r="G116" s="149"/>
      <c r="H116" s="149"/>
      <c r="I116" s="149"/>
      <c r="J116" s="149"/>
      <c r="K116" s="149"/>
      <c r="L116" s="149"/>
      <c r="M116" s="149"/>
      <c r="N116" s="150"/>
      <c r="O116" s="150"/>
      <c r="P116" s="150"/>
      <c r="Q116" s="150"/>
      <c r="R116" s="150"/>
      <c r="S116" s="150"/>
      <c r="T116" s="151"/>
      <c r="U116" s="150"/>
      <c r="V116" s="152"/>
      <c r="W116" s="152"/>
      <c r="X116" s="152"/>
      <c r="Y116" s="152"/>
      <c r="Z116" s="152"/>
      <c r="AA116" s="152"/>
      <c r="AB116" s="152"/>
      <c r="AC116" s="152"/>
      <c r="AD116" s="152" t="s">
        <v>123</v>
      </c>
      <c r="AE116" s="152">
        <v>0</v>
      </c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</row>
    <row r="117" spans="1:51" ht="12.75" customHeight="1" outlineLevel="1" x14ac:dyDescent="0.2">
      <c r="A117" s="144">
        <v>40</v>
      </c>
      <c r="B117" s="144" t="s">
        <v>259</v>
      </c>
      <c r="C117" s="145" t="s">
        <v>260</v>
      </c>
      <c r="D117" s="146" t="s">
        <v>184</v>
      </c>
      <c r="E117" s="147">
        <v>0.56999999999999995</v>
      </c>
      <c r="F117" s="148"/>
      <c r="G117" s="149">
        <f>ROUND(E117*F117,2)</f>
        <v>0</v>
      </c>
      <c r="H117" s="148"/>
      <c r="I117" s="149">
        <f>ROUND(E117*H117,2)</f>
        <v>0</v>
      </c>
      <c r="J117" s="148"/>
      <c r="K117" s="149">
        <f>ROUND(E117*J117,2)</f>
        <v>0</v>
      </c>
      <c r="L117" s="149">
        <v>21</v>
      </c>
      <c r="M117" s="149">
        <f>G117*(1+L117/100)</f>
        <v>0</v>
      </c>
      <c r="N117" s="150">
        <v>0</v>
      </c>
      <c r="O117" s="150">
        <f>ROUND(E117*N117,5)</f>
        <v>0</v>
      </c>
      <c r="P117" s="150">
        <v>0</v>
      </c>
      <c r="Q117" s="150">
        <f>ROUND(E117*P117,5)</f>
        <v>0</v>
      </c>
      <c r="R117" s="150"/>
      <c r="S117" s="150"/>
      <c r="T117" s="151">
        <v>1.74</v>
      </c>
      <c r="U117" s="150">
        <f>ROUND(E117*T117,2)</f>
        <v>0.99</v>
      </c>
      <c r="V117" s="152"/>
      <c r="W117" s="152"/>
      <c r="X117" s="152"/>
      <c r="Y117" s="152"/>
      <c r="Z117" s="152"/>
      <c r="AA117" s="152"/>
      <c r="AB117" s="152"/>
      <c r="AC117" s="152"/>
      <c r="AD117" s="152" t="s">
        <v>121</v>
      </c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</row>
    <row r="118" spans="1:51" ht="12.75" customHeight="1" x14ac:dyDescent="0.2">
      <c r="A118" s="156" t="s">
        <v>116</v>
      </c>
      <c r="B118" s="156" t="s">
        <v>69</v>
      </c>
      <c r="C118" s="157" t="s">
        <v>70</v>
      </c>
      <c r="D118" s="158"/>
      <c r="E118" s="159"/>
      <c r="F118" s="160"/>
      <c r="G118" s="160">
        <f>SUMIF(AD119:AD233,"&lt;&gt;NOR",G119:G233)</f>
        <v>0</v>
      </c>
      <c r="H118" s="160"/>
      <c r="I118" s="160">
        <f>SUM(I119:I233)</f>
        <v>0</v>
      </c>
      <c r="J118" s="160"/>
      <c r="K118" s="160">
        <f>SUM(K119:K233)</f>
        <v>0</v>
      </c>
      <c r="L118" s="160"/>
      <c r="M118" s="160">
        <f>SUM(M119:M233)</f>
        <v>0</v>
      </c>
      <c r="N118" s="161"/>
      <c r="O118" s="161">
        <f>SUM(O119:O233)</f>
        <v>2.3515299999999999</v>
      </c>
      <c r="P118" s="161"/>
      <c r="Q118" s="161">
        <f>SUM(Q119:Q233)</f>
        <v>0</v>
      </c>
      <c r="R118" s="161"/>
      <c r="S118" s="161"/>
      <c r="T118" s="162"/>
      <c r="U118" s="161">
        <f>SUM(U119:U233)</f>
        <v>85.65</v>
      </c>
      <c r="AD118" s="127" t="s">
        <v>117</v>
      </c>
    </row>
    <row r="119" spans="1:51" ht="22.5" customHeight="1" outlineLevel="1" x14ac:dyDescent="0.2">
      <c r="A119" s="144">
        <v>41</v>
      </c>
      <c r="B119" s="144" t="s">
        <v>261</v>
      </c>
      <c r="C119" s="145" t="s">
        <v>262</v>
      </c>
      <c r="D119" s="146" t="s">
        <v>263</v>
      </c>
      <c r="E119" s="147">
        <v>100.6</v>
      </c>
      <c r="F119" s="148"/>
      <c r="G119" s="149">
        <f>ROUND(E119*F119,2)</f>
        <v>0</v>
      </c>
      <c r="H119" s="148"/>
      <c r="I119" s="149">
        <f>ROUND(E119*H119,2)</f>
        <v>0</v>
      </c>
      <c r="J119" s="148"/>
      <c r="K119" s="149">
        <f>ROUND(E119*J119,2)</f>
        <v>0</v>
      </c>
      <c r="L119" s="149">
        <v>21</v>
      </c>
      <c r="M119" s="149">
        <f>G119*(1+L119/100)</f>
        <v>0</v>
      </c>
      <c r="N119" s="150">
        <v>2.0000000000000001E-4</v>
      </c>
      <c r="O119" s="150">
        <f>ROUND(E119*N119,5)</f>
        <v>2.0119999999999999E-2</v>
      </c>
      <c r="P119" s="150">
        <v>0</v>
      </c>
      <c r="Q119" s="150">
        <f>ROUND(E119*P119,5)</f>
        <v>0</v>
      </c>
      <c r="R119" s="150"/>
      <c r="S119" s="150"/>
      <c r="T119" s="151">
        <v>0.312</v>
      </c>
      <c r="U119" s="150">
        <f>ROUND(E119*T119,2)</f>
        <v>31.39</v>
      </c>
      <c r="V119" s="152"/>
      <c r="W119" s="152"/>
      <c r="X119" s="152"/>
      <c r="Y119" s="152"/>
      <c r="Z119" s="152"/>
      <c r="AA119" s="152"/>
      <c r="AB119" s="152"/>
      <c r="AC119" s="152"/>
      <c r="AD119" s="152" t="s">
        <v>121</v>
      </c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</row>
    <row r="120" spans="1:51" ht="12.75" customHeight="1" outlineLevel="1" x14ac:dyDescent="0.2">
      <c r="A120" s="144"/>
      <c r="B120" s="144"/>
      <c r="C120" s="153" t="s">
        <v>264</v>
      </c>
      <c r="D120" s="154"/>
      <c r="E120" s="155"/>
      <c r="F120" s="149"/>
      <c r="G120" s="149"/>
      <c r="H120" s="149"/>
      <c r="I120" s="149"/>
      <c r="J120" s="149"/>
      <c r="K120" s="149"/>
      <c r="L120" s="149"/>
      <c r="M120" s="149"/>
      <c r="N120" s="150"/>
      <c r="O120" s="150"/>
      <c r="P120" s="150"/>
      <c r="Q120" s="150"/>
      <c r="R120" s="150"/>
      <c r="S120" s="150"/>
      <c r="T120" s="151"/>
      <c r="U120" s="150"/>
      <c r="V120" s="152"/>
      <c r="W120" s="152"/>
      <c r="X120" s="152"/>
      <c r="Y120" s="152"/>
      <c r="Z120" s="152"/>
      <c r="AA120" s="152"/>
      <c r="AB120" s="152"/>
      <c r="AC120" s="152"/>
      <c r="AD120" s="152" t="s">
        <v>123</v>
      </c>
      <c r="AE120" s="152">
        <v>0</v>
      </c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</row>
    <row r="121" spans="1:51" ht="12.75" customHeight="1" outlineLevel="1" x14ac:dyDescent="0.2">
      <c r="A121" s="144"/>
      <c r="B121" s="144"/>
      <c r="C121" s="153" t="s">
        <v>265</v>
      </c>
      <c r="D121" s="154"/>
      <c r="E121" s="155">
        <v>13.6</v>
      </c>
      <c r="F121" s="149"/>
      <c r="G121" s="149"/>
      <c r="H121" s="149"/>
      <c r="I121" s="149"/>
      <c r="J121" s="149"/>
      <c r="K121" s="149"/>
      <c r="L121" s="149"/>
      <c r="M121" s="149"/>
      <c r="N121" s="150"/>
      <c r="O121" s="150"/>
      <c r="P121" s="150"/>
      <c r="Q121" s="150"/>
      <c r="R121" s="150"/>
      <c r="S121" s="150"/>
      <c r="T121" s="151"/>
      <c r="U121" s="150"/>
      <c r="V121" s="152"/>
      <c r="W121" s="152"/>
      <c r="X121" s="152"/>
      <c r="Y121" s="152"/>
      <c r="Z121" s="152"/>
      <c r="AA121" s="152"/>
      <c r="AB121" s="152"/>
      <c r="AC121" s="152"/>
      <c r="AD121" s="152" t="s">
        <v>123</v>
      </c>
      <c r="AE121" s="152">
        <v>0</v>
      </c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</row>
    <row r="122" spans="1:51" ht="12.75" customHeight="1" outlineLevel="1" x14ac:dyDescent="0.2">
      <c r="A122" s="144"/>
      <c r="B122" s="144"/>
      <c r="C122" s="153" t="s">
        <v>266</v>
      </c>
      <c r="D122" s="154"/>
      <c r="E122" s="155"/>
      <c r="F122" s="149"/>
      <c r="G122" s="149"/>
      <c r="H122" s="149"/>
      <c r="I122" s="149"/>
      <c r="J122" s="149"/>
      <c r="K122" s="149"/>
      <c r="L122" s="149"/>
      <c r="M122" s="149"/>
      <c r="N122" s="150"/>
      <c r="O122" s="150"/>
      <c r="P122" s="150"/>
      <c r="Q122" s="150"/>
      <c r="R122" s="150"/>
      <c r="S122" s="150"/>
      <c r="T122" s="151"/>
      <c r="U122" s="150"/>
      <c r="V122" s="152"/>
      <c r="W122" s="152"/>
      <c r="X122" s="152"/>
      <c r="Y122" s="152"/>
      <c r="Z122" s="152"/>
      <c r="AA122" s="152"/>
      <c r="AB122" s="152"/>
      <c r="AC122" s="152"/>
      <c r="AD122" s="152" t="s">
        <v>123</v>
      </c>
      <c r="AE122" s="152">
        <v>0</v>
      </c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</row>
    <row r="123" spans="1:51" ht="12.75" customHeight="1" outlineLevel="1" x14ac:dyDescent="0.2">
      <c r="A123" s="144"/>
      <c r="B123" s="144"/>
      <c r="C123" s="153" t="s">
        <v>265</v>
      </c>
      <c r="D123" s="154"/>
      <c r="E123" s="155">
        <v>13.6</v>
      </c>
      <c r="F123" s="149"/>
      <c r="G123" s="149"/>
      <c r="H123" s="149"/>
      <c r="I123" s="149"/>
      <c r="J123" s="149"/>
      <c r="K123" s="149"/>
      <c r="L123" s="149"/>
      <c r="M123" s="149"/>
      <c r="N123" s="150"/>
      <c r="O123" s="150"/>
      <c r="P123" s="150"/>
      <c r="Q123" s="150"/>
      <c r="R123" s="150"/>
      <c r="S123" s="150"/>
      <c r="T123" s="151"/>
      <c r="U123" s="150"/>
      <c r="V123" s="152"/>
      <c r="W123" s="152"/>
      <c r="X123" s="152"/>
      <c r="Y123" s="152"/>
      <c r="Z123" s="152"/>
      <c r="AA123" s="152"/>
      <c r="AB123" s="152"/>
      <c r="AC123" s="152"/>
      <c r="AD123" s="152" t="s">
        <v>123</v>
      </c>
      <c r="AE123" s="152">
        <v>0</v>
      </c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</row>
    <row r="124" spans="1:51" ht="12.75" customHeight="1" outlineLevel="1" x14ac:dyDescent="0.2">
      <c r="A124" s="144"/>
      <c r="B124" s="144"/>
      <c r="C124" s="153" t="s">
        <v>267</v>
      </c>
      <c r="D124" s="154"/>
      <c r="E124" s="155"/>
      <c r="F124" s="149"/>
      <c r="G124" s="149"/>
      <c r="H124" s="149"/>
      <c r="I124" s="149"/>
      <c r="J124" s="149"/>
      <c r="K124" s="149"/>
      <c r="L124" s="149"/>
      <c r="M124" s="149"/>
      <c r="N124" s="150"/>
      <c r="O124" s="150"/>
      <c r="P124" s="150"/>
      <c r="Q124" s="150"/>
      <c r="R124" s="150"/>
      <c r="S124" s="150"/>
      <c r="T124" s="151"/>
      <c r="U124" s="150"/>
      <c r="V124" s="152"/>
      <c r="W124" s="152"/>
      <c r="X124" s="152"/>
      <c r="Y124" s="152"/>
      <c r="Z124" s="152"/>
      <c r="AA124" s="152"/>
      <c r="AB124" s="152"/>
      <c r="AC124" s="152"/>
      <c r="AD124" s="152" t="s">
        <v>123</v>
      </c>
      <c r="AE124" s="152">
        <v>0</v>
      </c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</row>
    <row r="125" spans="1:51" ht="12.75" customHeight="1" outlineLevel="1" x14ac:dyDescent="0.2">
      <c r="A125" s="144"/>
      <c r="B125" s="144"/>
      <c r="C125" s="153" t="s">
        <v>268</v>
      </c>
      <c r="D125" s="154"/>
      <c r="E125" s="155">
        <v>49.2</v>
      </c>
      <c r="F125" s="149"/>
      <c r="G125" s="149"/>
      <c r="H125" s="149"/>
      <c r="I125" s="149"/>
      <c r="J125" s="149"/>
      <c r="K125" s="149"/>
      <c r="L125" s="149"/>
      <c r="M125" s="149"/>
      <c r="N125" s="150"/>
      <c r="O125" s="150"/>
      <c r="P125" s="150"/>
      <c r="Q125" s="150"/>
      <c r="R125" s="150"/>
      <c r="S125" s="150"/>
      <c r="T125" s="151"/>
      <c r="U125" s="150"/>
      <c r="V125" s="152"/>
      <c r="W125" s="152"/>
      <c r="X125" s="152"/>
      <c r="Y125" s="152"/>
      <c r="Z125" s="152"/>
      <c r="AA125" s="152"/>
      <c r="AB125" s="152"/>
      <c r="AC125" s="152"/>
      <c r="AD125" s="152" t="s">
        <v>123</v>
      </c>
      <c r="AE125" s="152">
        <v>0</v>
      </c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</row>
    <row r="126" spans="1:51" ht="12.75" customHeight="1" outlineLevel="1" x14ac:dyDescent="0.2">
      <c r="A126" s="144"/>
      <c r="B126" s="144"/>
      <c r="C126" s="153" t="s">
        <v>269</v>
      </c>
      <c r="D126" s="154"/>
      <c r="E126" s="155"/>
      <c r="F126" s="149"/>
      <c r="G126" s="149"/>
      <c r="H126" s="149"/>
      <c r="I126" s="149"/>
      <c r="J126" s="149"/>
      <c r="K126" s="149"/>
      <c r="L126" s="149"/>
      <c r="M126" s="149"/>
      <c r="N126" s="150"/>
      <c r="O126" s="150"/>
      <c r="P126" s="150"/>
      <c r="Q126" s="150"/>
      <c r="R126" s="150"/>
      <c r="S126" s="150"/>
      <c r="T126" s="151"/>
      <c r="U126" s="150"/>
      <c r="V126" s="152"/>
      <c r="W126" s="152"/>
      <c r="X126" s="152"/>
      <c r="Y126" s="152"/>
      <c r="Z126" s="152"/>
      <c r="AA126" s="152"/>
      <c r="AB126" s="152"/>
      <c r="AC126" s="152"/>
      <c r="AD126" s="152" t="s">
        <v>123</v>
      </c>
      <c r="AE126" s="152">
        <v>0</v>
      </c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</row>
    <row r="127" spans="1:51" ht="12.75" customHeight="1" outlineLevel="1" x14ac:dyDescent="0.2">
      <c r="A127" s="144"/>
      <c r="B127" s="144"/>
      <c r="C127" s="153" t="s">
        <v>270</v>
      </c>
      <c r="D127" s="154"/>
      <c r="E127" s="155">
        <v>11.7</v>
      </c>
      <c r="F127" s="149"/>
      <c r="G127" s="149"/>
      <c r="H127" s="149"/>
      <c r="I127" s="149"/>
      <c r="J127" s="149"/>
      <c r="K127" s="149"/>
      <c r="L127" s="149"/>
      <c r="M127" s="149"/>
      <c r="N127" s="150"/>
      <c r="O127" s="150"/>
      <c r="P127" s="150"/>
      <c r="Q127" s="150"/>
      <c r="R127" s="150"/>
      <c r="S127" s="150"/>
      <c r="T127" s="151"/>
      <c r="U127" s="150"/>
      <c r="V127" s="152"/>
      <c r="W127" s="152"/>
      <c r="X127" s="152"/>
      <c r="Y127" s="152"/>
      <c r="Z127" s="152"/>
      <c r="AA127" s="152"/>
      <c r="AB127" s="152"/>
      <c r="AC127" s="152"/>
      <c r="AD127" s="152" t="s">
        <v>123</v>
      </c>
      <c r="AE127" s="152">
        <v>0</v>
      </c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</row>
    <row r="128" spans="1:51" ht="12.75" customHeight="1" outlineLevel="1" x14ac:dyDescent="0.2">
      <c r="A128" s="144"/>
      <c r="B128" s="144"/>
      <c r="C128" s="153" t="s">
        <v>271</v>
      </c>
      <c r="D128" s="154"/>
      <c r="E128" s="155"/>
      <c r="F128" s="149"/>
      <c r="G128" s="149"/>
      <c r="H128" s="149"/>
      <c r="I128" s="149"/>
      <c r="J128" s="149"/>
      <c r="K128" s="149"/>
      <c r="L128" s="149"/>
      <c r="M128" s="149"/>
      <c r="N128" s="150"/>
      <c r="O128" s="150"/>
      <c r="P128" s="150"/>
      <c r="Q128" s="150"/>
      <c r="R128" s="150"/>
      <c r="S128" s="150"/>
      <c r="T128" s="151"/>
      <c r="U128" s="150"/>
      <c r="V128" s="152"/>
      <c r="W128" s="152"/>
      <c r="X128" s="152"/>
      <c r="Y128" s="152"/>
      <c r="Z128" s="152"/>
      <c r="AA128" s="152"/>
      <c r="AB128" s="152"/>
      <c r="AC128" s="152"/>
      <c r="AD128" s="152" t="s">
        <v>123</v>
      </c>
      <c r="AE128" s="152">
        <v>0</v>
      </c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</row>
    <row r="129" spans="1:51" ht="12.75" customHeight="1" outlineLevel="1" x14ac:dyDescent="0.2">
      <c r="A129" s="144"/>
      <c r="B129" s="144"/>
      <c r="C129" s="153" t="s">
        <v>272</v>
      </c>
      <c r="D129" s="154"/>
      <c r="E129" s="155">
        <v>6.5</v>
      </c>
      <c r="F129" s="149"/>
      <c r="G129" s="149"/>
      <c r="H129" s="149"/>
      <c r="I129" s="149"/>
      <c r="J129" s="149"/>
      <c r="K129" s="149"/>
      <c r="L129" s="149"/>
      <c r="M129" s="149"/>
      <c r="N129" s="150"/>
      <c r="O129" s="150"/>
      <c r="P129" s="150"/>
      <c r="Q129" s="150"/>
      <c r="R129" s="150"/>
      <c r="S129" s="150"/>
      <c r="T129" s="151"/>
      <c r="U129" s="150"/>
      <c r="V129" s="152"/>
      <c r="W129" s="152"/>
      <c r="X129" s="152"/>
      <c r="Y129" s="152"/>
      <c r="Z129" s="152"/>
      <c r="AA129" s="152"/>
      <c r="AB129" s="152"/>
      <c r="AC129" s="152"/>
      <c r="AD129" s="152" t="s">
        <v>123</v>
      </c>
      <c r="AE129" s="152">
        <v>0</v>
      </c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</row>
    <row r="130" spans="1:51" ht="12.75" customHeight="1" outlineLevel="1" x14ac:dyDescent="0.2">
      <c r="A130" s="144"/>
      <c r="B130" s="144"/>
      <c r="C130" s="153" t="s">
        <v>273</v>
      </c>
      <c r="D130" s="154"/>
      <c r="E130" s="155"/>
      <c r="F130" s="149"/>
      <c r="G130" s="149"/>
      <c r="H130" s="149"/>
      <c r="I130" s="149"/>
      <c r="J130" s="149"/>
      <c r="K130" s="149"/>
      <c r="L130" s="149"/>
      <c r="M130" s="149"/>
      <c r="N130" s="150"/>
      <c r="O130" s="150"/>
      <c r="P130" s="150"/>
      <c r="Q130" s="150"/>
      <c r="R130" s="150"/>
      <c r="S130" s="150"/>
      <c r="T130" s="151"/>
      <c r="U130" s="150"/>
      <c r="V130" s="152"/>
      <c r="W130" s="152"/>
      <c r="X130" s="152"/>
      <c r="Y130" s="152"/>
      <c r="Z130" s="152"/>
      <c r="AA130" s="152"/>
      <c r="AB130" s="152"/>
      <c r="AC130" s="152"/>
      <c r="AD130" s="152" t="s">
        <v>123</v>
      </c>
      <c r="AE130" s="152">
        <v>0</v>
      </c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</row>
    <row r="131" spans="1:51" ht="12.75" customHeight="1" outlineLevel="1" x14ac:dyDescent="0.2">
      <c r="A131" s="144"/>
      <c r="B131" s="144"/>
      <c r="C131" s="153" t="s">
        <v>274</v>
      </c>
      <c r="D131" s="154"/>
      <c r="E131" s="155">
        <v>6</v>
      </c>
      <c r="F131" s="149"/>
      <c r="G131" s="149"/>
      <c r="H131" s="149"/>
      <c r="I131" s="149"/>
      <c r="J131" s="149"/>
      <c r="K131" s="149"/>
      <c r="L131" s="149"/>
      <c r="M131" s="149"/>
      <c r="N131" s="150"/>
      <c r="O131" s="150"/>
      <c r="P131" s="150"/>
      <c r="Q131" s="150"/>
      <c r="R131" s="150"/>
      <c r="S131" s="150"/>
      <c r="T131" s="151"/>
      <c r="U131" s="150"/>
      <c r="V131" s="152"/>
      <c r="W131" s="152"/>
      <c r="X131" s="152"/>
      <c r="Y131" s="152"/>
      <c r="Z131" s="152"/>
      <c r="AA131" s="152"/>
      <c r="AB131" s="152"/>
      <c r="AC131" s="152"/>
      <c r="AD131" s="152" t="s">
        <v>123</v>
      </c>
      <c r="AE131" s="152">
        <v>0</v>
      </c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</row>
    <row r="132" spans="1:51" ht="12.75" customHeight="1" outlineLevel="1" x14ac:dyDescent="0.2">
      <c r="A132" s="144">
        <v>42</v>
      </c>
      <c r="B132" s="144" t="s">
        <v>275</v>
      </c>
      <c r="C132" s="145" t="s">
        <v>276</v>
      </c>
      <c r="D132" s="146" t="s">
        <v>277</v>
      </c>
      <c r="E132" s="147">
        <v>1</v>
      </c>
      <c r="F132" s="148"/>
      <c r="G132" s="149">
        <f t="shared" ref="G132:G133" si="28">ROUND(E132*F132,2)</f>
        <v>0</v>
      </c>
      <c r="H132" s="148"/>
      <c r="I132" s="149">
        <f t="shared" ref="I132:I133" si="29">ROUND(E132*H132,2)</f>
        <v>0</v>
      </c>
      <c r="J132" s="148"/>
      <c r="K132" s="149">
        <f t="shared" ref="K132:K133" si="30">ROUND(E132*J132,2)</f>
        <v>0</v>
      </c>
      <c r="L132" s="149">
        <v>21</v>
      </c>
      <c r="M132" s="149">
        <f t="shared" ref="M132:M133" si="31">G132*(1+L132/100)</f>
        <v>0</v>
      </c>
      <c r="N132" s="150">
        <v>0</v>
      </c>
      <c r="O132" s="150">
        <f t="shared" ref="O132:O133" si="32">ROUND(E132*N132,5)</f>
        <v>0</v>
      </c>
      <c r="P132" s="150">
        <v>0</v>
      </c>
      <c r="Q132" s="150">
        <f t="shared" ref="Q132:Q133" si="33">ROUND(E132*P132,5)</f>
        <v>0</v>
      </c>
      <c r="R132" s="150"/>
      <c r="S132" s="150"/>
      <c r="T132" s="151">
        <v>0</v>
      </c>
      <c r="U132" s="150">
        <f t="shared" ref="U132:U133" si="34">ROUND(E132*T132,2)</f>
        <v>0</v>
      </c>
      <c r="V132" s="152"/>
      <c r="W132" s="152"/>
      <c r="X132" s="152"/>
      <c r="Y132" s="152"/>
      <c r="Z132" s="152"/>
      <c r="AA132" s="152"/>
      <c r="AB132" s="152"/>
      <c r="AC132" s="152"/>
      <c r="AD132" s="152" t="s">
        <v>121</v>
      </c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</row>
    <row r="133" spans="1:51" ht="22.5" customHeight="1" outlineLevel="1" x14ac:dyDescent="0.2">
      <c r="A133" s="144">
        <v>43</v>
      </c>
      <c r="B133" s="144" t="s">
        <v>278</v>
      </c>
      <c r="C133" s="145" t="s">
        <v>279</v>
      </c>
      <c r="D133" s="146" t="s">
        <v>263</v>
      </c>
      <c r="E133" s="147">
        <v>6.5</v>
      </c>
      <c r="F133" s="148"/>
      <c r="G133" s="149">
        <f t="shared" si="28"/>
        <v>0</v>
      </c>
      <c r="H133" s="148"/>
      <c r="I133" s="149">
        <f t="shared" si="29"/>
        <v>0</v>
      </c>
      <c r="J133" s="148"/>
      <c r="K133" s="149">
        <f t="shared" si="30"/>
        <v>0</v>
      </c>
      <c r="L133" s="149">
        <v>21</v>
      </c>
      <c r="M133" s="149">
        <f t="shared" si="31"/>
        <v>0</v>
      </c>
      <c r="N133" s="150">
        <v>2.0000000000000001E-4</v>
      </c>
      <c r="O133" s="150">
        <f t="shared" si="32"/>
        <v>1.2999999999999999E-3</v>
      </c>
      <c r="P133" s="150">
        <v>0</v>
      </c>
      <c r="Q133" s="150">
        <f t="shared" si="33"/>
        <v>0</v>
      </c>
      <c r="R133" s="150"/>
      <c r="S133" s="150"/>
      <c r="T133" s="151">
        <v>0.32700000000000001</v>
      </c>
      <c r="U133" s="150">
        <f t="shared" si="34"/>
        <v>2.13</v>
      </c>
      <c r="V133" s="152"/>
      <c r="W133" s="152"/>
      <c r="X133" s="152"/>
      <c r="Y133" s="152"/>
      <c r="Z133" s="152"/>
      <c r="AA133" s="152"/>
      <c r="AB133" s="152"/>
      <c r="AC133" s="152"/>
      <c r="AD133" s="152" t="s">
        <v>121</v>
      </c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</row>
    <row r="134" spans="1:51" ht="12.75" customHeight="1" outlineLevel="1" x14ac:dyDescent="0.2">
      <c r="A134" s="144"/>
      <c r="B134" s="144"/>
      <c r="C134" s="153" t="s">
        <v>280</v>
      </c>
      <c r="D134" s="154"/>
      <c r="E134" s="155"/>
      <c r="F134" s="149"/>
      <c r="G134" s="149"/>
      <c r="H134" s="149"/>
      <c r="I134" s="149"/>
      <c r="J134" s="149"/>
      <c r="K134" s="149"/>
      <c r="L134" s="149"/>
      <c r="M134" s="149"/>
      <c r="N134" s="150"/>
      <c r="O134" s="150"/>
      <c r="P134" s="150"/>
      <c r="Q134" s="150"/>
      <c r="R134" s="150"/>
      <c r="S134" s="150"/>
      <c r="T134" s="151"/>
      <c r="U134" s="150"/>
      <c r="V134" s="152"/>
      <c r="W134" s="152"/>
      <c r="X134" s="152"/>
      <c r="Y134" s="152"/>
      <c r="Z134" s="152"/>
      <c r="AA134" s="152"/>
      <c r="AB134" s="152"/>
      <c r="AC134" s="152"/>
      <c r="AD134" s="152" t="s">
        <v>123</v>
      </c>
      <c r="AE134" s="152">
        <v>0</v>
      </c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</row>
    <row r="135" spans="1:51" ht="12.75" customHeight="1" outlineLevel="1" x14ac:dyDescent="0.2">
      <c r="A135" s="144"/>
      <c r="B135" s="144"/>
      <c r="C135" s="153" t="s">
        <v>272</v>
      </c>
      <c r="D135" s="154"/>
      <c r="E135" s="155">
        <v>6.5</v>
      </c>
      <c r="F135" s="149"/>
      <c r="G135" s="149"/>
      <c r="H135" s="149"/>
      <c r="I135" s="149"/>
      <c r="J135" s="149"/>
      <c r="K135" s="149"/>
      <c r="L135" s="149"/>
      <c r="M135" s="149"/>
      <c r="N135" s="150"/>
      <c r="O135" s="150"/>
      <c r="P135" s="150"/>
      <c r="Q135" s="150"/>
      <c r="R135" s="150"/>
      <c r="S135" s="150"/>
      <c r="T135" s="151"/>
      <c r="U135" s="150"/>
      <c r="V135" s="152"/>
      <c r="W135" s="152"/>
      <c r="X135" s="152"/>
      <c r="Y135" s="152"/>
      <c r="Z135" s="152"/>
      <c r="AA135" s="152"/>
      <c r="AB135" s="152"/>
      <c r="AC135" s="152"/>
      <c r="AD135" s="152" t="s">
        <v>123</v>
      </c>
      <c r="AE135" s="152">
        <v>0</v>
      </c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</row>
    <row r="136" spans="1:51" ht="12.75" customHeight="1" outlineLevel="1" x14ac:dyDescent="0.2">
      <c r="A136" s="144">
        <v>44</v>
      </c>
      <c r="B136" s="144" t="s">
        <v>281</v>
      </c>
      <c r="C136" s="145" t="s">
        <v>282</v>
      </c>
      <c r="D136" s="146" t="s">
        <v>120</v>
      </c>
      <c r="E136" s="147">
        <v>1.0664400000000001</v>
      </c>
      <c r="F136" s="148"/>
      <c r="G136" s="149">
        <f>ROUND(E136*F136,2)</f>
        <v>0</v>
      </c>
      <c r="H136" s="148"/>
      <c r="I136" s="149">
        <f>ROUND(E136*H136,2)</f>
        <v>0</v>
      </c>
      <c r="J136" s="148"/>
      <c r="K136" s="149">
        <f>ROUND(E136*J136,2)</f>
        <v>0</v>
      </c>
      <c r="L136" s="149">
        <v>21</v>
      </c>
      <c r="M136" s="149">
        <f>G136*(1+L136/100)</f>
        <v>0</v>
      </c>
      <c r="N136" s="150">
        <v>1.549E-2</v>
      </c>
      <c r="O136" s="150">
        <f>ROUND(E136*N136,5)</f>
        <v>1.652E-2</v>
      </c>
      <c r="P136" s="150">
        <v>0</v>
      </c>
      <c r="Q136" s="150">
        <f>ROUND(E136*P136,5)</f>
        <v>0</v>
      </c>
      <c r="R136" s="150"/>
      <c r="S136" s="150"/>
      <c r="T136" s="151">
        <v>0</v>
      </c>
      <c r="U136" s="150">
        <f>ROUND(E136*T136,2)</f>
        <v>0</v>
      </c>
      <c r="V136" s="152"/>
      <c r="W136" s="152"/>
      <c r="X136" s="152"/>
      <c r="Y136" s="152"/>
      <c r="Z136" s="152"/>
      <c r="AA136" s="152"/>
      <c r="AB136" s="152"/>
      <c r="AC136" s="152"/>
      <c r="AD136" s="152" t="s">
        <v>121</v>
      </c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</row>
    <row r="137" spans="1:51" ht="12.75" customHeight="1" outlineLevel="1" x14ac:dyDescent="0.2">
      <c r="A137" s="144"/>
      <c r="B137" s="144"/>
      <c r="C137" s="153" t="s">
        <v>264</v>
      </c>
      <c r="D137" s="154"/>
      <c r="E137" s="155"/>
      <c r="F137" s="149"/>
      <c r="G137" s="149"/>
      <c r="H137" s="149"/>
      <c r="I137" s="149"/>
      <c r="J137" s="149"/>
      <c r="K137" s="149"/>
      <c r="L137" s="149"/>
      <c r="M137" s="149"/>
      <c r="N137" s="150"/>
      <c r="O137" s="150"/>
      <c r="P137" s="150"/>
      <c r="Q137" s="150"/>
      <c r="R137" s="150"/>
      <c r="S137" s="150"/>
      <c r="T137" s="151"/>
      <c r="U137" s="150"/>
      <c r="V137" s="152"/>
      <c r="W137" s="152"/>
      <c r="X137" s="152"/>
      <c r="Y137" s="152"/>
      <c r="Z137" s="152"/>
      <c r="AA137" s="152"/>
      <c r="AB137" s="152"/>
      <c r="AC137" s="152"/>
      <c r="AD137" s="152" t="s">
        <v>123</v>
      </c>
      <c r="AE137" s="152">
        <v>0</v>
      </c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</row>
    <row r="138" spans="1:51" ht="12.75" customHeight="1" outlineLevel="1" x14ac:dyDescent="0.2">
      <c r="A138" s="144"/>
      <c r="B138" s="144"/>
      <c r="C138" s="153" t="s">
        <v>283</v>
      </c>
      <c r="D138" s="154"/>
      <c r="E138" s="155">
        <v>0.13056000000000001</v>
      </c>
      <c r="F138" s="149"/>
      <c r="G138" s="149"/>
      <c r="H138" s="149"/>
      <c r="I138" s="149"/>
      <c r="J138" s="149"/>
      <c r="K138" s="149"/>
      <c r="L138" s="149"/>
      <c r="M138" s="149"/>
      <c r="N138" s="150"/>
      <c r="O138" s="150"/>
      <c r="P138" s="150"/>
      <c r="Q138" s="150"/>
      <c r="R138" s="150"/>
      <c r="S138" s="150"/>
      <c r="T138" s="151"/>
      <c r="U138" s="150"/>
      <c r="V138" s="152"/>
      <c r="W138" s="152"/>
      <c r="X138" s="152"/>
      <c r="Y138" s="152"/>
      <c r="Z138" s="152"/>
      <c r="AA138" s="152"/>
      <c r="AB138" s="152"/>
      <c r="AC138" s="152"/>
      <c r="AD138" s="152" t="s">
        <v>123</v>
      </c>
      <c r="AE138" s="152">
        <v>0</v>
      </c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</row>
    <row r="139" spans="1:51" ht="12.75" customHeight="1" outlineLevel="1" x14ac:dyDescent="0.2">
      <c r="A139" s="144"/>
      <c r="B139" s="144"/>
      <c r="C139" s="153" t="s">
        <v>266</v>
      </c>
      <c r="D139" s="154"/>
      <c r="E139" s="155"/>
      <c r="F139" s="149"/>
      <c r="G139" s="149"/>
      <c r="H139" s="149"/>
      <c r="I139" s="149"/>
      <c r="J139" s="149"/>
      <c r="K139" s="149"/>
      <c r="L139" s="149"/>
      <c r="M139" s="149"/>
      <c r="N139" s="150"/>
      <c r="O139" s="150"/>
      <c r="P139" s="150"/>
      <c r="Q139" s="150"/>
      <c r="R139" s="150"/>
      <c r="S139" s="150"/>
      <c r="T139" s="151"/>
      <c r="U139" s="150"/>
      <c r="V139" s="152"/>
      <c r="W139" s="152"/>
      <c r="X139" s="152"/>
      <c r="Y139" s="152"/>
      <c r="Z139" s="152"/>
      <c r="AA139" s="152"/>
      <c r="AB139" s="152"/>
      <c r="AC139" s="152"/>
      <c r="AD139" s="152" t="s">
        <v>123</v>
      </c>
      <c r="AE139" s="152">
        <v>0</v>
      </c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</row>
    <row r="140" spans="1:51" ht="12.75" customHeight="1" outlineLevel="1" x14ac:dyDescent="0.2">
      <c r="A140" s="144"/>
      <c r="B140" s="144"/>
      <c r="C140" s="153" t="s">
        <v>283</v>
      </c>
      <c r="D140" s="154"/>
      <c r="E140" s="155">
        <v>0.13056000000000001</v>
      </c>
      <c r="F140" s="149"/>
      <c r="G140" s="149"/>
      <c r="H140" s="149"/>
      <c r="I140" s="149"/>
      <c r="J140" s="149"/>
      <c r="K140" s="149"/>
      <c r="L140" s="149"/>
      <c r="M140" s="149"/>
      <c r="N140" s="150"/>
      <c r="O140" s="150"/>
      <c r="P140" s="150"/>
      <c r="Q140" s="150"/>
      <c r="R140" s="150"/>
      <c r="S140" s="150"/>
      <c r="T140" s="151"/>
      <c r="U140" s="150"/>
      <c r="V140" s="152"/>
      <c r="W140" s="152"/>
      <c r="X140" s="152"/>
      <c r="Y140" s="152"/>
      <c r="Z140" s="152"/>
      <c r="AA140" s="152"/>
      <c r="AB140" s="152"/>
      <c r="AC140" s="152"/>
      <c r="AD140" s="152" t="s">
        <v>123</v>
      </c>
      <c r="AE140" s="152">
        <v>0</v>
      </c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</row>
    <row r="141" spans="1:51" ht="12.75" customHeight="1" outlineLevel="1" x14ac:dyDescent="0.2">
      <c r="A141" s="144"/>
      <c r="B141" s="144"/>
      <c r="C141" s="153" t="s">
        <v>267</v>
      </c>
      <c r="D141" s="154"/>
      <c r="E141" s="155"/>
      <c r="F141" s="149"/>
      <c r="G141" s="149"/>
      <c r="H141" s="149"/>
      <c r="I141" s="149"/>
      <c r="J141" s="149"/>
      <c r="K141" s="149"/>
      <c r="L141" s="149"/>
      <c r="M141" s="149"/>
      <c r="N141" s="150"/>
      <c r="O141" s="150"/>
      <c r="P141" s="150"/>
      <c r="Q141" s="150"/>
      <c r="R141" s="150"/>
      <c r="S141" s="150"/>
      <c r="T141" s="151"/>
      <c r="U141" s="150"/>
      <c r="V141" s="152"/>
      <c r="W141" s="152"/>
      <c r="X141" s="152"/>
      <c r="Y141" s="152"/>
      <c r="Z141" s="152"/>
      <c r="AA141" s="152"/>
      <c r="AB141" s="152"/>
      <c r="AC141" s="152"/>
      <c r="AD141" s="152" t="s">
        <v>123</v>
      </c>
      <c r="AE141" s="152">
        <v>0</v>
      </c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</row>
    <row r="142" spans="1:51" ht="12.75" customHeight="1" outlineLevel="1" x14ac:dyDescent="0.2">
      <c r="A142" s="144"/>
      <c r="B142" s="144"/>
      <c r="C142" s="153" t="s">
        <v>284</v>
      </c>
      <c r="D142" s="154"/>
      <c r="E142" s="155">
        <v>0.47232000000000002</v>
      </c>
      <c r="F142" s="149"/>
      <c r="G142" s="149"/>
      <c r="H142" s="149"/>
      <c r="I142" s="149"/>
      <c r="J142" s="149"/>
      <c r="K142" s="149"/>
      <c r="L142" s="149"/>
      <c r="M142" s="149"/>
      <c r="N142" s="150"/>
      <c r="O142" s="150"/>
      <c r="P142" s="150"/>
      <c r="Q142" s="150"/>
      <c r="R142" s="150"/>
      <c r="S142" s="150"/>
      <c r="T142" s="151"/>
      <c r="U142" s="150"/>
      <c r="V142" s="152"/>
      <c r="W142" s="152"/>
      <c r="X142" s="152"/>
      <c r="Y142" s="152"/>
      <c r="Z142" s="152"/>
      <c r="AA142" s="152"/>
      <c r="AB142" s="152"/>
      <c r="AC142" s="152"/>
      <c r="AD142" s="152" t="s">
        <v>123</v>
      </c>
      <c r="AE142" s="152">
        <v>0</v>
      </c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</row>
    <row r="143" spans="1:51" ht="12.75" customHeight="1" outlineLevel="1" x14ac:dyDescent="0.2">
      <c r="A143" s="144"/>
      <c r="B143" s="144"/>
      <c r="C143" s="153" t="s">
        <v>269</v>
      </c>
      <c r="D143" s="154"/>
      <c r="E143" s="155"/>
      <c r="F143" s="149"/>
      <c r="G143" s="149"/>
      <c r="H143" s="149"/>
      <c r="I143" s="149"/>
      <c r="J143" s="149"/>
      <c r="K143" s="149"/>
      <c r="L143" s="149"/>
      <c r="M143" s="149"/>
      <c r="N143" s="150"/>
      <c r="O143" s="150"/>
      <c r="P143" s="150"/>
      <c r="Q143" s="150"/>
      <c r="R143" s="150"/>
      <c r="S143" s="150"/>
      <c r="T143" s="151"/>
      <c r="U143" s="150"/>
      <c r="V143" s="152"/>
      <c r="W143" s="152"/>
      <c r="X143" s="152"/>
      <c r="Y143" s="152"/>
      <c r="Z143" s="152"/>
      <c r="AA143" s="152"/>
      <c r="AB143" s="152"/>
      <c r="AC143" s="152"/>
      <c r="AD143" s="152" t="s">
        <v>123</v>
      </c>
      <c r="AE143" s="152">
        <v>0</v>
      </c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</row>
    <row r="144" spans="1:51" ht="12.75" customHeight="1" outlineLevel="1" x14ac:dyDescent="0.2">
      <c r="A144" s="144"/>
      <c r="B144" s="144"/>
      <c r="C144" s="153" t="s">
        <v>285</v>
      </c>
      <c r="D144" s="154"/>
      <c r="E144" s="155">
        <v>0.11700000000000001</v>
      </c>
      <c r="F144" s="149"/>
      <c r="G144" s="149"/>
      <c r="H144" s="149"/>
      <c r="I144" s="149"/>
      <c r="J144" s="149"/>
      <c r="K144" s="149"/>
      <c r="L144" s="149"/>
      <c r="M144" s="149"/>
      <c r="N144" s="150"/>
      <c r="O144" s="150"/>
      <c r="P144" s="150"/>
      <c r="Q144" s="150"/>
      <c r="R144" s="150"/>
      <c r="S144" s="150"/>
      <c r="T144" s="151"/>
      <c r="U144" s="150"/>
      <c r="V144" s="152"/>
      <c r="W144" s="152"/>
      <c r="X144" s="152"/>
      <c r="Y144" s="152"/>
      <c r="Z144" s="152"/>
      <c r="AA144" s="152"/>
      <c r="AB144" s="152"/>
      <c r="AC144" s="152"/>
      <c r="AD144" s="152" t="s">
        <v>123</v>
      </c>
      <c r="AE144" s="152">
        <v>0</v>
      </c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</row>
    <row r="145" spans="1:51" ht="12.75" customHeight="1" outlineLevel="1" x14ac:dyDescent="0.2">
      <c r="A145" s="144"/>
      <c r="B145" s="144"/>
      <c r="C145" s="153" t="s">
        <v>271</v>
      </c>
      <c r="D145" s="154"/>
      <c r="E145" s="155"/>
      <c r="F145" s="149"/>
      <c r="G145" s="149"/>
      <c r="H145" s="149"/>
      <c r="I145" s="149"/>
      <c r="J145" s="149"/>
      <c r="K145" s="149"/>
      <c r="L145" s="149"/>
      <c r="M145" s="149"/>
      <c r="N145" s="150"/>
      <c r="O145" s="150"/>
      <c r="P145" s="150"/>
      <c r="Q145" s="150"/>
      <c r="R145" s="150"/>
      <c r="S145" s="150"/>
      <c r="T145" s="151"/>
      <c r="U145" s="150"/>
      <c r="V145" s="152"/>
      <c r="W145" s="152"/>
      <c r="X145" s="152"/>
      <c r="Y145" s="152"/>
      <c r="Z145" s="152"/>
      <c r="AA145" s="152"/>
      <c r="AB145" s="152"/>
      <c r="AC145" s="152"/>
      <c r="AD145" s="152" t="s">
        <v>123</v>
      </c>
      <c r="AE145" s="152">
        <v>0</v>
      </c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</row>
    <row r="146" spans="1:51" ht="12.75" customHeight="1" outlineLevel="1" x14ac:dyDescent="0.2">
      <c r="A146" s="144"/>
      <c r="B146" s="144"/>
      <c r="C146" s="153" t="s">
        <v>286</v>
      </c>
      <c r="D146" s="154"/>
      <c r="E146" s="155">
        <v>6.5000000000000002E-2</v>
      </c>
      <c r="F146" s="149"/>
      <c r="G146" s="149"/>
      <c r="H146" s="149"/>
      <c r="I146" s="149"/>
      <c r="J146" s="149"/>
      <c r="K146" s="149"/>
      <c r="L146" s="149"/>
      <c r="M146" s="149"/>
      <c r="N146" s="150"/>
      <c r="O146" s="150"/>
      <c r="P146" s="150"/>
      <c r="Q146" s="150"/>
      <c r="R146" s="150"/>
      <c r="S146" s="150"/>
      <c r="T146" s="151"/>
      <c r="U146" s="150"/>
      <c r="V146" s="152"/>
      <c r="W146" s="152"/>
      <c r="X146" s="152"/>
      <c r="Y146" s="152"/>
      <c r="Z146" s="152"/>
      <c r="AA146" s="152"/>
      <c r="AB146" s="152"/>
      <c r="AC146" s="152"/>
      <c r="AD146" s="152" t="s">
        <v>123</v>
      </c>
      <c r="AE146" s="152">
        <v>0</v>
      </c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</row>
    <row r="147" spans="1:51" ht="12.75" customHeight="1" outlineLevel="1" x14ac:dyDescent="0.2">
      <c r="A147" s="144"/>
      <c r="B147" s="144"/>
      <c r="C147" s="153" t="s">
        <v>273</v>
      </c>
      <c r="D147" s="154"/>
      <c r="E147" s="155"/>
      <c r="F147" s="149"/>
      <c r="G147" s="149"/>
      <c r="H147" s="149"/>
      <c r="I147" s="149"/>
      <c r="J147" s="149"/>
      <c r="K147" s="149"/>
      <c r="L147" s="149"/>
      <c r="M147" s="149"/>
      <c r="N147" s="150"/>
      <c r="O147" s="150"/>
      <c r="P147" s="150"/>
      <c r="Q147" s="150"/>
      <c r="R147" s="150"/>
      <c r="S147" s="150"/>
      <c r="T147" s="151"/>
      <c r="U147" s="150"/>
      <c r="V147" s="152"/>
      <c r="W147" s="152"/>
      <c r="X147" s="152"/>
      <c r="Y147" s="152"/>
      <c r="Z147" s="152"/>
      <c r="AA147" s="152"/>
      <c r="AB147" s="152"/>
      <c r="AC147" s="152"/>
      <c r="AD147" s="152" t="s">
        <v>123</v>
      </c>
      <c r="AE147" s="152">
        <v>0</v>
      </c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</row>
    <row r="148" spans="1:51" ht="12.75" customHeight="1" outlineLevel="1" x14ac:dyDescent="0.2">
      <c r="A148" s="144"/>
      <c r="B148" s="144"/>
      <c r="C148" s="153" t="s">
        <v>287</v>
      </c>
      <c r="D148" s="154"/>
      <c r="E148" s="155">
        <v>0.06</v>
      </c>
      <c r="F148" s="149"/>
      <c r="G148" s="149"/>
      <c r="H148" s="149"/>
      <c r="I148" s="149"/>
      <c r="J148" s="149"/>
      <c r="K148" s="149"/>
      <c r="L148" s="149"/>
      <c r="M148" s="149"/>
      <c r="N148" s="150"/>
      <c r="O148" s="150"/>
      <c r="P148" s="150"/>
      <c r="Q148" s="150"/>
      <c r="R148" s="150"/>
      <c r="S148" s="150"/>
      <c r="T148" s="151"/>
      <c r="U148" s="150"/>
      <c r="V148" s="152"/>
      <c r="W148" s="152"/>
      <c r="X148" s="152"/>
      <c r="Y148" s="152"/>
      <c r="Z148" s="152"/>
      <c r="AA148" s="152"/>
      <c r="AB148" s="152"/>
      <c r="AC148" s="152"/>
      <c r="AD148" s="152" t="s">
        <v>123</v>
      </c>
      <c r="AE148" s="152">
        <v>0</v>
      </c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</row>
    <row r="149" spans="1:51" ht="12.75" customHeight="1" outlineLevel="1" x14ac:dyDescent="0.2">
      <c r="A149" s="144"/>
      <c r="B149" s="144"/>
      <c r="C149" s="153" t="s">
        <v>280</v>
      </c>
      <c r="D149" s="154"/>
      <c r="E149" s="155"/>
      <c r="F149" s="149"/>
      <c r="G149" s="149"/>
      <c r="H149" s="149"/>
      <c r="I149" s="149"/>
      <c r="J149" s="149"/>
      <c r="K149" s="149"/>
      <c r="L149" s="149"/>
      <c r="M149" s="149"/>
      <c r="N149" s="150"/>
      <c r="O149" s="150"/>
      <c r="P149" s="150"/>
      <c r="Q149" s="150"/>
      <c r="R149" s="150"/>
      <c r="S149" s="150"/>
      <c r="T149" s="151"/>
      <c r="U149" s="150"/>
      <c r="V149" s="152"/>
      <c r="W149" s="152"/>
      <c r="X149" s="152"/>
      <c r="Y149" s="152"/>
      <c r="Z149" s="152"/>
      <c r="AA149" s="152"/>
      <c r="AB149" s="152"/>
      <c r="AC149" s="152"/>
      <c r="AD149" s="152" t="s">
        <v>123</v>
      </c>
      <c r="AE149" s="152">
        <v>0</v>
      </c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</row>
    <row r="150" spans="1:51" ht="12.75" customHeight="1" outlineLevel="1" x14ac:dyDescent="0.2">
      <c r="A150" s="144"/>
      <c r="B150" s="144"/>
      <c r="C150" s="153" t="s">
        <v>288</v>
      </c>
      <c r="D150" s="154"/>
      <c r="E150" s="155">
        <v>9.0999999999999998E-2</v>
      </c>
      <c r="F150" s="149"/>
      <c r="G150" s="149"/>
      <c r="H150" s="149"/>
      <c r="I150" s="149"/>
      <c r="J150" s="149"/>
      <c r="K150" s="149"/>
      <c r="L150" s="149"/>
      <c r="M150" s="149"/>
      <c r="N150" s="150"/>
      <c r="O150" s="150"/>
      <c r="P150" s="150"/>
      <c r="Q150" s="150"/>
      <c r="R150" s="150"/>
      <c r="S150" s="150"/>
      <c r="T150" s="151"/>
      <c r="U150" s="150"/>
      <c r="V150" s="152"/>
      <c r="W150" s="152"/>
      <c r="X150" s="152"/>
      <c r="Y150" s="152"/>
      <c r="Z150" s="152"/>
      <c r="AA150" s="152"/>
      <c r="AB150" s="152"/>
      <c r="AC150" s="152"/>
      <c r="AD150" s="152" t="s">
        <v>123</v>
      </c>
      <c r="AE150" s="152">
        <v>0</v>
      </c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</row>
    <row r="151" spans="1:51" ht="12.75" customHeight="1" outlineLevel="1" x14ac:dyDescent="0.2">
      <c r="A151" s="144">
        <v>45</v>
      </c>
      <c r="B151" s="144" t="s">
        <v>289</v>
      </c>
      <c r="C151" s="145" t="s">
        <v>290</v>
      </c>
      <c r="D151" s="146" t="s">
        <v>263</v>
      </c>
      <c r="E151" s="147">
        <v>44</v>
      </c>
      <c r="F151" s="148"/>
      <c r="G151" s="149">
        <f>ROUND(E151*F151,2)</f>
        <v>0</v>
      </c>
      <c r="H151" s="148"/>
      <c r="I151" s="149">
        <f>ROUND(E151*H151,2)</f>
        <v>0</v>
      </c>
      <c r="J151" s="148"/>
      <c r="K151" s="149">
        <f>ROUND(E151*J151,2)</f>
        <v>0</v>
      </c>
      <c r="L151" s="149">
        <v>21</v>
      </c>
      <c r="M151" s="149">
        <f>G151*(1+L151/100)</f>
        <v>0</v>
      </c>
      <c r="N151" s="150">
        <v>9.8999999999999999E-4</v>
      </c>
      <c r="O151" s="150">
        <f>ROUND(E151*N151,5)</f>
        <v>4.3560000000000001E-2</v>
      </c>
      <c r="P151" s="150">
        <v>0</v>
      </c>
      <c r="Q151" s="150">
        <f>ROUND(E151*P151,5)</f>
        <v>0</v>
      </c>
      <c r="R151" s="150"/>
      <c r="S151" s="150"/>
      <c r="T151" s="151">
        <v>0.36099999999999999</v>
      </c>
      <c r="U151" s="150">
        <f>ROUND(E151*T151,2)</f>
        <v>15.88</v>
      </c>
      <c r="V151" s="152"/>
      <c r="W151" s="152"/>
      <c r="X151" s="152"/>
      <c r="Y151" s="152"/>
      <c r="Z151" s="152"/>
      <c r="AA151" s="152"/>
      <c r="AB151" s="152"/>
      <c r="AC151" s="152"/>
      <c r="AD151" s="152" t="s">
        <v>121</v>
      </c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</row>
    <row r="152" spans="1:51" ht="12.75" customHeight="1" outlineLevel="1" x14ac:dyDescent="0.2">
      <c r="A152" s="144"/>
      <c r="B152" s="144"/>
      <c r="C152" s="153" t="s">
        <v>291</v>
      </c>
      <c r="D152" s="154"/>
      <c r="E152" s="155"/>
      <c r="F152" s="149"/>
      <c r="G152" s="149"/>
      <c r="H152" s="149"/>
      <c r="I152" s="149"/>
      <c r="J152" s="149"/>
      <c r="K152" s="149"/>
      <c r="L152" s="149"/>
      <c r="M152" s="149"/>
      <c r="N152" s="150"/>
      <c r="O152" s="150"/>
      <c r="P152" s="150"/>
      <c r="Q152" s="150"/>
      <c r="R152" s="150"/>
      <c r="S152" s="150"/>
      <c r="T152" s="151"/>
      <c r="U152" s="150"/>
      <c r="V152" s="152"/>
      <c r="W152" s="152"/>
      <c r="X152" s="152"/>
      <c r="Y152" s="152"/>
      <c r="Z152" s="152"/>
      <c r="AA152" s="152"/>
      <c r="AB152" s="152"/>
      <c r="AC152" s="152"/>
      <c r="AD152" s="152" t="s">
        <v>123</v>
      </c>
      <c r="AE152" s="152">
        <v>0</v>
      </c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</row>
    <row r="153" spans="1:51" ht="12.75" customHeight="1" outlineLevel="1" x14ac:dyDescent="0.2">
      <c r="A153" s="144"/>
      <c r="B153" s="144"/>
      <c r="C153" s="153" t="s">
        <v>292</v>
      </c>
      <c r="D153" s="154"/>
      <c r="E153" s="155">
        <v>44</v>
      </c>
      <c r="F153" s="149"/>
      <c r="G153" s="149"/>
      <c r="H153" s="149"/>
      <c r="I153" s="149"/>
      <c r="J153" s="149"/>
      <c r="K153" s="149"/>
      <c r="L153" s="149"/>
      <c r="M153" s="149"/>
      <c r="N153" s="150"/>
      <c r="O153" s="150"/>
      <c r="P153" s="150"/>
      <c r="Q153" s="150"/>
      <c r="R153" s="150"/>
      <c r="S153" s="150"/>
      <c r="T153" s="151"/>
      <c r="U153" s="150"/>
      <c r="V153" s="152"/>
      <c r="W153" s="152"/>
      <c r="X153" s="152"/>
      <c r="Y153" s="152"/>
      <c r="Z153" s="152"/>
      <c r="AA153" s="152"/>
      <c r="AB153" s="152"/>
      <c r="AC153" s="152"/>
      <c r="AD153" s="152" t="s">
        <v>123</v>
      </c>
      <c r="AE153" s="152">
        <v>0</v>
      </c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</row>
    <row r="154" spans="1:51" ht="12.75" customHeight="1" outlineLevel="1" x14ac:dyDescent="0.2">
      <c r="A154" s="144">
        <v>46</v>
      </c>
      <c r="B154" s="144" t="s">
        <v>293</v>
      </c>
      <c r="C154" s="145" t="s">
        <v>294</v>
      </c>
      <c r="D154" s="146" t="s">
        <v>131</v>
      </c>
      <c r="E154" s="147">
        <v>26.5</v>
      </c>
      <c r="F154" s="148"/>
      <c r="G154" s="149">
        <f>ROUND(E154*F154,2)</f>
        <v>0</v>
      </c>
      <c r="H154" s="148"/>
      <c r="I154" s="149">
        <f>ROUND(E154*H154,2)</f>
        <v>0</v>
      </c>
      <c r="J154" s="148"/>
      <c r="K154" s="149">
        <f>ROUND(E154*J154,2)</f>
        <v>0</v>
      </c>
      <c r="L154" s="149">
        <v>21</v>
      </c>
      <c r="M154" s="149">
        <f>G154*(1+L154/100)</f>
        <v>0</v>
      </c>
      <c r="N154" s="150">
        <v>0</v>
      </c>
      <c r="O154" s="150">
        <f>ROUND(E154*N154,5)</f>
        <v>0</v>
      </c>
      <c r="P154" s="150">
        <v>0</v>
      </c>
      <c r="Q154" s="150">
        <f>ROUND(E154*P154,5)</f>
        <v>0</v>
      </c>
      <c r="R154" s="150"/>
      <c r="S154" s="150"/>
      <c r="T154" s="151">
        <v>0.29199999999999998</v>
      </c>
      <c r="U154" s="150">
        <f>ROUND(E154*T154,2)</f>
        <v>7.74</v>
      </c>
      <c r="V154" s="152"/>
      <c r="W154" s="152"/>
      <c r="X154" s="152"/>
      <c r="Y154" s="152"/>
      <c r="Z154" s="152"/>
      <c r="AA154" s="152"/>
      <c r="AB154" s="152"/>
      <c r="AC154" s="152"/>
      <c r="AD154" s="152" t="s">
        <v>121</v>
      </c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</row>
    <row r="155" spans="1:51" ht="12.75" customHeight="1" outlineLevel="1" x14ac:dyDescent="0.2">
      <c r="A155" s="144"/>
      <c r="B155" s="144"/>
      <c r="C155" s="153" t="s">
        <v>295</v>
      </c>
      <c r="D155" s="154"/>
      <c r="E155" s="155"/>
      <c r="F155" s="149"/>
      <c r="G155" s="149"/>
      <c r="H155" s="149"/>
      <c r="I155" s="149"/>
      <c r="J155" s="149"/>
      <c r="K155" s="149"/>
      <c r="L155" s="149"/>
      <c r="M155" s="149"/>
      <c r="N155" s="150"/>
      <c r="O155" s="150"/>
      <c r="P155" s="150"/>
      <c r="Q155" s="150"/>
      <c r="R155" s="150"/>
      <c r="S155" s="150"/>
      <c r="T155" s="151"/>
      <c r="U155" s="150"/>
      <c r="V155" s="152"/>
      <c r="W155" s="152"/>
      <c r="X155" s="152"/>
      <c r="Y155" s="152"/>
      <c r="Z155" s="152"/>
      <c r="AA155" s="152"/>
      <c r="AB155" s="152"/>
      <c r="AC155" s="152"/>
      <c r="AD155" s="152" t="s">
        <v>123</v>
      </c>
      <c r="AE155" s="152">
        <v>0</v>
      </c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</row>
    <row r="156" spans="1:51" ht="12.75" customHeight="1" outlineLevel="1" x14ac:dyDescent="0.2">
      <c r="A156" s="144"/>
      <c r="B156" s="144"/>
      <c r="C156" s="153" t="s">
        <v>296</v>
      </c>
      <c r="D156" s="154"/>
      <c r="E156" s="155">
        <v>26.5</v>
      </c>
      <c r="F156" s="149"/>
      <c r="G156" s="149"/>
      <c r="H156" s="149"/>
      <c r="I156" s="149"/>
      <c r="J156" s="149"/>
      <c r="K156" s="149"/>
      <c r="L156" s="149"/>
      <c r="M156" s="149"/>
      <c r="N156" s="150"/>
      <c r="O156" s="150"/>
      <c r="P156" s="150"/>
      <c r="Q156" s="150"/>
      <c r="R156" s="150"/>
      <c r="S156" s="150"/>
      <c r="T156" s="151"/>
      <c r="U156" s="150"/>
      <c r="V156" s="152"/>
      <c r="W156" s="152"/>
      <c r="X156" s="152"/>
      <c r="Y156" s="152"/>
      <c r="Z156" s="152"/>
      <c r="AA156" s="152"/>
      <c r="AB156" s="152"/>
      <c r="AC156" s="152"/>
      <c r="AD156" s="152" t="s">
        <v>123</v>
      </c>
      <c r="AE156" s="152">
        <v>0</v>
      </c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</row>
    <row r="157" spans="1:51" ht="12.75" customHeight="1" outlineLevel="1" x14ac:dyDescent="0.2">
      <c r="A157" s="144">
        <v>47</v>
      </c>
      <c r="B157" s="144" t="s">
        <v>297</v>
      </c>
      <c r="C157" s="145" t="s">
        <v>298</v>
      </c>
      <c r="D157" s="146" t="s">
        <v>120</v>
      </c>
      <c r="E157" s="147">
        <v>1.2257</v>
      </c>
      <c r="F157" s="148"/>
      <c r="G157" s="149">
        <f>ROUND(E157*F157,2)</f>
        <v>0</v>
      </c>
      <c r="H157" s="148"/>
      <c r="I157" s="149">
        <f>ROUND(E157*H157,2)</f>
        <v>0</v>
      </c>
      <c r="J157" s="148"/>
      <c r="K157" s="149">
        <f>ROUND(E157*J157,2)</f>
        <v>0</v>
      </c>
      <c r="L157" s="149">
        <v>21</v>
      </c>
      <c r="M157" s="149">
        <f>G157*(1+L157/100)</f>
        <v>0</v>
      </c>
      <c r="N157" s="150">
        <v>2.3570000000000001E-2</v>
      </c>
      <c r="O157" s="150">
        <f>ROUND(E157*N157,5)</f>
        <v>2.8889999999999999E-2</v>
      </c>
      <c r="P157" s="150">
        <v>0</v>
      </c>
      <c r="Q157" s="150">
        <f>ROUND(E157*P157,5)</f>
        <v>0</v>
      </c>
      <c r="R157" s="150"/>
      <c r="S157" s="150"/>
      <c r="T157" s="151">
        <v>0</v>
      </c>
      <c r="U157" s="150">
        <f>ROUND(E157*T157,2)</f>
        <v>0</v>
      </c>
      <c r="V157" s="152"/>
      <c r="W157" s="152"/>
      <c r="X157" s="152"/>
      <c r="Y157" s="152"/>
      <c r="Z157" s="152"/>
      <c r="AA157" s="152"/>
      <c r="AB157" s="152"/>
      <c r="AC157" s="152"/>
      <c r="AD157" s="152" t="s">
        <v>121</v>
      </c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</row>
    <row r="158" spans="1:51" ht="12.75" customHeight="1" outlineLevel="1" x14ac:dyDescent="0.2">
      <c r="A158" s="144"/>
      <c r="B158" s="144"/>
      <c r="C158" s="153" t="s">
        <v>291</v>
      </c>
      <c r="D158" s="154"/>
      <c r="E158" s="155"/>
      <c r="F158" s="149"/>
      <c r="G158" s="149"/>
      <c r="H158" s="149"/>
      <c r="I158" s="149"/>
      <c r="J158" s="149"/>
      <c r="K158" s="149"/>
      <c r="L158" s="149"/>
      <c r="M158" s="149"/>
      <c r="N158" s="150"/>
      <c r="O158" s="150"/>
      <c r="P158" s="150"/>
      <c r="Q158" s="150"/>
      <c r="R158" s="150"/>
      <c r="S158" s="150"/>
      <c r="T158" s="151"/>
      <c r="U158" s="150"/>
      <c r="V158" s="152"/>
      <c r="W158" s="152"/>
      <c r="X158" s="152"/>
      <c r="Y158" s="152"/>
      <c r="Z158" s="152"/>
      <c r="AA158" s="152"/>
      <c r="AB158" s="152"/>
      <c r="AC158" s="152"/>
      <c r="AD158" s="152" t="s">
        <v>123</v>
      </c>
      <c r="AE158" s="152">
        <v>0</v>
      </c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</row>
    <row r="159" spans="1:51" ht="12.75" customHeight="1" outlineLevel="1" x14ac:dyDescent="0.2">
      <c r="A159" s="144"/>
      <c r="B159" s="144"/>
      <c r="C159" s="153" t="s">
        <v>299</v>
      </c>
      <c r="D159" s="154"/>
      <c r="E159" s="155">
        <v>0.56320000000000003</v>
      </c>
      <c r="F159" s="149"/>
      <c r="G159" s="149"/>
      <c r="H159" s="149"/>
      <c r="I159" s="149"/>
      <c r="J159" s="149"/>
      <c r="K159" s="149"/>
      <c r="L159" s="149"/>
      <c r="M159" s="149"/>
      <c r="N159" s="150"/>
      <c r="O159" s="150"/>
      <c r="P159" s="150"/>
      <c r="Q159" s="150"/>
      <c r="R159" s="150"/>
      <c r="S159" s="150"/>
      <c r="T159" s="151"/>
      <c r="U159" s="150"/>
      <c r="V159" s="152"/>
      <c r="W159" s="152"/>
      <c r="X159" s="152"/>
      <c r="Y159" s="152"/>
      <c r="Z159" s="152"/>
      <c r="AA159" s="152"/>
      <c r="AB159" s="152"/>
      <c r="AC159" s="152"/>
      <c r="AD159" s="152" t="s">
        <v>123</v>
      </c>
      <c r="AE159" s="152">
        <v>0</v>
      </c>
      <c r="AF159" s="152"/>
      <c r="AG159" s="152"/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</row>
    <row r="160" spans="1:51" ht="12.75" customHeight="1" outlineLevel="1" x14ac:dyDescent="0.2">
      <c r="A160" s="144"/>
      <c r="B160" s="144"/>
      <c r="C160" s="153" t="s">
        <v>300</v>
      </c>
      <c r="D160" s="154"/>
      <c r="E160" s="155"/>
      <c r="F160" s="149"/>
      <c r="G160" s="149"/>
      <c r="H160" s="149"/>
      <c r="I160" s="149"/>
      <c r="J160" s="149"/>
      <c r="K160" s="149"/>
      <c r="L160" s="149"/>
      <c r="M160" s="149"/>
      <c r="N160" s="150"/>
      <c r="O160" s="150"/>
      <c r="P160" s="150"/>
      <c r="Q160" s="150"/>
      <c r="R160" s="150"/>
      <c r="S160" s="150"/>
      <c r="T160" s="151"/>
      <c r="U160" s="150"/>
      <c r="V160" s="152"/>
      <c r="W160" s="152"/>
      <c r="X160" s="152"/>
      <c r="Y160" s="152"/>
      <c r="Z160" s="152"/>
      <c r="AA160" s="152"/>
      <c r="AB160" s="152"/>
      <c r="AC160" s="152"/>
      <c r="AD160" s="152" t="s">
        <v>123</v>
      </c>
      <c r="AE160" s="152">
        <v>0</v>
      </c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</row>
    <row r="161" spans="1:51" ht="12.75" customHeight="1" outlineLevel="1" x14ac:dyDescent="0.2">
      <c r="A161" s="144"/>
      <c r="B161" s="144"/>
      <c r="C161" s="153" t="s">
        <v>301</v>
      </c>
      <c r="D161" s="154"/>
      <c r="E161" s="155">
        <v>0.66249999999999998</v>
      </c>
      <c r="F161" s="149"/>
      <c r="G161" s="149"/>
      <c r="H161" s="149"/>
      <c r="I161" s="149"/>
      <c r="J161" s="149"/>
      <c r="K161" s="149"/>
      <c r="L161" s="149"/>
      <c r="M161" s="149"/>
      <c r="N161" s="150"/>
      <c r="O161" s="150"/>
      <c r="P161" s="150"/>
      <c r="Q161" s="150"/>
      <c r="R161" s="150"/>
      <c r="S161" s="150"/>
      <c r="T161" s="151"/>
      <c r="U161" s="150"/>
      <c r="V161" s="152"/>
      <c r="W161" s="152"/>
      <c r="X161" s="152"/>
      <c r="Y161" s="152"/>
      <c r="Z161" s="152"/>
      <c r="AA161" s="152"/>
      <c r="AB161" s="152"/>
      <c r="AC161" s="152"/>
      <c r="AD161" s="152" t="s">
        <v>123</v>
      </c>
      <c r="AE161" s="152">
        <v>0</v>
      </c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</row>
    <row r="162" spans="1:51" ht="22.5" customHeight="1" outlineLevel="1" x14ac:dyDescent="0.2">
      <c r="A162" s="144">
        <v>48</v>
      </c>
      <c r="B162" s="144" t="s">
        <v>302</v>
      </c>
      <c r="C162" s="163" t="s">
        <v>303</v>
      </c>
      <c r="D162" s="146" t="s">
        <v>131</v>
      </c>
      <c r="E162" s="147">
        <v>20</v>
      </c>
      <c r="F162" s="148"/>
      <c r="G162" s="149">
        <f>ROUND(E162*F162,2)</f>
        <v>0</v>
      </c>
      <c r="H162" s="148"/>
      <c r="I162" s="149">
        <f>ROUND(E162*H162,2)</f>
        <v>0</v>
      </c>
      <c r="J162" s="148"/>
      <c r="K162" s="149">
        <f>ROUND(E162*J162,2)</f>
        <v>0</v>
      </c>
      <c r="L162" s="149">
        <v>21</v>
      </c>
      <c r="M162" s="149">
        <f>G162*(1+L162/100)</f>
        <v>0</v>
      </c>
      <c r="N162" s="150">
        <v>9.4199999999999996E-3</v>
      </c>
      <c r="O162" s="150">
        <f>ROUND(E162*N162,5)</f>
        <v>0.18840000000000001</v>
      </c>
      <c r="P162" s="150">
        <v>0</v>
      </c>
      <c r="Q162" s="150">
        <f>ROUND(E162*P162,5)</f>
        <v>0</v>
      </c>
      <c r="R162" s="150"/>
      <c r="S162" s="150"/>
      <c r="T162" s="151">
        <v>0.158</v>
      </c>
      <c r="U162" s="150">
        <f>ROUND(E162*T162,2)</f>
        <v>3.16</v>
      </c>
      <c r="V162" s="152"/>
      <c r="W162" s="152"/>
      <c r="X162" s="152"/>
      <c r="Y162" s="152"/>
      <c r="Z162" s="152"/>
      <c r="AA162" s="152"/>
      <c r="AB162" s="152"/>
      <c r="AC162" s="152"/>
      <c r="AD162" s="152" t="s">
        <v>121</v>
      </c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</row>
    <row r="163" spans="1:51" ht="12.75" customHeight="1" outlineLevel="1" x14ac:dyDescent="0.2">
      <c r="A163" s="144"/>
      <c r="B163" s="144"/>
      <c r="C163" s="153" t="s">
        <v>137</v>
      </c>
      <c r="D163" s="154"/>
      <c r="E163" s="155">
        <v>20</v>
      </c>
      <c r="F163" s="149"/>
      <c r="G163" s="149"/>
      <c r="H163" s="149"/>
      <c r="I163" s="149"/>
      <c r="J163" s="149"/>
      <c r="K163" s="149"/>
      <c r="L163" s="149"/>
      <c r="M163" s="149"/>
      <c r="N163" s="150"/>
      <c r="O163" s="150"/>
      <c r="P163" s="150"/>
      <c r="Q163" s="150"/>
      <c r="R163" s="150"/>
      <c r="S163" s="150"/>
      <c r="T163" s="151"/>
      <c r="U163" s="150"/>
      <c r="V163" s="152"/>
      <c r="W163" s="152"/>
      <c r="X163" s="152"/>
      <c r="Y163" s="152"/>
      <c r="Z163" s="152"/>
      <c r="AA163" s="152"/>
      <c r="AB163" s="152"/>
      <c r="AC163" s="152"/>
      <c r="AD163" s="152" t="s">
        <v>123</v>
      </c>
      <c r="AE163" s="152">
        <v>0</v>
      </c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</row>
    <row r="164" spans="1:51" ht="22.5" customHeight="1" outlineLevel="1" x14ac:dyDescent="0.2">
      <c r="A164" s="144">
        <v>49</v>
      </c>
      <c r="B164" s="144" t="s">
        <v>304</v>
      </c>
      <c r="C164" s="145" t="s">
        <v>305</v>
      </c>
      <c r="D164" s="146" t="s">
        <v>131</v>
      </c>
      <c r="E164" s="147">
        <v>1.8089999999999999</v>
      </c>
      <c r="F164" s="148"/>
      <c r="G164" s="149">
        <f>ROUND(E164*F164,2)</f>
        <v>0</v>
      </c>
      <c r="H164" s="148"/>
      <c r="I164" s="149">
        <f>ROUND(E164*H164,2)</f>
        <v>0</v>
      </c>
      <c r="J164" s="148"/>
      <c r="K164" s="149">
        <f>ROUND(E164*J164,2)</f>
        <v>0</v>
      </c>
      <c r="L164" s="149">
        <v>21</v>
      </c>
      <c r="M164" s="149">
        <f>G164*(1+L164/100)</f>
        <v>0</v>
      </c>
      <c r="N164" s="150">
        <v>0</v>
      </c>
      <c r="O164" s="150">
        <f>ROUND(E164*N164,5)</f>
        <v>0</v>
      </c>
      <c r="P164" s="150">
        <v>0</v>
      </c>
      <c r="Q164" s="150">
        <f>ROUND(E164*P164,5)</f>
        <v>0</v>
      </c>
      <c r="R164" s="150"/>
      <c r="S164" s="150"/>
      <c r="T164" s="151">
        <v>0.28599999999999998</v>
      </c>
      <c r="U164" s="150">
        <f>ROUND(E164*T164,2)</f>
        <v>0.52</v>
      </c>
      <c r="V164" s="152"/>
      <c r="W164" s="152"/>
      <c r="X164" s="152"/>
      <c r="Y164" s="152"/>
      <c r="Z164" s="152"/>
      <c r="AA164" s="152"/>
      <c r="AB164" s="152"/>
      <c r="AC164" s="152"/>
      <c r="AD164" s="152" t="s">
        <v>121</v>
      </c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</row>
    <row r="165" spans="1:51" ht="12.75" customHeight="1" outlineLevel="1" x14ac:dyDescent="0.2">
      <c r="A165" s="144"/>
      <c r="B165" s="144"/>
      <c r="C165" s="153" t="s">
        <v>295</v>
      </c>
      <c r="D165" s="154"/>
      <c r="E165" s="155"/>
      <c r="F165" s="149"/>
      <c r="G165" s="149"/>
      <c r="H165" s="149"/>
      <c r="I165" s="149"/>
      <c r="J165" s="149"/>
      <c r="K165" s="149"/>
      <c r="L165" s="149"/>
      <c r="M165" s="149"/>
      <c r="N165" s="150"/>
      <c r="O165" s="150"/>
      <c r="P165" s="150"/>
      <c r="Q165" s="150"/>
      <c r="R165" s="150"/>
      <c r="S165" s="150"/>
      <c r="T165" s="151"/>
      <c r="U165" s="150"/>
      <c r="V165" s="152"/>
      <c r="W165" s="152"/>
      <c r="X165" s="152"/>
      <c r="Y165" s="152"/>
      <c r="Z165" s="152"/>
      <c r="AA165" s="152"/>
      <c r="AB165" s="152"/>
      <c r="AC165" s="152"/>
      <c r="AD165" s="152" t="s">
        <v>123</v>
      </c>
      <c r="AE165" s="152">
        <v>0</v>
      </c>
      <c r="AF165" s="152"/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</row>
    <row r="166" spans="1:51" ht="12.75" customHeight="1" outlineLevel="1" x14ac:dyDescent="0.2">
      <c r="A166" s="144"/>
      <c r="B166" s="144"/>
      <c r="C166" s="153" t="s">
        <v>191</v>
      </c>
      <c r="D166" s="154"/>
      <c r="E166" s="155"/>
      <c r="F166" s="149"/>
      <c r="G166" s="149"/>
      <c r="H166" s="149"/>
      <c r="I166" s="149"/>
      <c r="J166" s="149"/>
      <c r="K166" s="149"/>
      <c r="L166" s="149"/>
      <c r="M166" s="149"/>
      <c r="N166" s="150"/>
      <c r="O166" s="150"/>
      <c r="P166" s="150"/>
      <c r="Q166" s="150"/>
      <c r="R166" s="150"/>
      <c r="S166" s="150"/>
      <c r="T166" s="151"/>
      <c r="U166" s="150"/>
      <c r="V166" s="152"/>
      <c r="W166" s="152"/>
      <c r="X166" s="152"/>
      <c r="Y166" s="152"/>
      <c r="Z166" s="152"/>
      <c r="AA166" s="152"/>
      <c r="AB166" s="152"/>
      <c r="AC166" s="152"/>
      <c r="AD166" s="152" t="s">
        <v>123</v>
      </c>
      <c r="AE166" s="152">
        <v>0</v>
      </c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</row>
    <row r="167" spans="1:51" ht="12.75" customHeight="1" outlineLevel="1" x14ac:dyDescent="0.2">
      <c r="A167" s="144"/>
      <c r="B167" s="144"/>
      <c r="C167" s="153" t="s">
        <v>306</v>
      </c>
      <c r="D167" s="154"/>
      <c r="E167" s="155">
        <v>0.94799999999999995</v>
      </c>
      <c r="F167" s="149"/>
      <c r="G167" s="149"/>
      <c r="H167" s="149"/>
      <c r="I167" s="149"/>
      <c r="J167" s="149"/>
      <c r="K167" s="149"/>
      <c r="L167" s="149"/>
      <c r="M167" s="149"/>
      <c r="N167" s="150"/>
      <c r="O167" s="150"/>
      <c r="P167" s="150"/>
      <c r="Q167" s="150"/>
      <c r="R167" s="150"/>
      <c r="S167" s="150"/>
      <c r="T167" s="151"/>
      <c r="U167" s="150"/>
      <c r="V167" s="152"/>
      <c r="W167" s="152"/>
      <c r="X167" s="152"/>
      <c r="Y167" s="152"/>
      <c r="Z167" s="152"/>
      <c r="AA167" s="152"/>
      <c r="AB167" s="152"/>
      <c r="AC167" s="152"/>
      <c r="AD167" s="152" t="s">
        <v>123</v>
      </c>
      <c r="AE167" s="152">
        <v>0</v>
      </c>
      <c r="AF167" s="152"/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</row>
    <row r="168" spans="1:51" ht="12.75" customHeight="1" outlineLevel="1" x14ac:dyDescent="0.2">
      <c r="A168" s="144"/>
      <c r="B168" s="144"/>
      <c r="C168" s="153" t="s">
        <v>307</v>
      </c>
      <c r="D168" s="154"/>
      <c r="E168" s="155">
        <v>0.378</v>
      </c>
      <c r="F168" s="149"/>
      <c r="G168" s="149"/>
      <c r="H168" s="149"/>
      <c r="I168" s="149"/>
      <c r="J168" s="149"/>
      <c r="K168" s="149"/>
      <c r="L168" s="149"/>
      <c r="M168" s="149"/>
      <c r="N168" s="150"/>
      <c r="O168" s="150"/>
      <c r="P168" s="150"/>
      <c r="Q168" s="150"/>
      <c r="R168" s="150"/>
      <c r="S168" s="150"/>
      <c r="T168" s="151"/>
      <c r="U168" s="150"/>
      <c r="V168" s="152"/>
      <c r="W168" s="152"/>
      <c r="X168" s="152"/>
      <c r="Y168" s="152"/>
      <c r="Z168" s="152"/>
      <c r="AA168" s="152"/>
      <c r="AB168" s="152"/>
      <c r="AC168" s="152"/>
      <c r="AD168" s="152" t="s">
        <v>123</v>
      </c>
      <c r="AE168" s="152">
        <v>0</v>
      </c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</row>
    <row r="169" spans="1:51" ht="12.75" customHeight="1" outlineLevel="1" x14ac:dyDescent="0.2">
      <c r="A169" s="144"/>
      <c r="B169" s="144"/>
      <c r="C169" s="153" t="s">
        <v>308</v>
      </c>
      <c r="D169" s="154"/>
      <c r="E169" s="155">
        <v>0.48299999999999998</v>
      </c>
      <c r="F169" s="149"/>
      <c r="G169" s="149"/>
      <c r="H169" s="149"/>
      <c r="I169" s="149"/>
      <c r="J169" s="149"/>
      <c r="K169" s="149"/>
      <c r="L169" s="149"/>
      <c r="M169" s="149"/>
      <c r="N169" s="150"/>
      <c r="O169" s="150"/>
      <c r="P169" s="150"/>
      <c r="Q169" s="150"/>
      <c r="R169" s="150"/>
      <c r="S169" s="150"/>
      <c r="T169" s="151"/>
      <c r="U169" s="150"/>
      <c r="V169" s="152"/>
      <c r="W169" s="152"/>
      <c r="X169" s="152"/>
      <c r="Y169" s="152"/>
      <c r="Z169" s="152"/>
      <c r="AA169" s="152"/>
      <c r="AB169" s="152"/>
      <c r="AC169" s="152"/>
      <c r="AD169" s="152" t="s">
        <v>123</v>
      </c>
      <c r="AE169" s="152">
        <v>0</v>
      </c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</row>
    <row r="170" spans="1:51" ht="12.75" customHeight="1" outlineLevel="1" x14ac:dyDescent="0.2">
      <c r="A170" s="144">
        <v>50</v>
      </c>
      <c r="B170" s="144" t="s">
        <v>309</v>
      </c>
      <c r="C170" s="145" t="s">
        <v>310</v>
      </c>
      <c r="D170" s="146" t="s">
        <v>131</v>
      </c>
      <c r="E170" s="147">
        <v>21.81</v>
      </c>
      <c r="F170" s="148"/>
      <c r="G170" s="149">
        <f>ROUND(E170*F170,2)</f>
        <v>0</v>
      </c>
      <c r="H170" s="148"/>
      <c r="I170" s="149">
        <f>ROUND(E170*H170,2)</f>
        <v>0</v>
      </c>
      <c r="J170" s="148"/>
      <c r="K170" s="149">
        <f>ROUND(E170*J170,2)</f>
        <v>0</v>
      </c>
      <c r="L170" s="149">
        <v>21</v>
      </c>
      <c r="M170" s="149">
        <f>G170*(1+L170/100)</f>
        <v>0</v>
      </c>
      <c r="N170" s="150">
        <v>2.4000000000000001E-4</v>
      </c>
      <c r="O170" s="150">
        <f>ROUND(E170*N170,5)</f>
        <v>5.2300000000000003E-3</v>
      </c>
      <c r="P170" s="150">
        <v>0</v>
      </c>
      <c r="Q170" s="150">
        <f>ROUND(E170*P170,5)</f>
        <v>0</v>
      </c>
      <c r="R170" s="150"/>
      <c r="S170" s="150"/>
      <c r="T170" s="151">
        <v>0</v>
      </c>
      <c r="U170" s="150">
        <f>ROUND(E170*T170,2)</f>
        <v>0</v>
      </c>
      <c r="V170" s="152"/>
      <c r="W170" s="152"/>
      <c r="X170" s="152"/>
      <c r="Y170" s="152"/>
      <c r="Z170" s="152"/>
      <c r="AA170" s="152"/>
      <c r="AB170" s="152"/>
      <c r="AC170" s="152"/>
      <c r="AD170" s="152" t="s">
        <v>121</v>
      </c>
      <c r="AE170" s="152"/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</row>
    <row r="171" spans="1:51" ht="12.75" customHeight="1" outlineLevel="1" x14ac:dyDescent="0.2">
      <c r="A171" s="144"/>
      <c r="B171" s="144"/>
      <c r="C171" s="153" t="s">
        <v>311</v>
      </c>
      <c r="D171" s="154"/>
      <c r="E171" s="155">
        <v>21.81</v>
      </c>
      <c r="F171" s="149"/>
      <c r="G171" s="149"/>
      <c r="H171" s="149"/>
      <c r="I171" s="149"/>
      <c r="J171" s="149"/>
      <c r="K171" s="149"/>
      <c r="L171" s="149"/>
      <c r="M171" s="149"/>
      <c r="N171" s="150"/>
      <c r="O171" s="150"/>
      <c r="P171" s="150"/>
      <c r="Q171" s="150"/>
      <c r="R171" s="150"/>
      <c r="S171" s="150"/>
      <c r="T171" s="151"/>
      <c r="U171" s="150"/>
      <c r="V171" s="152"/>
      <c r="W171" s="152"/>
      <c r="X171" s="152"/>
      <c r="Y171" s="152"/>
      <c r="Z171" s="152"/>
      <c r="AA171" s="152"/>
      <c r="AB171" s="152"/>
      <c r="AC171" s="152"/>
      <c r="AD171" s="152" t="s">
        <v>123</v>
      </c>
      <c r="AE171" s="152">
        <v>0</v>
      </c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</row>
    <row r="172" spans="1:51" ht="12.75" customHeight="1" outlineLevel="1" x14ac:dyDescent="0.2">
      <c r="A172" s="144">
        <v>51</v>
      </c>
      <c r="B172" s="144" t="s">
        <v>312</v>
      </c>
      <c r="C172" s="145" t="s">
        <v>313</v>
      </c>
      <c r="D172" s="146" t="s">
        <v>263</v>
      </c>
      <c r="E172" s="147">
        <v>10.5</v>
      </c>
      <c r="F172" s="148"/>
      <c r="G172" s="149">
        <f>ROUND(E172*F172,2)</f>
        <v>0</v>
      </c>
      <c r="H172" s="148"/>
      <c r="I172" s="149">
        <f>ROUND(E172*H172,2)</f>
        <v>0</v>
      </c>
      <c r="J172" s="148"/>
      <c r="K172" s="149">
        <f>ROUND(E172*J172,2)</f>
        <v>0</v>
      </c>
      <c r="L172" s="149">
        <v>21</v>
      </c>
      <c r="M172" s="149">
        <f>G172*(1+L172/100)</f>
        <v>0</v>
      </c>
      <c r="N172" s="150">
        <v>2.5500000000000002E-3</v>
      </c>
      <c r="O172" s="150">
        <f>ROUND(E172*N172,5)</f>
        <v>2.6780000000000002E-2</v>
      </c>
      <c r="P172" s="150">
        <v>0</v>
      </c>
      <c r="Q172" s="150">
        <f>ROUND(E172*P172,5)</f>
        <v>0</v>
      </c>
      <c r="R172" s="150"/>
      <c r="S172" s="150"/>
      <c r="T172" s="151">
        <v>0.495</v>
      </c>
      <c r="U172" s="150">
        <f>ROUND(E172*T172,2)</f>
        <v>5.2</v>
      </c>
      <c r="V172" s="152"/>
      <c r="W172" s="152"/>
      <c r="X172" s="152"/>
      <c r="Y172" s="152"/>
      <c r="Z172" s="152"/>
      <c r="AA172" s="152"/>
      <c r="AB172" s="152"/>
      <c r="AC172" s="152"/>
      <c r="AD172" s="152" t="s">
        <v>121</v>
      </c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</row>
    <row r="173" spans="1:51" ht="12.75" customHeight="1" outlineLevel="1" x14ac:dyDescent="0.2">
      <c r="A173" s="144"/>
      <c r="B173" s="144"/>
      <c r="C173" s="153" t="s">
        <v>314</v>
      </c>
      <c r="D173" s="154"/>
      <c r="E173" s="155"/>
      <c r="F173" s="149"/>
      <c r="G173" s="149"/>
      <c r="H173" s="149"/>
      <c r="I173" s="149"/>
      <c r="J173" s="149"/>
      <c r="K173" s="149"/>
      <c r="L173" s="149"/>
      <c r="M173" s="149"/>
      <c r="N173" s="150"/>
      <c r="O173" s="150"/>
      <c r="P173" s="150"/>
      <c r="Q173" s="150"/>
      <c r="R173" s="150"/>
      <c r="S173" s="150"/>
      <c r="T173" s="151"/>
      <c r="U173" s="150"/>
      <c r="V173" s="152"/>
      <c r="W173" s="152"/>
      <c r="X173" s="152"/>
      <c r="Y173" s="152"/>
      <c r="Z173" s="152"/>
      <c r="AA173" s="152"/>
      <c r="AB173" s="152"/>
      <c r="AC173" s="152"/>
      <c r="AD173" s="152" t="s">
        <v>123</v>
      </c>
      <c r="AE173" s="152">
        <v>0</v>
      </c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</row>
    <row r="174" spans="1:51" ht="12.75" customHeight="1" outlineLevel="1" x14ac:dyDescent="0.2">
      <c r="A174" s="144"/>
      <c r="B174" s="144"/>
      <c r="C174" s="153" t="s">
        <v>315</v>
      </c>
      <c r="D174" s="154"/>
      <c r="E174" s="155">
        <v>10.5</v>
      </c>
      <c r="F174" s="149"/>
      <c r="G174" s="149"/>
      <c r="H174" s="149"/>
      <c r="I174" s="149"/>
      <c r="J174" s="149"/>
      <c r="K174" s="149"/>
      <c r="L174" s="149"/>
      <c r="M174" s="149"/>
      <c r="N174" s="150"/>
      <c r="O174" s="150"/>
      <c r="P174" s="150"/>
      <c r="Q174" s="150"/>
      <c r="R174" s="150"/>
      <c r="S174" s="150"/>
      <c r="T174" s="151"/>
      <c r="U174" s="150"/>
      <c r="V174" s="152"/>
      <c r="W174" s="152"/>
      <c r="X174" s="152"/>
      <c r="Y174" s="152"/>
      <c r="Z174" s="152"/>
      <c r="AA174" s="152"/>
      <c r="AB174" s="152"/>
      <c r="AC174" s="152"/>
      <c r="AD174" s="152" t="s">
        <v>123</v>
      </c>
      <c r="AE174" s="152">
        <v>0</v>
      </c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</row>
    <row r="175" spans="1:51" ht="12.75" customHeight="1" outlineLevel="1" x14ac:dyDescent="0.2">
      <c r="A175" s="144">
        <v>52</v>
      </c>
      <c r="B175" s="144" t="s">
        <v>316</v>
      </c>
      <c r="C175" s="145" t="s">
        <v>317</v>
      </c>
      <c r="D175" s="146" t="s">
        <v>263</v>
      </c>
      <c r="E175" s="147">
        <v>21</v>
      </c>
      <c r="F175" s="148"/>
      <c r="G175" s="149">
        <f>ROUND(E175*F175,2)</f>
        <v>0</v>
      </c>
      <c r="H175" s="148"/>
      <c r="I175" s="149">
        <f>ROUND(E175*H175,2)</f>
        <v>0</v>
      </c>
      <c r="J175" s="148"/>
      <c r="K175" s="149">
        <f>ROUND(E175*J175,2)</f>
        <v>0</v>
      </c>
      <c r="L175" s="149">
        <v>21</v>
      </c>
      <c r="M175" s="149">
        <f>G175*(1+L175/100)</f>
        <v>0</v>
      </c>
      <c r="N175" s="150">
        <v>2.5500000000000002E-3</v>
      </c>
      <c r="O175" s="150">
        <f>ROUND(E175*N175,5)</f>
        <v>5.355E-2</v>
      </c>
      <c r="P175" s="150">
        <v>0</v>
      </c>
      <c r="Q175" s="150">
        <f>ROUND(E175*P175,5)</f>
        <v>0</v>
      </c>
      <c r="R175" s="150"/>
      <c r="S175" s="150"/>
      <c r="T175" s="151">
        <v>0.59799999999999998</v>
      </c>
      <c r="U175" s="150">
        <f>ROUND(E175*T175,2)</f>
        <v>12.56</v>
      </c>
      <c r="V175" s="152"/>
      <c r="W175" s="152"/>
      <c r="X175" s="152"/>
      <c r="Y175" s="152"/>
      <c r="Z175" s="152"/>
      <c r="AA175" s="152"/>
      <c r="AB175" s="152"/>
      <c r="AC175" s="152"/>
      <c r="AD175" s="152" t="s">
        <v>121</v>
      </c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</row>
    <row r="176" spans="1:51" ht="12.75" customHeight="1" outlineLevel="1" x14ac:dyDescent="0.2">
      <c r="A176" s="144"/>
      <c r="B176" s="144"/>
      <c r="C176" s="153" t="s">
        <v>318</v>
      </c>
      <c r="D176" s="154"/>
      <c r="E176" s="155"/>
      <c r="F176" s="149"/>
      <c r="G176" s="149"/>
      <c r="H176" s="149"/>
      <c r="I176" s="149"/>
      <c r="J176" s="149"/>
      <c r="K176" s="149"/>
      <c r="L176" s="149"/>
      <c r="M176" s="149"/>
      <c r="N176" s="150"/>
      <c r="O176" s="150"/>
      <c r="P176" s="150"/>
      <c r="Q176" s="150"/>
      <c r="R176" s="150"/>
      <c r="S176" s="150"/>
      <c r="T176" s="151"/>
      <c r="U176" s="150"/>
      <c r="V176" s="152"/>
      <c r="W176" s="152"/>
      <c r="X176" s="152"/>
      <c r="Y176" s="152"/>
      <c r="Z176" s="152"/>
      <c r="AA176" s="152"/>
      <c r="AB176" s="152"/>
      <c r="AC176" s="152"/>
      <c r="AD176" s="152" t="s">
        <v>123</v>
      </c>
      <c r="AE176" s="152">
        <v>0</v>
      </c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</row>
    <row r="177" spans="1:51" ht="12.75" customHeight="1" outlineLevel="1" x14ac:dyDescent="0.2">
      <c r="A177" s="144"/>
      <c r="B177" s="144"/>
      <c r="C177" s="153" t="s">
        <v>319</v>
      </c>
      <c r="D177" s="154"/>
      <c r="E177" s="155">
        <v>9</v>
      </c>
      <c r="F177" s="149"/>
      <c r="G177" s="149"/>
      <c r="H177" s="149"/>
      <c r="I177" s="149"/>
      <c r="J177" s="149"/>
      <c r="K177" s="149"/>
      <c r="L177" s="149"/>
      <c r="M177" s="149"/>
      <c r="N177" s="150"/>
      <c r="O177" s="150"/>
      <c r="P177" s="150"/>
      <c r="Q177" s="150"/>
      <c r="R177" s="150"/>
      <c r="S177" s="150"/>
      <c r="T177" s="151"/>
      <c r="U177" s="150"/>
      <c r="V177" s="152"/>
      <c r="W177" s="152"/>
      <c r="X177" s="152"/>
      <c r="Y177" s="152"/>
      <c r="Z177" s="152"/>
      <c r="AA177" s="152"/>
      <c r="AB177" s="152"/>
      <c r="AC177" s="152"/>
      <c r="AD177" s="152" t="s">
        <v>123</v>
      </c>
      <c r="AE177" s="152">
        <v>0</v>
      </c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</row>
    <row r="178" spans="1:51" ht="12.75" customHeight="1" outlineLevel="1" x14ac:dyDescent="0.2">
      <c r="A178" s="144"/>
      <c r="B178" s="144"/>
      <c r="C178" s="153" t="s">
        <v>320</v>
      </c>
      <c r="D178" s="154"/>
      <c r="E178" s="155"/>
      <c r="F178" s="149"/>
      <c r="G178" s="149"/>
      <c r="H178" s="149"/>
      <c r="I178" s="149"/>
      <c r="J178" s="149"/>
      <c r="K178" s="149"/>
      <c r="L178" s="149"/>
      <c r="M178" s="149"/>
      <c r="N178" s="150"/>
      <c r="O178" s="150"/>
      <c r="P178" s="150"/>
      <c r="Q178" s="150"/>
      <c r="R178" s="150"/>
      <c r="S178" s="150"/>
      <c r="T178" s="151"/>
      <c r="U178" s="150"/>
      <c r="V178" s="152"/>
      <c r="W178" s="152"/>
      <c r="X178" s="152"/>
      <c r="Y178" s="152"/>
      <c r="Z178" s="152"/>
      <c r="AA178" s="152"/>
      <c r="AB178" s="152"/>
      <c r="AC178" s="152"/>
      <c r="AD178" s="152" t="s">
        <v>123</v>
      </c>
      <c r="AE178" s="152">
        <v>0</v>
      </c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</row>
    <row r="179" spans="1:51" ht="12.75" customHeight="1" outlineLevel="1" x14ac:dyDescent="0.2">
      <c r="A179" s="144"/>
      <c r="B179" s="144"/>
      <c r="C179" s="153" t="s">
        <v>321</v>
      </c>
      <c r="D179" s="154"/>
      <c r="E179" s="155">
        <v>4</v>
      </c>
      <c r="F179" s="149"/>
      <c r="G179" s="149"/>
      <c r="H179" s="149"/>
      <c r="I179" s="149"/>
      <c r="J179" s="149"/>
      <c r="K179" s="149"/>
      <c r="L179" s="149"/>
      <c r="M179" s="149"/>
      <c r="N179" s="150"/>
      <c r="O179" s="150"/>
      <c r="P179" s="150"/>
      <c r="Q179" s="150"/>
      <c r="R179" s="150"/>
      <c r="S179" s="150"/>
      <c r="T179" s="151"/>
      <c r="U179" s="150"/>
      <c r="V179" s="152"/>
      <c r="W179" s="152"/>
      <c r="X179" s="152"/>
      <c r="Y179" s="152"/>
      <c r="Z179" s="152"/>
      <c r="AA179" s="152"/>
      <c r="AB179" s="152"/>
      <c r="AC179" s="152"/>
      <c r="AD179" s="152" t="s">
        <v>123</v>
      </c>
      <c r="AE179" s="152">
        <v>0</v>
      </c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</row>
    <row r="180" spans="1:51" ht="12.75" customHeight="1" outlineLevel="1" x14ac:dyDescent="0.2">
      <c r="A180" s="144"/>
      <c r="B180" s="144"/>
      <c r="C180" s="153" t="s">
        <v>322</v>
      </c>
      <c r="D180" s="154"/>
      <c r="E180" s="155"/>
      <c r="F180" s="149"/>
      <c r="G180" s="149"/>
      <c r="H180" s="149"/>
      <c r="I180" s="149"/>
      <c r="J180" s="149"/>
      <c r="K180" s="149"/>
      <c r="L180" s="149"/>
      <c r="M180" s="149"/>
      <c r="N180" s="150"/>
      <c r="O180" s="150"/>
      <c r="P180" s="150"/>
      <c r="Q180" s="150"/>
      <c r="R180" s="150"/>
      <c r="S180" s="150"/>
      <c r="T180" s="151"/>
      <c r="U180" s="150"/>
      <c r="V180" s="152"/>
      <c r="W180" s="152"/>
      <c r="X180" s="152"/>
      <c r="Y180" s="152"/>
      <c r="Z180" s="152"/>
      <c r="AA180" s="152"/>
      <c r="AB180" s="152"/>
      <c r="AC180" s="152"/>
      <c r="AD180" s="152" t="s">
        <v>123</v>
      </c>
      <c r="AE180" s="152">
        <v>0</v>
      </c>
      <c r="AF180" s="152"/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</row>
    <row r="181" spans="1:51" ht="12.75" customHeight="1" outlineLevel="1" x14ac:dyDescent="0.2">
      <c r="A181" s="144"/>
      <c r="B181" s="144"/>
      <c r="C181" s="153" t="s">
        <v>323</v>
      </c>
      <c r="D181" s="154"/>
      <c r="E181" s="155">
        <v>8</v>
      </c>
      <c r="F181" s="149"/>
      <c r="G181" s="149"/>
      <c r="H181" s="149"/>
      <c r="I181" s="149"/>
      <c r="J181" s="149"/>
      <c r="K181" s="149"/>
      <c r="L181" s="149"/>
      <c r="M181" s="149"/>
      <c r="N181" s="150"/>
      <c r="O181" s="150"/>
      <c r="P181" s="150"/>
      <c r="Q181" s="150"/>
      <c r="R181" s="150"/>
      <c r="S181" s="150"/>
      <c r="T181" s="151"/>
      <c r="U181" s="150"/>
      <c r="V181" s="152"/>
      <c r="W181" s="152"/>
      <c r="X181" s="152"/>
      <c r="Y181" s="152"/>
      <c r="Z181" s="152"/>
      <c r="AA181" s="152"/>
      <c r="AB181" s="152"/>
      <c r="AC181" s="152"/>
      <c r="AD181" s="152" t="s">
        <v>123</v>
      </c>
      <c r="AE181" s="152">
        <v>0</v>
      </c>
      <c r="AF181" s="152"/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</row>
    <row r="182" spans="1:51" ht="12.75" customHeight="1" outlineLevel="1" x14ac:dyDescent="0.2">
      <c r="A182" s="144">
        <v>53</v>
      </c>
      <c r="B182" s="144" t="s">
        <v>324</v>
      </c>
      <c r="C182" s="145" t="s">
        <v>325</v>
      </c>
      <c r="D182" s="146" t="s">
        <v>120</v>
      </c>
      <c r="E182" s="147">
        <v>0.53969999999999996</v>
      </c>
      <c r="F182" s="148"/>
      <c r="G182" s="149">
        <f>ROUND(E182*F182,2)</f>
        <v>0</v>
      </c>
      <c r="H182" s="148"/>
      <c r="I182" s="149">
        <f>ROUND(E182*H182,2)</f>
        <v>0</v>
      </c>
      <c r="J182" s="148"/>
      <c r="K182" s="149">
        <f>ROUND(E182*J182,2)</f>
        <v>0</v>
      </c>
      <c r="L182" s="149">
        <v>21</v>
      </c>
      <c r="M182" s="149">
        <f>G182*(1+L182/100)</f>
        <v>0</v>
      </c>
      <c r="N182" s="150">
        <v>2.9100000000000001E-2</v>
      </c>
      <c r="O182" s="150">
        <f>ROUND(E182*N182,5)</f>
        <v>1.5709999999999998E-2</v>
      </c>
      <c r="P182" s="150">
        <v>0</v>
      </c>
      <c r="Q182" s="150">
        <f>ROUND(E182*P182,5)</f>
        <v>0</v>
      </c>
      <c r="R182" s="150"/>
      <c r="S182" s="150"/>
      <c r="T182" s="151">
        <v>0</v>
      </c>
      <c r="U182" s="150">
        <f>ROUND(E182*T182,2)</f>
        <v>0</v>
      </c>
      <c r="V182" s="152"/>
      <c r="W182" s="152"/>
      <c r="X182" s="152"/>
      <c r="Y182" s="152"/>
      <c r="Z182" s="152"/>
      <c r="AA182" s="152"/>
      <c r="AB182" s="152"/>
      <c r="AC182" s="152"/>
      <c r="AD182" s="152" t="s">
        <v>121</v>
      </c>
      <c r="AE182" s="152"/>
      <c r="AF182" s="152"/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</row>
    <row r="183" spans="1:51" ht="12.75" customHeight="1" outlineLevel="1" x14ac:dyDescent="0.2">
      <c r="A183" s="144"/>
      <c r="B183" s="144"/>
      <c r="C183" s="153" t="s">
        <v>314</v>
      </c>
      <c r="D183" s="154"/>
      <c r="E183" s="155"/>
      <c r="F183" s="149"/>
      <c r="G183" s="149"/>
      <c r="H183" s="149"/>
      <c r="I183" s="149"/>
      <c r="J183" s="149"/>
      <c r="K183" s="149"/>
      <c r="L183" s="149"/>
      <c r="M183" s="149"/>
      <c r="N183" s="150"/>
      <c r="O183" s="150"/>
      <c r="P183" s="150"/>
      <c r="Q183" s="150"/>
      <c r="R183" s="150"/>
      <c r="S183" s="150"/>
      <c r="T183" s="151"/>
      <c r="U183" s="150"/>
      <c r="V183" s="152"/>
      <c r="W183" s="152"/>
      <c r="X183" s="152"/>
      <c r="Y183" s="152"/>
      <c r="Z183" s="152"/>
      <c r="AA183" s="152"/>
      <c r="AB183" s="152"/>
      <c r="AC183" s="152"/>
      <c r="AD183" s="152" t="s">
        <v>123</v>
      </c>
      <c r="AE183" s="152">
        <v>0</v>
      </c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152"/>
    </row>
    <row r="184" spans="1:51" ht="12.75" customHeight="1" outlineLevel="1" x14ac:dyDescent="0.2">
      <c r="A184" s="144"/>
      <c r="B184" s="144"/>
      <c r="C184" s="153" t="s">
        <v>326</v>
      </c>
      <c r="D184" s="154"/>
      <c r="E184" s="155">
        <v>9.4500000000000001E-2</v>
      </c>
      <c r="F184" s="149"/>
      <c r="G184" s="149"/>
      <c r="H184" s="149"/>
      <c r="I184" s="149"/>
      <c r="J184" s="149"/>
      <c r="K184" s="149"/>
      <c r="L184" s="149"/>
      <c r="M184" s="149"/>
      <c r="N184" s="150"/>
      <c r="O184" s="150"/>
      <c r="P184" s="150"/>
      <c r="Q184" s="150"/>
      <c r="R184" s="150"/>
      <c r="S184" s="150"/>
      <c r="T184" s="151"/>
      <c r="U184" s="150"/>
      <c r="V184" s="152"/>
      <c r="W184" s="152"/>
      <c r="X184" s="152"/>
      <c r="Y184" s="152"/>
      <c r="Z184" s="152"/>
      <c r="AA184" s="152"/>
      <c r="AB184" s="152"/>
      <c r="AC184" s="152"/>
      <c r="AD184" s="152" t="s">
        <v>123</v>
      </c>
      <c r="AE184" s="152">
        <v>0</v>
      </c>
      <c r="AF184" s="152"/>
      <c r="AG184" s="152"/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</row>
    <row r="185" spans="1:51" ht="12.75" customHeight="1" outlineLevel="1" x14ac:dyDescent="0.2">
      <c r="A185" s="144"/>
      <c r="B185" s="144"/>
      <c r="C185" s="153" t="s">
        <v>318</v>
      </c>
      <c r="D185" s="154"/>
      <c r="E185" s="155"/>
      <c r="F185" s="149"/>
      <c r="G185" s="149"/>
      <c r="H185" s="149"/>
      <c r="I185" s="149"/>
      <c r="J185" s="149"/>
      <c r="K185" s="149"/>
      <c r="L185" s="149"/>
      <c r="M185" s="149"/>
      <c r="N185" s="150"/>
      <c r="O185" s="150"/>
      <c r="P185" s="150"/>
      <c r="Q185" s="150"/>
      <c r="R185" s="150"/>
      <c r="S185" s="150"/>
      <c r="T185" s="151"/>
      <c r="U185" s="150"/>
      <c r="V185" s="152"/>
      <c r="W185" s="152"/>
      <c r="X185" s="152"/>
      <c r="Y185" s="152"/>
      <c r="Z185" s="152"/>
      <c r="AA185" s="152"/>
      <c r="AB185" s="152"/>
      <c r="AC185" s="152"/>
      <c r="AD185" s="152" t="s">
        <v>123</v>
      </c>
      <c r="AE185" s="152">
        <v>0</v>
      </c>
      <c r="AF185" s="152"/>
      <c r="AG185" s="152"/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</row>
    <row r="186" spans="1:51" ht="12.75" customHeight="1" outlineLevel="1" x14ac:dyDescent="0.2">
      <c r="A186" s="144"/>
      <c r="B186" s="144"/>
      <c r="C186" s="153" t="s">
        <v>327</v>
      </c>
      <c r="D186" s="154"/>
      <c r="E186" s="155">
        <v>0.1764</v>
      </c>
      <c r="F186" s="149"/>
      <c r="G186" s="149"/>
      <c r="H186" s="149"/>
      <c r="I186" s="149"/>
      <c r="J186" s="149"/>
      <c r="K186" s="149"/>
      <c r="L186" s="149"/>
      <c r="M186" s="149"/>
      <c r="N186" s="150"/>
      <c r="O186" s="150"/>
      <c r="P186" s="150"/>
      <c r="Q186" s="150"/>
      <c r="R186" s="150"/>
      <c r="S186" s="150"/>
      <c r="T186" s="151"/>
      <c r="U186" s="150"/>
      <c r="V186" s="152"/>
      <c r="W186" s="152"/>
      <c r="X186" s="152"/>
      <c r="Y186" s="152"/>
      <c r="Z186" s="152"/>
      <c r="AA186" s="152"/>
      <c r="AB186" s="152"/>
      <c r="AC186" s="152"/>
      <c r="AD186" s="152" t="s">
        <v>123</v>
      </c>
      <c r="AE186" s="152">
        <v>0</v>
      </c>
      <c r="AF186" s="152"/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</row>
    <row r="187" spans="1:51" ht="12.75" customHeight="1" outlineLevel="1" x14ac:dyDescent="0.2">
      <c r="A187" s="144"/>
      <c r="B187" s="144"/>
      <c r="C187" s="153" t="s">
        <v>320</v>
      </c>
      <c r="D187" s="154"/>
      <c r="E187" s="155"/>
      <c r="F187" s="149"/>
      <c r="G187" s="149"/>
      <c r="H187" s="149"/>
      <c r="I187" s="149"/>
      <c r="J187" s="149"/>
      <c r="K187" s="149"/>
      <c r="L187" s="149"/>
      <c r="M187" s="149"/>
      <c r="N187" s="150"/>
      <c r="O187" s="150"/>
      <c r="P187" s="150"/>
      <c r="Q187" s="150"/>
      <c r="R187" s="150"/>
      <c r="S187" s="150"/>
      <c r="T187" s="151"/>
      <c r="U187" s="150"/>
      <c r="V187" s="152"/>
      <c r="W187" s="152"/>
      <c r="X187" s="152"/>
      <c r="Y187" s="152"/>
      <c r="Z187" s="152"/>
      <c r="AA187" s="152"/>
      <c r="AB187" s="152"/>
      <c r="AC187" s="152"/>
      <c r="AD187" s="152" t="s">
        <v>123</v>
      </c>
      <c r="AE187" s="152">
        <v>0</v>
      </c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</row>
    <row r="188" spans="1:51" ht="12.75" customHeight="1" outlineLevel="1" x14ac:dyDescent="0.2">
      <c r="A188" s="144"/>
      <c r="B188" s="144"/>
      <c r="C188" s="153" t="s">
        <v>328</v>
      </c>
      <c r="D188" s="154"/>
      <c r="E188" s="155">
        <v>8.9599999999999999E-2</v>
      </c>
      <c r="F188" s="149"/>
      <c r="G188" s="149"/>
      <c r="H188" s="149"/>
      <c r="I188" s="149"/>
      <c r="J188" s="149"/>
      <c r="K188" s="149"/>
      <c r="L188" s="149"/>
      <c r="M188" s="149"/>
      <c r="N188" s="150"/>
      <c r="O188" s="150"/>
      <c r="P188" s="150"/>
      <c r="Q188" s="150"/>
      <c r="R188" s="150"/>
      <c r="S188" s="150"/>
      <c r="T188" s="151"/>
      <c r="U188" s="150"/>
      <c r="V188" s="152"/>
      <c r="W188" s="152"/>
      <c r="X188" s="152"/>
      <c r="Y188" s="152"/>
      <c r="Z188" s="152"/>
      <c r="AA188" s="152"/>
      <c r="AB188" s="152"/>
      <c r="AC188" s="152"/>
      <c r="AD188" s="152" t="s">
        <v>123</v>
      </c>
      <c r="AE188" s="152">
        <v>0</v>
      </c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</row>
    <row r="189" spans="1:51" ht="12.75" customHeight="1" outlineLevel="1" x14ac:dyDescent="0.2">
      <c r="A189" s="144"/>
      <c r="B189" s="144"/>
      <c r="C189" s="153" t="s">
        <v>322</v>
      </c>
      <c r="D189" s="154"/>
      <c r="E189" s="155"/>
      <c r="F189" s="149"/>
      <c r="G189" s="149"/>
      <c r="H189" s="149"/>
      <c r="I189" s="149"/>
      <c r="J189" s="149"/>
      <c r="K189" s="149"/>
      <c r="L189" s="149"/>
      <c r="M189" s="149"/>
      <c r="N189" s="150"/>
      <c r="O189" s="150"/>
      <c r="P189" s="150"/>
      <c r="Q189" s="150"/>
      <c r="R189" s="150"/>
      <c r="S189" s="150"/>
      <c r="T189" s="151"/>
      <c r="U189" s="150"/>
      <c r="V189" s="152"/>
      <c r="W189" s="152"/>
      <c r="X189" s="152"/>
      <c r="Y189" s="152"/>
      <c r="Z189" s="152"/>
      <c r="AA189" s="152"/>
      <c r="AB189" s="152"/>
      <c r="AC189" s="152"/>
      <c r="AD189" s="152" t="s">
        <v>123</v>
      </c>
      <c r="AE189" s="152">
        <v>0</v>
      </c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</row>
    <row r="190" spans="1:51" ht="12.75" customHeight="1" outlineLevel="1" x14ac:dyDescent="0.2">
      <c r="A190" s="144"/>
      <c r="B190" s="144"/>
      <c r="C190" s="153" t="s">
        <v>329</v>
      </c>
      <c r="D190" s="154"/>
      <c r="E190" s="155">
        <v>0.1792</v>
      </c>
      <c r="F190" s="149"/>
      <c r="G190" s="149"/>
      <c r="H190" s="149"/>
      <c r="I190" s="149"/>
      <c r="J190" s="149"/>
      <c r="K190" s="149"/>
      <c r="L190" s="149"/>
      <c r="M190" s="149"/>
      <c r="N190" s="150"/>
      <c r="O190" s="150"/>
      <c r="P190" s="150"/>
      <c r="Q190" s="150"/>
      <c r="R190" s="150"/>
      <c r="S190" s="150"/>
      <c r="T190" s="151"/>
      <c r="U190" s="150"/>
      <c r="V190" s="152"/>
      <c r="W190" s="152"/>
      <c r="X190" s="152"/>
      <c r="Y190" s="152"/>
      <c r="Z190" s="152"/>
      <c r="AA190" s="152"/>
      <c r="AB190" s="152"/>
      <c r="AC190" s="152"/>
      <c r="AD190" s="152" t="s">
        <v>123</v>
      </c>
      <c r="AE190" s="152">
        <v>0</v>
      </c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</row>
    <row r="191" spans="1:51" ht="12.75" customHeight="1" outlineLevel="1" x14ac:dyDescent="0.2">
      <c r="A191" s="144">
        <v>54</v>
      </c>
      <c r="B191" s="144" t="s">
        <v>330</v>
      </c>
      <c r="C191" s="145" t="s">
        <v>331</v>
      </c>
      <c r="D191" s="146" t="s">
        <v>263</v>
      </c>
      <c r="E191" s="147">
        <v>10.199999999999999</v>
      </c>
      <c r="F191" s="148"/>
      <c r="G191" s="149">
        <f>ROUND(E191*F191,2)</f>
        <v>0</v>
      </c>
      <c r="H191" s="148"/>
      <c r="I191" s="149">
        <f>ROUND(E191*H191,2)</f>
        <v>0</v>
      </c>
      <c r="J191" s="148"/>
      <c r="K191" s="149">
        <f>ROUND(E191*J191,2)</f>
        <v>0</v>
      </c>
      <c r="L191" s="149">
        <v>21</v>
      </c>
      <c r="M191" s="149">
        <f>G191*(1+L191/100)</f>
        <v>0</v>
      </c>
      <c r="N191" s="150">
        <v>1.6000000000000001E-4</v>
      </c>
      <c r="O191" s="150">
        <f>ROUND(E191*N191,5)</f>
        <v>1.6299999999999999E-3</v>
      </c>
      <c r="P191" s="150">
        <v>0</v>
      </c>
      <c r="Q191" s="150">
        <f>ROUND(E191*P191,5)</f>
        <v>0</v>
      </c>
      <c r="R191" s="150"/>
      <c r="S191" s="150"/>
      <c r="T191" s="151">
        <v>0.158</v>
      </c>
      <c r="U191" s="150">
        <f>ROUND(E191*T191,2)</f>
        <v>1.61</v>
      </c>
      <c r="V191" s="152"/>
      <c r="W191" s="152"/>
      <c r="X191" s="152"/>
      <c r="Y191" s="152"/>
      <c r="Z191" s="152"/>
      <c r="AA191" s="152"/>
      <c r="AB191" s="152"/>
      <c r="AC191" s="152"/>
      <c r="AD191" s="152" t="s">
        <v>121</v>
      </c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</row>
    <row r="192" spans="1:51" ht="12.75" customHeight="1" outlineLevel="1" x14ac:dyDescent="0.2">
      <c r="A192" s="144"/>
      <c r="B192" s="144"/>
      <c r="C192" s="153" t="s">
        <v>332</v>
      </c>
      <c r="D192" s="154"/>
      <c r="E192" s="155"/>
      <c r="F192" s="149"/>
      <c r="G192" s="149"/>
      <c r="H192" s="149"/>
      <c r="I192" s="149"/>
      <c r="J192" s="149"/>
      <c r="K192" s="149"/>
      <c r="L192" s="149"/>
      <c r="M192" s="149"/>
      <c r="N192" s="150"/>
      <c r="O192" s="150"/>
      <c r="P192" s="150"/>
      <c r="Q192" s="150"/>
      <c r="R192" s="150"/>
      <c r="S192" s="150"/>
      <c r="T192" s="151"/>
      <c r="U192" s="150"/>
      <c r="V192" s="152"/>
      <c r="W192" s="152"/>
      <c r="X192" s="152"/>
      <c r="Y192" s="152"/>
      <c r="Z192" s="152"/>
      <c r="AA192" s="152"/>
      <c r="AB192" s="152"/>
      <c r="AC192" s="152"/>
      <c r="AD192" s="152" t="s">
        <v>123</v>
      </c>
      <c r="AE192" s="152">
        <v>0</v>
      </c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</row>
    <row r="193" spans="1:51" ht="12.75" customHeight="1" outlineLevel="1" x14ac:dyDescent="0.2">
      <c r="A193" s="144"/>
      <c r="B193" s="144"/>
      <c r="C193" s="153" t="s">
        <v>333</v>
      </c>
      <c r="D193" s="154"/>
      <c r="E193" s="155">
        <v>10.199999999999999</v>
      </c>
      <c r="F193" s="149"/>
      <c r="G193" s="149"/>
      <c r="H193" s="149"/>
      <c r="I193" s="149"/>
      <c r="J193" s="149"/>
      <c r="K193" s="149"/>
      <c r="L193" s="149"/>
      <c r="M193" s="149"/>
      <c r="N193" s="150"/>
      <c r="O193" s="150"/>
      <c r="P193" s="150"/>
      <c r="Q193" s="150"/>
      <c r="R193" s="150"/>
      <c r="S193" s="150"/>
      <c r="T193" s="151"/>
      <c r="U193" s="150"/>
      <c r="V193" s="152"/>
      <c r="W193" s="152"/>
      <c r="X193" s="152"/>
      <c r="Y193" s="152"/>
      <c r="Z193" s="152"/>
      <c r="AA193" s="152"/>
      <c r="AB193" s="152"/>
      <c r="AC193" s="152"/>
      <c r="AD193" s="152" t="s">
        <v>123</v>
      </c>
      <c r="AE193" s="152">
        <v>0</v>
      </c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</row>
    <row r="194" spans="1:51" ht="12.75" customHeight="1" outlineLevel="1" x14ac:dyDescent="0.2">
      <c r="A194" s="144">
        <v>55</v>
      </c>
      <c r="B194" s="144" t="s">
        <v>334</v>
      </c>
      <c r="C194" s="145" t="s">
        <v>335</v>
      </c>
      <c r="D194" s="146" t="s">
        <v>120</v>
      </c>
      <c r="E194" s="147">
        <v>0.22031999999999999</v>
      </c>
      <c r="F194" s="148"/>
      <c r="G194" s="149">
        <f>ROUND(E194*F194,2)</f>
        <v>0</v>
      </c>
      <c r="H194" s="148"/>
      <c r="I194" s="149">
        <f>ROUND(E194*H194,2)</f>
        <v>0</v>
      </c>
      <c r="J194" s="148"/>
      <c r="K194" s="149">
        <f>ROUND(E194*J194,2)</f>
        <v>0</v>
      </c>
      <c r="L194" s="149">
        <v>21</v>
      </c>
      <c r="M194" s="149">
        <f>G194*(1+L194/100)</f>
        <v>0</v>
      </c>
      <c r="N194" s="150">
        <v>3.1099999999999999E-3</v>
      </c>
      <c r="O194" s="150">
        <f>ROUND(E194*N194,5)</f>
        <v>6.8999999999999997E-4</v>
      </c>
      <c r="P194" s="150">
        <v>0</v>
      </c>
      <c r="Q194" s="150">
        <f>ROUND(E194*P194,5)</f>
        <v>0</v>
      </c>
      <c r="R194" s="150"/>
      <c r="S194" s="150"/>
      <c r="T194" s="151">
        <v>0</v>
      </c>
      <c r="U194" s="150">
        <f>ROUND(E194*T194,2)</f>
        <v>0</v>
      </c>
      <c r="V194" s="152"/>
      <c r="W194" s="152"/>
      <c r="X194" s="152"/>
      <c r="Y194" s="152"/>
      <c r="Z194" s="152"/>
      <c r="AA194" s="152"/>
      <c r="AB194" s="152"/>
      <c r="AC194" s="152"/>
      <c r="AD194" s="152" t="s">
        <v>121</v>
      </c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</row>
    <row r="195" spans="1:51" ht="12.75" customHeight="1" outlineLevel="1" x14ac:dyDescent="0.2">
      <c r="A195" s="144"/>
      <c r="B195" s="144"/>
      <c r="C195" s="153" t="s">
        <v>332</v>
      </c>
      <c r="D195" s="154"/>
      <c r="E195" s="155"/>
      <c r="F195" s="149"/>
      <c r="G195" s="149"/>
      <c r="H195" s="149"/>
      <c r="I195" s="149"/>
      <c r="J195" s="149"/>
      <c r="K195" s="149"/>
      <c r="L195" s="149"/>
      <c r="M195" s="149"/>
      <c r="N195" s="150"/>
      <c r="O195" s="150"/>
      <c r="P195" s="150"/>
      <c r="Q195" s="150"/>
      <c r="R195" s="150"/>
      <c r="S195" s="150"/>
      <c r="T195" s="151"/>
      <c r="U195" s="150"/>
      <c r="V195" s="152"/>
      <c r="W195" s="152"/>
      <c r="X195" s="152"/>
      <c r="Y195" s="152"/>
      <c r="Z195" s="152"/>
      <c r="AA195" s="152"/>
      <c r="AB195" s="152"/>
      <c r="AC195" s="152"/>
      <c r="AD195" s="152" t="s">
        <v>123</v>
      </c>
      <c r="AE195" s="152">
        <v>0</v>
      </c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</row>
    <row r="196" spans="1:51" ht="12.75" customHeight="1" outlineLevel="1" x14ac:dyDescent="0.2">
      <c r="A196" s="144"/>
      <c r="B196" s="144"/>
      <c r="C196" s="153" t="s">
        <v>336</v>
      </c>
      <c r="D196" s="154"/>
      <c r="E196" s="155">
        <v>0.22031999999999999</v>
      </c>
      <c r="F196" s="149"/>
      <c r="G196" s="149"/>
      <c r="H196" s="149"/>
      <c r="I196" s="149"/>
      <c r="J196" s="149"/>
      <c r="K196" s="149"/>
      <c r="L196" s="149"/>
      <c r="M196" s="149"/>
      <c r="N196" s="150"/>
      <c r="O196" s="150"/>
      <c r="P196" s="150"/>
      <c r="Q196" s="150"/>
      <c r="R196" s="150"/>
      <c r="S196" s="150"/>
      <c r="T196" s="151"/>
      <c r="U196" s="150"/>
      <c r="V196" s="152"/>
      <c r="W196" s="152"/>
      <c r="X196" s="152"/>
      <c r="Y196" s="152"/>
      <c r="Z196" s="152"/>
      <c r="AA196" s="152"/>
      <c r="AB196" s="152"/>
      <c r="AC196" s="152"/>
      <c r="AD196" s="152" t="s">
        <v>123</v>
      </c>
      <c r="AE196" s="152">
        <v>0</v>
      </c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</row>
    <row r="197" spans="1:51" ht="22.5" customHeight="1" outlineLevel="1" x14ac:dyDescent="0.2">
      <c r="A197" s="144">
        <v>56</v>
      </c>
      <c r="B197" s="144" t="s">
        <v>337</v>
      </c>
      <c r="C197" s="145" t="s">
        <v>338</v>
      </c>
      <c r="D197" s="146" t="s">
        <v>131</v>
      </c>
      <c r="E197" s="147">
        <v>4.8</v>
      </c>
      <c r="F197" s="148"/>
      <c r="G197" s="149">
        <f>ROUND(E197*F197,2)</f>
        <v>0</v>
      </c>
      <c r="H197" s="148"/>
      <c r="I197" s="149">
        <f>ROUND(E197*H197,2)</f>
        <v>0</v>
      </c>
      <c r="J197" s="148"/>
      <c r="K197" s="149">
        <f>ROUND(E197*J197,2)</f>
        <v>0</v>
      </c>
      <c r="L197" s="149">
        <v>21</v>
      </c>
      <c r="M197" s="149">
        <f>G197*(1+L197/100)</f>
        <v>0</v>
      </c>
      <c r="N197" s="150">
        <v>0</v>
      </c>
      <c r="O197" s="150">
        <f>ROUND(E197*N197,5)</f>
        <v>0</v>
      </c>
      <c r="P197" s="150">
        <v>0</v>
      </c>
      <c r="Q197" s="150">
        <f>ROUND(E197*P197,5)</f>
        <v>0</v>
      </c>
      <c r="R197" s="150"/>
      <c r="S197" s="150"/>
      <c r="T197" s="151">
        <v>0.28100000000000003</v>
      </c>
      <c r="U197" s="150">
        <f>ROUND(E197*T197,2)</f>
        <v>1.35</v>
      </c>
      <c r="V197" s="152"/>
      <c r="W197" s="152"/>
      <c r="X197" s="152"/>
      <c r="Y197" s="152"/>
      <c r="Z197" s="152"/>
      <c r="AA197" s="152"/>
      <c r="AB197" s="152"/>
      <c r="AC197" s="152"/>
      <c r="AD197" s="152" t="s">
        <v>121</v>
      </c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</row>
    <row r="198" spans="1:51" ht="12.75" customHeight="1" outlineLevel="1" x14ac:dyDescent="0.2">
      <c r="A198" s="144"/>
      <c r="B198" s="144"/>
      <c r="C198" s="153" t="s">
        <v>339</v>
      </c>
      <c r="D198" s="154"/>
      <c r="E198" s="155"/>
      <c r="F198" s="149"/>
      <c r="G198" s="149"/>
      <c r="H198" s="149"/>
      <c r="I198" s="149"/>
      <c r="J198" s="149"/>
      <c r="K198" s="149"/>
      <c r="L198" s="149"/>
      <c r="M198" s="149"/>
      <c r="N198" s="150"/>
      <c r="O198" s="150"/>
      <c r="P198" s="150"/>
      <c r="Q198" s="150"/>
      <c r="R198" s="150"/>
      <c r="S198" s="150"/>
      <c r="T198" s="151"/>
      <c r="U198" s="150"/>
      <c r="V198" s="152"/>
      <c r="W198" s="152"/>
      <c r="X198" s="152"/>
      <c r="Y198" s="152"/>
      <c r="Z198" s="152"/>
      <c r="AA198" s="152"/>
      <c r="AB198" s="152"/>
      <c r="AC198" s="152"/>
      <c r="AD198" s="152" t="s">
        <v>123</v>
      </c>
      <c r="AE198" s="152">
        <v>0</v>
      </c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</row>
    <row r="199" spans="1:51" ht="12.75" customHeight="1" outlineLevel="1" x14ac:dyDescent="0.2">
      <c r="A199" s="144"/>
      <c r="B199" s="144"/>
      <c r="C199" s="153" t="s">
        <v>340</v>
      </c>
      <c r="D199" s="154"/>
      <c r="E199" s="155">
        <v>4.8</v>
      </c>
      <c r="F199" s="149"/>
      <c r="G199" s="149"/>
      <c r="H199" s="149"/>
      <c r="I199" s="149"/>
      <c r="J199" s="149"/>
      <c r="K199" s="149"/>
      <c r="L199" s="149"/>
      <c r="M199" s="149"/>
      <c r="N199" s="150"/>
      <c r="O199" s="150"/>
      <c r="P199" s="150"/>
      <c r="Q199" s="150"/>
      <c r="R199" s="150"/>
      <c r="S199" s="150"/>
      <c r="T199" s="151"/>
      <c r="U199" s="150"/>
      <c r="V199" s="152"/>
      <c r="W199" s="152"/>
      <c r="X199" s="152"/>
      <c r="Y199" s="152"/>
      <c r="Z199" s="152"/>
      <c r="AA199" s="152"/>
      <c r="AB199" s="152"/>
      <c r="AC199" s="152"/>
      <c r="AD199" s="152" t="s">
        <v>123</v>
      </c>
      <c r="AE199" s="152">
        <v>0</v>
      </c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</row>
    <row r="200" spans="1:51" ht="12.75" customHeight="1" outlineLevel="1" x14ac:dyDescent="0.2">
      <c r="A200" s="144">
        <v>57</v>
      </c>
      <c r="B200" s="144" t="s">
        <v>341</v>
      </c>
      <c r="C200" s="145" t="s">
        <v>342</v>
      </c>
      <c r="D200" s="146" t="s">
        <v>120</v>
      </c>
      <c r="E200" s="147">
        <v>0.12</v>
      </c>
      <c r="F200" s="148"/>
      <c r="G200" s="149">
        <f>ROUND(E200*F200,2)</f>
        <v>0</v>
      </c>
      <c r="H200" s="148"/>
      <c r="I200" s="149">
        <f>ROUND(E200*H200,2)</f>
        <v>0</v>
      </c>
      <c r="J200" s="148"/>
      <c r="K200" s="149">
        <f>ROUND(E200*J200,2)</f>
        <v>0</v>
      </c>
      <c r="L200" s="149">
        <v>21</v>
      </c>
      <c r="M200" s="149">
        <f>G200*(1+L200/100)</f>
        <v>0</v>
      </c>
      <c r="N200" s="150">
        <v>2.9499999999999999E-3</v>
      </c>
      <c r="O200" s="150">
        <f>ROUND(E200*N200,5)</f>
        <v>3.5E-4</v>
      </c>
      <c r="P200" s="150">
        <v>0</v>
      </c>
      <c r="Q200" s="150">
        <f>ROUND(E200*P200,5)</f>
        <v>0</v>
      </c>
      <c r="R200" s="150"/>
      <c r="S200" s="150"/>
      <c r="T200" s="151">
        <v>0</v>
      </c>
      <c r="U200" s="150">
        <f>ROUND(E200*T200,2)</f>
        <v>0</v>
      </c>
      <c r="V200" s="152"/>
      <c r="W200" s="152"/>
      <c r="X200" s="152"/>
      <c r="Y200" s="152"/>
      <c r="Z200" s="152"/>
      <c r="AA200" s="152"/>
      <c r="AB200" s="152"/>
      <c r="AC200" s="152"/>
      <c r="AD200" s="152" t="s">
        <v>121</v>
      </c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</row>
    <row r="201" spans="1:51" ht="12.75" customHeight="1" outlineLevel="1" x14ac:dyDescent="0.2">
      <c r="A201" s="144"/>
      <c r="B201" s="144"/>
      <c r="C201" s="153" t="s">
        <v>339</v>
      </c>
      <c r="D201" s="154"/>
      <c r="E201" s="155"/>
      <c r="F201" s="149"/>
      <c r="G201" s="149"/>
      <c r="H201" s="149"/>
      <c r="I201" s="149"/>
      <c r="J201" s="149"/>
      <c r="K201" s="149"/>
      <c r="L201" s="149"/>
      <c r="M201" s="149"/>
      <c r="N201" s="150"/>
      <c r="O201" s="150"/>
      <c r="P201" s="150"/>
      <c r="Q201" s="150"/>
      <c r="R201" s="150"/>
      <c r="S201" s="150"/>
      <c r="T201" s="151"/>
      <c r="U201" s="150"/>
      <c r="V201" s="152"/>
      <c r="W201" s="152"/>
      <c r="X201" s="152"/>
      <c r="Y201" s="152"/>
      <c r="Z201" s="152"/>
      <c r="AA201" s="152"/>
      <c r="AB201" s="152"/>
      <c r="AC201" s="152"/>
      <c r="AD201" s="152" t="s">
        <v>123</v>
      </c>
      <c r="AE201" s="152">
        <v>0</v>
      </c>
      <c r="AF201" s="152"/>
      <c r="AG201" s="152"/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</row>
    <row r="202" spans="1:51" ht="12.75" customHeight="1" outlineLevel="1" x14ac:dyDescent="0.2">
      <c r="A202" s="144"/>
      <c r="B202" s="144"/>
      <c r="C202" s="153" t="s">
        <v>343</v>
      </c>
      <c r="D202" s="154"/>
      <c r="E202" s="155">
        <v>0.12</v>
      </c>
      <c r="F202" s="149"/>
      <c r="G202" s="149"/>
      <c r="H202" s="149"/>
      <c r="I202" s="149"/>
      <c r="J202" s="149"/>
      <c r="K202" s="149"/>
      <c r="L202" s="149"/>
      <c r="M202" s="149"/>
      <c r="N202" s="150"/>
      <c r="O202" s="150"/>
      <c r="P202" s="150"/>
      <c r="Q202" s="150"/>
      <c r="R202" s="150"/>
      <c r="S202" s="150"/>
      <c r="T202" s="151"/>
      <c r="U202" s="150"/>
      <c r="V202" s="152"/>
      <c r="W202" s="152"/>
      <c r="X202" s="152"/>
      <c r="Y202" s="152"/>
      <c r="Z202" s="152"/>
      <c r="AA202" s="152"/>
      <c r="AB202" s="152"/>
      <c r="AC202" s="152"/>
      <c r="AD202" s="152" t="s">
        <v>123</v>
      </c>
      <c r="AE202" s="152">
        <v>0</v>
      </c>
      <c r="AF202" s="152"/>
      <c r="AG202" s="152"/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</row>
    <row r="203" spans="1:51" ht="12.75" customHeight="1" outlineLevel="1" x14ac:dyDescent="0.2">
      <c r="A203" s="144">
        <v>58</v>
      </c>
      <c r="B203" s="144" t="s">
        <v>344</v>
      </c>
      <c r="C203" s="145" t="s">
        <v>345</v>
      </c>
      <c r="D203" s="146" t="s">
        <v>120</v>
      </c>
      <c r="E203" s="147">
        <v>2.415772</v>
      </c>
      <c r="F203" s="148"/>
      <c r="G203" s="149">
        <f>ROUND(E203*F203,2)</f>
        <v>0</v>
      </c>
      <c r="H203" s="148"/>
      <c r="I203" s="149">
        <f>ROUND(E203*H203,2)</f>
        <v>0</v>
      </c>
      <c r="J203" s="148"/>
      <c r="K203" s="149">
        <f>ROUND(E203*J203,2)</f>
        <v>0</v>
      </c>
      <c r="L203" s="149">
        <v>21</v>
      </c>
      <c r="M203" s="149">
        <f>G203*(1+L203/100)</f>
        <v>0</v>
      </c>
      <c r="N203" s="150">
        <v>0.56999999999999995</v>
      </c>
      <c r="O203" s="150">
        <f>ROUND(E203*N203,5)</f>
        <v>1.3769899999999999</v>
      </c>
      <c r="P203" s="150">
        <v>0</v>
      </c>
      <c r="Q203" s="150">
        <f>ROUND(E203*P203,5)</f>
        <v>0</v>
      </c>
      <c r="R203" s="150"/>
      <c r="S203" s="150"/>
      <c r="T203" s="151">
        <v>0</v>
      </c>
      <c r="U203" s="150">
        <f>ROUND(E203*T203,2)</f>
        <v>0</v>
      </c>
      <c r="V203" s="152"/>
      <c r="W203" s="152"/>
      <c r="X203" s="152"/>
      <c r="Y203" s="152"/>
      <c r="Z203" s="152"/>
      <c r="AA203" s="152"/>
      <c r="AB203" s="152"/>
      <c r="AC203" s="152"/>
      <c r="AD203" s="152" t="s">
        <v>121</v>
      </c>
      <c r="AE203" s="152"/>
      <c r="AF203" s="152"/>
      <c r="AG203" s="152"/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</row>
    <row r="204" spans="1:51" ht="12.75" customHeight="1" outlineLevel="1" x14ac:dyDescent="0.2">
      <c r="A204" s="144"/>
      <c r="B204" s="144"/>
      <c r="C204" s="153" t="s">
        <v>264</v>
      </c>
      <c r="D204" s="154"/>
      <c r="E204" s="155"/>
      <c r="F204" s="149"/>
      <c r="G204" s="149"/>
      <c r="H204" s="149"/>
      <c r="I204" s="149"/>
      <c r="J204" s="149"/>
      <c r="K204" s="149"/>
      <c r="L204" s="149"/>
      <c r="M204" s="149"/>
      <c r="N204" s="150"/>
      <c r="O204" s="150"/>
      <c r="P204" s="150"/>
      <c r="Q204" s="150"/>
      <c r="R204" s="150"/>
      <c r="S204" s="150"/>
      <c r="T204" s="151"/>
      <c r="U204" s="150"/>
      <c r="V204" s="152"/>
      <c r="W204" s="152"/>
      <c r="X204" s="152"/>
      <c r="Y204" s="152"/>
      <c r="Z204" s="152"/>
      <c r="AA204" s="152"/>
      <c r="AB204" s="152"/>
      <c r="AC204" s="152"/>
      <c r="AD204" s="152" t="s">
        <v>123</v>
      </c>
      <c r="AE204" s="152">
        <v>0</v>
      </c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</row>
    <row r="205" spans="1:51" ht="12.75" customHeight="1" outlineLevel="1" x14ac:dyDescent="0.2">
      <c r="A205" s="144"/>
      <c r="B205" s="144"/>
      <c r="C205" s="153" t="s">
        <v>346</v>
      </c>
      <c r="D205" s="154"/>
      <c r="E205" s="155">
        <v>0.14361599999999999</v>
      </c>
      <c r="F205" s="149"/>
      <c r="G205" s="149"/>
      <c r="H205" s="149"/>
      <c r="I205" s="149"/>
      <c r="J205" s="149"/>
      <c r="K205" s="149"/>
      <c r="L205" s="149"/>
      <c r="M205" s="149"/>
      <c r="N205" s="150"/>
      <c r="O205" s="150"/>
      <c r="P205" s="150"/>
      <c r="Q205" s="150"/>
      <c r="R205" s="150"/>
      <c r="S205" s="150"/>
      <c r="T205" s="151"/>
      <c r="U205" s="150"/>
      <c r="V205" s="152"/>
      <c r="W205" s="152"/>
      <c r="X205" s="152"/>
      <c r="Y205" s="152"/>
      <c r="Z205" s="152"/>
      <c r="AA205" s="152"/>
      <c r="AB205" s="152"/>
      <c r="AC205" s="152"/>
      <c r="AD205" s="152" t="s">
        <v>123</v>
      </c>
      <c r="AE205" s="152">
        <v>0</v>
      </c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</row>
    <row r="206" spans="1:51" ht="12.75" customHeight="1" outlineLevel="1" x14ac:dyDescent="0.2">
      <c r="A206" s="144"/>
      <c r="B206" s="144"/>
      <c r="C206" s="153" t="s">
        <v>266</v>
      </c>
      <c r="D206" s="154"/>
      <c r="E206" s="155"/>
      <c r="F206" s="149"/>
      <c r="G206" s="149"/>
      <c r="H206" s="149"/>
      <c r="I206" s="149"/>
      <c r="J206" s="149"/>
      <c r="K206" s="149"/>
      <c r="L206" s="149"/>
      <c r="M206" s="149"/>
      <c r="N206" s="150"/>
      <c r="O206" s="150"/>
      <c r="P206" s="150"/>
      <c r="Q206" s="150"/>
      <c r="R206" s="150"/>
      <c r="S206" s="150"/>
      <c r="T206" s="151"/>
      <c r="U206" s="150"/>
      <c r="V206" s="152"/>
      <c r="W206" s="152"/>
      <c r="X206" s="152"/>
      <c r="Y206" s="152"/>
      <c r="Z206" s="152"/>
      <c r="AA206" s="152"/>
      <c r="AB206" s="152"/>
      <c r="AC206" s="152"/>
      <c r="AD206" s="152" t="s">
        <v>123</v>
      </c>
      <c r="AE206" s="152">
        <v>0</v>
      </c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</row>
    <row r="207" spans="1:51" ht="12.75" customHeight="1" outlineLevel="1" x14ac:dyDescent="0.2">
      <c r="A207" s="144"/>
      <c r="B207" s="144"/>
      <c r="C207" s="153" t="s">
        <v>346</v>
      </c>
      <c r="D207" s="154"/>
      <c r="E207" s="155">
        <v>0.14361599999999999</v>
      </c>
      <c r="F207" s="149"/>
      <c r="G207" s="149"/>
      <c r="H207" s="149"/>
      <c r="I207" s="149"/>
      <c r="J207" s="149"/>
      <c r="K207" s="149"/>
      <c r="L207" s="149"/>
      <c r="M207" s="149"/>
      <c r="N207" s="150"/>
      <c r="O207" s="150"/>
      <c r="P207" s="150"/>
      <c r="Q207" s="150"/>
      <c r="R207" s="150"/>
      <c r="S207" s="150"/>
      <c r="T207" s="151"/>
      <c r="U207" s="150"/>
      <c r="V207" s="152"/>
      <c r="W207" s="152"/>
      <c r="X207" s="152"/>
      <c r="Y207" s="152"/>
      <c r="Z207" s="152"/>
      <c r="AA207" s="152"/>
      <c r="AB207" s="152"/>
      <c r="AC207" s="152"/>
      <c r="AD207" s="152" t="s">
        <v>123</v>
      </c>
      <c r="AE207" s="152">
        <v>0</v>
      </c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</row>
    <row r="208" spans="1:51" ht="12.75" customHeight="1" outlineLevel="1" x14ac:dyDescent="0.2">
      <c r="A208" s="144"/>
      <c r="B208" s="144"/>
      <c r="C208" s="153" t="s">
        <v>267</v>
      </c>
      <c r="D208" s="154"/>
      <c r="E208" s="155"/>
      <c r="F208" s="149"/>
      <c r="G208" s="149"/>
      <c r="H208" s="149"/>
      <c r="I208" s="149"/>
      <c r="J208" s="149"/>
      <c r="K208" s="149"/>
      <c r="L208" s="149"/>
      <c r="M208" s="149"/>
      <c r="N208" s="150"/>
      <c r="O208" s="150"/>
      <c r="P208" s="150"/>
      <c r="Q208" s="150"/>
      <c r="R208" s="150"/>
      <c r="S208" s="150"/>
      <c r="T208" s="151"/>
      <c r="U208" s="150"/>
      <c r="V208" s="152"/>
      <c r="W208" s="152"/>
      <c r="X208" s="152"/>
      <c r="Y208" s="152"/>
      <c r="Z208" s="152"/>
      <c r="AA208" s="152"/>
      <c r="AB208" s="152"/>
      <c r="AC208" s="152"/>
      <c r="AD208" s="152" t="s">
        <v>123</v>
      </c>
      <c r="AE208" s="152">
        <v>0</v>
      </c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</row>
    <row r="209" spans="1:51" ht="12.75" customHeight="1" outlineLevel="1" x14ac:dyDescent="0.2">
      <c r="A209" s="144"/>
      <c r="B209" s="144"/>
      <c r="C209" s="153" t="s">
        <v>284</v>
      </c>
      <c r="D209" s="154"/>
      <c r="E209" s="155">
        <v>0.47232000000000002</v>
      </c>
      <c r="F209" s="149"/>
      <c r="G209" s="149"/>
      <c r="H209" s="149"/>
      <c r="I209" s="149"/>
      <c r="J209" s="149"/>
      <c r="K209" s="149"/>
      <c r="L209" s="149"/>
      <c r="M209" s="149"/>
      <c r="N209" s="150"/>
      <c r="O209" s="150"/>
      <c r="P209" s="150"/>
      <c r="Q209" s="150"/>
      <c r="R209" s="150"/>
      <c r="S209" s="150"/>
      <c r="T209" s="151"/>
      <c r="U209" s="150"/>
      <c r="V209" s="152"/>
      <c r="W209" s="152"/>
      <c r="X209" s="152"/>
      <c r="Y209" s="152"/>
      <c r="Z209" s="152"/>
      <c r="AA209" s="152"/>
      <c r="AB209" s="152"/>
      <c r="AC209" s="152"/>
      <c r="AD209" s="152" t="s">
        <v>123</v>
      </c>
      <c r="AE209" s="152">
        <v>0</v>
      </c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</row>
    <row r="210" spans="1:51" ht="12.75" customHeight="1" outlineLevel="1" x14ac:dyDescent="0.2">
      <c r="A210" s="144"/>
      <c r="B210" s="144"/>
      <c r="C210" s="153" t="s">
        <v>269</v>
      </c>
      <c r="D210" s="154"/>
      <c r="E210" s="155"/>
      <c r="F210" s="149"/>
      <c r="G210" s="149"/>
      <c r="H210" s="149"/>
      <c r="I210" s="149"/>
      <c r="J210" s="149"/>
      <c r="K210" s="149"/>
      <c r="L210" s="149"/>
      <c r="M210" s="149"/>
      <c r="N210" s="150"/>
      <c r="O210" s="150"/>
      <c r="P210" s="150"/>
      <c r="Q210" s="150"/>
      <c r="R210" s="150"/>
      <c r="S210" s="150"/>
      <c r="T210" s="151"/>
      <c r="U210" s="150"/>
      <c r="V210" s="152"/>
      <c r="W210" s="152"/>
      <c r="X210" s="152"/>
      <c r="Y210" s="152"/>
      <c r="Z210" s="152"/>
      <c r="AA210" s="152"/>
      <c r="AB210" s="152"/>
      <c r="AC210" s="152"/>
      <c r="AD210" s="152" t="s">
        <v>123</v>
      </c>
      <c r="AE210" s="152">
        <v>0</v>
      </c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</row>
    <row r="211" spans="1:51" ht="12.75" customHeight="1" outlineLevel="1" x14ac:dyDescent="0.2">
      <c r="A211" s="144"/>
      <c r="B211" s="144"/>
      <c r="C211" s="153" t="s">
        <v>285</v>
      </c>
      <c r="D211" s="154"/>
      <c r="E211" s="155">
        <v>0.11700000000000001</v>
      </c>
      <c r="F211" s="149"/>
      <c r="G211" s="149"/>
      <c r="H211" s="149"/>
      <c r="I211" s="149"/>
      <c r="J211" s="149"/>
      <c r="K211" s="149"/>
      <c r="L211" s="149"/>
      <c r="M211" s="149"/>
      <c r="N211" s="150"/>
      <c r="O211" s="150"/>
      <c r="P211" s="150"/>
      <c r="Q211" s="150"/>
      <c r="R211" s="150"/>
      <c r="S211" s="150"/>
      <c r="T211" s="151"/>
      <c r="U211" s="150"/>
      <c r="V211" s="152"/>
      <c r="W211" s="152"/>
      <c r="X211" s="152"/>
      <c r="Y211" s="152"/>
      <c r="Z211" s="152"/>
      <c r="AA211" s="152"/>
      <c r="AB211" s="152"/>
      <c r="AC211" s="152"/>
      <c r="AD211" s="152" t="s">
        <v>123</v>
      </c>
      <c r="AE211" s="152">
        <v>0</v>
      </c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</row>
    <row r="212" spans="1:51" ht="12.75" customHeight="1" outlineLevel="1" x14ac:dyDescent="0.2">
      <c r="A212" s="144"/>
      <c r="B212" s="144"/>
      <c r="C212" s="153" t="s">
        <v>271</v>
      </c>
      <c r="D212" s="154"/>
      <c r="E212" s="155"/>
      <c r="F212" s="149"/>
      <c r="G212" s="149"/>
      <c r="H212" s="149"/>
      <c r="I212" s="149"/>
      <c r="J212" s="149"/>
      <c r="K212" s="149"/>
      <c r="L212" s="149"/>
      <c r="M212" s="149"/>
      <c r="N212" s="150"/>
      <c r="O212" s="150"/>
      <c r="P212" s="150"/>
      <c r="Q212" s="150"/>
      <c r="R212" s="150"/>
      <c r="S212" s="150"/>
      <c r="T212" s="151"/>
      <c r="U212" s="150"/>
      <c r="V212" s="152"/>
      <c r="W212" s="152"/>
      <c r="X212" s="152"/>
      <c r="Y212" s="152"/>
      <c r="Z212" s="152"/>
      <c r="AA212" s="152"/>
      <c r="AB212" s="152"/>
      <c r="AC212" s="152"/>
      <c r="AD212" s="152" t="s">
        <v>123</v>
      </c>
      <c r="AE212" s="152">
        <v>0</v>
      </c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</row>
    <row r="213" spans="1:51" ht="12.75" customHeight="1" outlineLevel="1" x14ac:dyDescent="0.2">
      <c r="A213" s="144"/>
      <c r="B213" s="144"/>
      <c r="C213" s="153" t="s">
        <v>286</v>
      </c>
      <c r="D213" s="154"/>
      <c r="E213" s="155">
        <v>6.5000000000000002E-2</v>
      </c>
      <c r="F213" s="149"/>
      <c r="G213" s="149"/>
      <c r="H213" s="149"/>
      <c r="I213" s="149"/>
      <c r="J213" s="149"/>
      <c r="K213" s="149"/>
      <c r="L213" s="149"/>
      <c r="M213" s="149"/>
      <c r="N213" s="150"/>
      <c r="O213" s="150"/>
      <c r="P213" s="150"/>
      <c r="Q213" s="150"/>
      <c r="R213" s="150"/>
      <c r="S213" s="150"/>
      <c r="T213" s="151"/>
      <c r="U213" s="150"/>
      <c r="V213" s="152"/>
      <c r="W213" s="152"/>
      <c r="X213" s="152"/>
      <c r="Y213" s="152"/>
      <c r="Z213" s="152"/>
      <c r="AA213" s="152"/>
      <c r="AB213" s="152"/>
      <c r="AC213" s="152"/>
      <c r="AD213" s="152" t="s">
        <v>123</v>
      </c>
      <c r="AE213" s="152">
        <v>0</v>
      </c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</row>
    <row r="214" spans="1:51" ht="12.75" customHeight="1" outlineLevel="1" x14ac:dyDescent="0.2">
      <c r="A214" s="144"/>
      <c r="B214" s="144"/>
      <c r="C214" s="153" t="s">
        <v>273</v>
      </c>
      <c r="D214" s="154"/>
      <c r="E214" s="155"/>
      <c r="F214" s="149"/>
      <c r="G214" s="149"/>
      <c r="H214" s="149"/>
      <c r="I214" s="149"/>
      <c r="J214" s="149"/>
      <c r="K214" s="149"/>
      <c r="L214" s="149"/>
      <c r="M214" s="149"/>
      <c r="N214" s="150"/>
      <c r="O214" s="150"/>
      <c r="P214" s="150"/>
      <c r="Q214" s="150"/>
      <c r="R214" s="150"/>
      <c r="S214" s="150"/>
      <c r="T214" s="151"/>
      <c r="U214" s="150"/>
      <c r="V214" s="152"/>
      <c r="W214" s="152"/>
      <c r="X214" s="152"/>
      <c r="Y214" s="152"/>
      <c r="Z214" s="152"/>
      <c r="AA214" s="152"/>
      <c r="AB214" s="152"/>
      <c r="AC214" s="152"/>
      <c r="AD214" s="152" t="s">
        <v>123</v>
      </c>
      <c r="AE214" s="152">
        <v>0</v>
      </c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</row>
    <row r="215" spans="1:51" ht="12.75" customHeight="1" outlineLevel="1" x14ac:dyDescent="0.2">
      <c r="A215" s="144"/>
      <c r="B215" s="144"/>
      <c r="C215" s="153" t="s">
        <v>287</v>
      </c>
      <c r="D215" s="154"/>
      <c r="E215" s="155">
        <v>0.06</v>
      </c>
      <c r="F215" s="149"/>
      <c r="G215" s="149"/>
      <c r="H215" s="149"/>
      <c r="I215" s="149"/>
      <c r="J215" s="149"/>
      <c r="K215" s="149"/>
      <c r="L215" s="149"/>
      <c r="M215" s="149"/>
      <c r="N215" s="150"/>
      <c r="O215" s="150"/>
      <c r="P215" s="150"/>
      <c r="Q215" s="150"/>
      <c r="R215" s="150"/>
      <c r="S215" s="150"/>
      <c r="T215" s="151"/>
      <c r="U215" s="150"/>
      <c r="V215" s="152"/>
      <c r="W215" s="152"/>
      <c r="X215" s="152"/>
      <c r="Y215" s="152"/>
      <c r="Z215" s="152"/>
      <c r="AA215" s="152"/>
      <c r="AB215" s="152"/>
      <c r="AC215" s="152"/>
      <c r="AD215" s="152" t="s">
        <v>123</v>
      </c>
      <c r="AE215" s="152">
        <v>0</v>
      </c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</row>
    <row r="216" spans="1:51" ht="12.75" customHeight="1" outlineLevel="1" x14ac:dyDescent="0.2">
      <c r="A216" s="144"/>
      <c r="B216" s="144"/>
      <c r="C216" s="153" t="s">
        <v>280</v>
      </c>
      <c r="D216" s="154"/>
      <c r="E216" s="155"/>
      <c r="F216" s="149"/>
      <c r="G216" s="149"/>
      <c r="H216" s="149"/>
      <c r="I216" s="149"/>
      <c r="J216" s="149"/>
      <c r="K216" s="149"/>
      <c r="L216" s="149"/>
      <c r="M216" s="149"/>
      <c r="N216" s="150"/>
      <c r="O216" s="150"/>
      <c r="P216" s="150"/>
      <c r="Q216" s="150"/>
      <c r="R216" s="150"/>
      <c r="S216" s="150"/>
      <c r="T216" s="151"/>
      <c r="U216" s="150"/>
      <c r="V216" s="152"/>
      <c r="W216" s="152"/>
      <c r="X216" s="152"/>
      <c r="Y216" s="152"/>
      <c r="Z216" s="152"/>
      <c r="AA216" s="152"/>
      <c r="AB216" s="152"/>
      <c r="AC216" s="152"/>
      <c r="AD216" s="152" t="s">
        <v>123</v>
      </c>
      <c r="AE216" s="152">
        <v>0</v>
      </c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</row>
    <row r="217" spans="1:51" ht="12.75" customHeight="1" outlineLevel="1" x14ac:dyDescent="0.2">
      <c r="A217" s="144"/>
      <c r="B217" s="144"/>
      <c r="C217" s="153" t="s">
        <v>288</v>
      </c>
      <c r="D217" s="154"/>
      <c r="E217" s="155">
        <v>9.0999999999999998E-2</v>
      </c>
      <c r="F217" s="149"/>
      <c r="G217" s="149"/>
      <c r="H217" s="149"/>
      <c r="I217" s="149"/>
      <c r="J217" s="149"/>
      <c r="K217" s="149"/>
      <c r="L217" s="149"/>
      <c r="M217" s="149"/>
      <c r="N217" s="150"/>
      <c r="O217" s="150"/>
      <c r="P217" s="150"/>
      <c r="Q217" s="150"/>
      <c r="R217" s="150"/>
      <c r="S217" s="150"/>
      <c r="T217" s="151"/>
      <c r="U217" s="150"/>
      <c r="V217" s="152"/>
      <c r="W217" s="152"/>
      <c r="X217" s="152"/>
      <c r="Y217" s="152"/>
      <c r="Z217" s="152"/>
      <c r="AA217" s="152"/>
      <c r="AB217" s="152"/>
      <c r="AC217" s="152"/>
      <c r="AD217" s="152" t="s">
        <v>123</v>
      </c>
      <c r="AE217" s="152">
        <v>0</v>
      </c>
      <c r="AF217" s="152"/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</row>
    <row r="218" spans="1:51" ht="12.75" customHeight="1" outlineLevel="1" x14ac:dyDescent="0.2">
      <c r="A218" s="144"/>
      <c r="B218" s="144"/>
      <c r="C218" s="153" t="s">
        <v>291</v>
      </c>
      <c r="D218" s="154"/>
      <c r="E218" s="155"/>
      <c r="F218" s="149"/>
      <c r="G218" s="149"/>
      <c r="H218" s="149"/>
      <c r="I218" s="149"/>
      <c r="J218" s="149"/>
      <c r="K218" s="149"/>
      <c r="L218" s="149"/>
      <c r="M218" s="149"/>
      <c r="N218" s="150"/>
      <c r="O218" s="150"/>
      <c r="P218" s="150"/>
      <c r="Q218" s="150"/>
      <c r="R218" s="150"/>
      <c r="S218" s="150"/>
      <c r="T218" s="151"/>
      <c r="U218" s="150"/>
      <c r="V218" s="152"/>
      <c r="W218" s="152"/>
      <c r="X218" s="152"/>
      <c r="Y218" s="152"/>
      <c r="Z218" s="152"/>
      <c r="AA218" s="152"/>
      <c r="AB218" s="152"/>
      <c r="AC218" s="152"/>
      <c r="AD218" s="152" t="s">
        <v>123</v>
      </c>
      <c r="AE218" s="152">
        <v>0</v>
      </c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</row>
    <row r="219" spans="1:51" ht="12.75" customHeight="1" outlineLevel="1" x14ac:dyDescent="0.2">
      <c r="A219" s="144"/>
      <c r="B219" s="144"/>
      <c r="C219" s="153" t="s">
        <v>299</v>
      </c>
      <c r="D219" s="154"/>
      <c r="E219" s="155">
        <v>0.56320000000000003</v>
      </c>
      <c r="F219" s="149"/>
      <c r="G219" s="149"/>
      <c r="H219" s="149"/>
      <c r="I219" s="149"/>
      <c r="J219" s="149"/>
      <c r="K219" s="149"/>
      <c r="L219" s="149"/>
      <c r="M219" s="149"/>
      <c r="N219" s="150"/>
      <c r="O219" s="150"/>
      <c r="P219" s="150"/>
      <c r="Q219" s="150"/>
      <c r="R219" s="150"/>
      <c r="S219" s="150"/>
      <c r="T219" s="151"/>
      <c r="U219" s="150"/>
      <c r="V219" s="152"/>
      <c r="W219" s="152"/>
      <c r="X219" s="152"/>
      <c r="Y219" s="152"/>
      <c r="Z219" s="152"/>
      <c r="AA219" s="152"/>
      <c r="AB219" s="152"/>
      <c r="AC219" s="152"/>
      <c r="AD219" s="152" t="s">
        <v>123</v>
      </c>
      <c r="AE219" s="152">
        <v>0</v>
      </c>
      <c r="AF219" s="152"/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</row>
    <row r="220" spans="1:51" ht="12.75" customHeight="1" outlineLevel="1" x14ac:dyDescent="0.2">
      <c r="A220" s="144"/>
      <c r="B220" s="144"/>
      <c r="C220" s="153" t="s">
        <v>314</v>
      </c>
      <c r="D220" s="154"/>
      <c r="E220" s="155"/>
      <c r="F220" s="149"/>
      <c r="G220" s="149"/>
      <c r="H220" s="149"/>
      <c r="I220" s="149"/>
      <c r="J220" s="149"/>
      <c r="K220" s="149"/>
      <c r="L220" s="149"/>
      <c r="M220" s="149"/>
      <c r="N220" s="150"/>
      <c r="O220" s="150"/>
      <c r="P220" s="150"/>
      <c r="Q220" s="150"/>
      <c r="R220" s="150"/>
      <c r="S220" s="150"/>
      <c r="T220" s="151"/>
      <c r="U220" s="150"/>
      <c r="V220" s="152"/>
      <c r="W220" s="152"/>
      <c r="X220" s="152"/>
      <c r="Y220" s="152"/>
      <c r="Z220" s="152"/>
      <c r="AA220" s="152"/>
      <c r="AB220" s="152"/>
      <c r="AC220" s="152"/>
      <c r="AD220" s="152" t="s">
        <v>123</v>
      </c>
      <c r="AE220" s="152">
        <v>0</v>
      </c>
      <c r="AF220" s="152"/>
      <c r="AG220" s="152"/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</row>
    <row r="221" spans="1:51" ht="12.75" customHeight="1" outlineLevel="1" x14ac:dyDescent="0.2">
      <c r="A221" s="144"/>
      <c r="B221" s="144"/>
      <c r="C221" s="153" t="s">
        <v>326</v>
      </c>
      <c r="D221" s="154"/>
      <c r="E221" s="155">
        <v>9.4500000000000001E-2</v>
      </c>
      <c r="F221" s="149"/>
      <c r="G221" s="149"/>
      <c r="H221" s="149"/>
      <c r="I221" s="149"/>
      <c r="J221" s="149"/>
      <c r="K221" s="149"/>
      <c r="L221" s="149"/>
      <c r="M221" s="149"/>
      <c r="N221" s="150"/>
      <c r="O221" s="150"/>
      <c r="P221" s="150"/>
      <c r="Q221" s="150"/>
      <c r="R221" s="150"/>
      <c r="S221" s="150"/>
      <c r="T221" s="151"/>
      <c r="U221" s="150"/>
      <c r="V221" s="152"/>
      <c r="W221" s="152"/>
      <c r="X221" s="152"/>
      <c r="Y221" s="152"/>
      <c r="Z221" s="152"/>
      <c r="AA221" s="152"/>
      <c r="AB221" s="152"/>
      <c r="AC221" s="152"/>
      <c r="AD221" s="152" t="s">
        <v>123</v>
      </c>
      <c r="AE221" s="152">
        <v>0</v>
      </c>
      <c r="AF221" s="152"/>
      <c r="AG221" s="152"/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</row>
    <row r="222" spans="1:51" ht="12.75" customHeight="1" outlineLevel="1" x14ac:dyDescent="0.2">
      <c r="A222" s="144"/>
      <c r="B222" s="144"/>
      <c r="C222" s="153" t="s">
        <v>318</v>
      </c>
      <c r="D222" s="154"/>
      <c r="E222" s="155"/>
      <c r="F222" s="149"/>
      <c r="G222" s="149"/>
      <c r="H222" s="149"/>
      <c r="I222" s="149"/>
      <c r="J222" s="149"/>
      <c r="K222" s="149"/>
      <c r="L222" s="149"/>
      <c r="M222" s="149"/>
      <c r="N222" s="150"/>
      <c r="O222" s="150"/>
      <c r="P222" s="150"/>
      <c r="Q222" s="150"/>
      <c r="R222" s="150"/>
      <c r="S222" s="150"/>
      <c r="T222" s="151"/>
      <c r="U222" s="150"/>
      <c r="V222" s="152"/>
      <c r="W222" s="152"/>
      <c r="X222" s="152"/>
      <c r="Y222" s="152"/>
      <c r="Z222" s="152"/>
      <c r="AA222" s="152"/>
      <c r="AB222" s="152"/>
      <c r="AC222" s="152"/>
      <c r="AD222" s="152" t="s">
        <v>123</v>
      </c>
      <c r="AE222" s="152">
        <v>0</v>
      </c>
      <c r="AF222" s="152"/>
      <c r="AG222" s="152"/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</row>
    <row r="223" spans="1:51" ht="12.75" customHeight="1" outlineLevel="1" x14ac:dyDescent="0.2">
      <c r="A223" s="144"/>
      <c r="B223" s="144"/>
      <c r="C223" s="153" t="s">
        <v>327</v>
      </c>
      <c r="D223" s="154"/>
      <c r="E223" s="155">
        <v>0.1764</v>
      </c>
      <c r="F223" s="149"/>
      <c r="G223" s="149"/>
      <c r="H223" s="149"/>
      <c r="I223" s="149"/>
      <c r="J223" s="149"/>
      <c r="K223" s="149"/>
      <c r="L223" s="149"/>
      <c r="M223" s="149"/>
      <c r="N223" s="150"/>
      <c r="O223" s="150"/>
      <c r="P223" s="150"/>
      <c r="Q223" s="150"/>
      <c r="R223" s="150"/>
      <c r="S223" s="150"/>
      <c r="T223" s="151"/>
      <c r="U223" s="150"/>
      <c r="V223" s="152"/>
      <c r="W223" s="152"/>
      <c r="X223" s="152"/>
      <c r="Y223" s="152"/>
      <c r="Z223" s="152"/>
      <c r="AA223" s="152"/>
      <c r="AB223" s="152"/>
      <c r="AC223" s="152"/>
      <c r="AD223" s="152" t="s">
        <v>123</v>
      </c>
      <c r="AE223" s="152">
        <v>0</v>
      </c>
      <c r="AF223" s="152"/>
      <c r="AG223" s="152"/>
      <c r="AH223" s="152"/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</row>
    <row r="224" spans="1:51" ht="12.75" customHeight="1" outlineLevel="1" x14ac:dyDescent="0.2">
      <c r="A224" s="144"/>
      <c r="B224" s="144"/>
      <c r="C224" s="153" t="s">
        <v>320</v>
      </c>
      <c r="D224" s="154"/>
      <c r="E224" s="155"/>
      <c r="F224" s="149"/>
      <c r="G224" s="149"/>
      <c r="H224" s="149"/>
      <c r="I224" s="149"/>
      <c r="J224" s="149"/>
      <c r="K224" s="149"/>
      <c r="L224" s="149"/>
      <c r="M224" s="149"/>
      <c r="N224" s="150"/>
      <c r="O224" s="150"/>
      <c r="P224" s="150"/>
      <c r="Q224" s="150"/>
      <c r="R224" s="150"/>
      <c r="S224" s="150"/>
      <c r="T224" s="151"/>
      <c r="U224" s="150"/>
      <c r="V224" s="152"/>
      <c r="W224" s="152"/>
      <c r="X224" s="152"/>
      <c r="Y224" s="152"/>
      <c r="Z224" s="152"/>
      <c r="AA224" s="152"/>
      <c r="AB224" s="152"/>
      <c r="AC224" s="152"/>
      <c r="AD224" s="152" t="s">
        <v>123</v>
      </c>
      <c r="AE224" s="152">
        <v>0</v>
      </c>
      <c r="AF224" s="152"/>
      <c r="AG224" s="152"/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</row>
    <row r="225" spans="1:51" ht="12.75" customHeight="1" outlineLevel="1" x14ac:dyDescent="0.2">
      <c r="A225" s="144"/>
      <c r="B225" s="144"/>
      <c r="C225" s="153" t="s">
        <v>328</v>
      </c>
      <c r="D225" s="154"/>
      <c r="E225" s="155">
        <v>8.9599999999999999E-2</v>
      </c>
      <c r="F225" s="149"/>
      <c r="G225" s="149"/>
      <c r="H225" s="149"/>
      <c r="I225" s="149"/>
      <c r="J225" s="149"/>
      <c r="K225" s="149"/>
      <c r="L225" s="149"/>
      <c r="M225" s="149"/>
      <c r="N225" s="150"/>
      <c r="O225" s="150"/>
      <c r="P225" s="150"/>
      <c r="Q225" s="150"/>
      <c r="R225" s="150"/>
      <c r="S225" s="150"/>
      <c r="T225" s="151"/>
      <c r="U225" s="150"/>
      <c r="V225" s="152"/>
      <c r="W225" s="152"/>
      <c r="X225" s="152"/>
      <c r="Y225" s="152"/>
      <c r="Z225" s="152"/>
      <c r="AA225" s="152"/>
      <c r="AB225" s="152"/>
      <c r="AC225" s="152"/>
      <c r="AD225" s="152" t="s">
        <v>123</v>
      </c>
      <c r="AE225" s="152">
        <v>0</v>
      </c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</row>
    <row r="226" spans="1:51" ht="12.75" customHeight="1" outlineLevel="1" x14ac:dyDescent="0.2">
      <c r="A226" s="144"/>
      <c r="B226" s="144"/>
      <c r="C226" s="153" t="s">
        <v>322</v>
      </c>
      <c r="D226" s="154"/>
      <c r="E226" s="155"/>
      <c r="F226" s="149"/>
      <c r="G226" s="149"/>
      <c r="H226" s="149"/>
      <c r="I226" s="149"/>
      <c r="J226" s="149"/>
      <c r="K226" s="149"/>
      <c r="L226" s="149"/>
      <c r="M226" s="149"/>
      <c r="N226" s="150"/>
      <c r="O226" s="150"/>
      <c r="P226" s="150"/>
      <c r="Q226" s="150"/>
      <c r="R226" s="150"/>
      <c r="S226" s="150"/>
      <c r="T226" s="151"/>
      <c r="U226" s="150"/>
      <c r="V226" s="152"/>
      <c r="W226" s="152"/>
      <c r="X226" s="152"/>
      <c r="Y226" s="152"/>
      <c r="Z226" s="152"/>
      <c r="AA226" s="152"/>
      <c r="AB226" s="152"/>
      <c r="AC226" s="152"/>
      <c r="AD226" s="152" t="s">
        <v>123</v>
      </c>
      <c r="AE226" s="152">
        <v>0</v>
      </c>
      <c r="AF226" s="152"/>
      <c r="AG226" s="152"/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</row>
    <row r="227" spans="1:51" ht="12.75" customHeight="1" outlineLevel="1" x14ac:dyDescent="0.2">
      <c r="A227" s="144"/>
      <c r="B227" s="144"/>
      <c r="C227" s="153" t="s">
        <v>329</v>
      </c>
      <c r="D227" s="154"/>
      <c r="E227" s="155">
        <v>0.1792</v>
      </c>
      <c r="F227" s="149"/>
      <c r="G227" s="149"/>
      <c r="H227" s="149"/>
      <c r="I227" s="149"/>
      <c r="J227" s="149"/>
      <c r="K227" s="149"/>
      <c r="L227" s="149"/>
      <c r="M227" s="149"/>
      <c r="N227" s="150"/>
      <c r="O227" s="150"/>
      <c r="P227" s="150"/>
      <c r="Q227" s="150"/>
      <c r="R227" s="150"/>
      <c r="S227" s="150"/>
      <c r="T227" s="151"/>
      <c r="U227" s="150"/>
      <c r="V227" s="152"/>
      <c r="W227" s="152"/>
      <c r="X227" s="152"/>
      <c r="Y227" s="152"/>
      <c r="Z227" s="152"/>
      <c r="AA227" s="152"/>
      <c r="AB227" s="152"/>
      <c r="AC227" s="152"/>
      <c r="AD227" s="152" t="s">
        <v>123</v>
      </c>
      <c r="AE227" s="152">
        <v>0</v>
      </c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</row>
    <row r="228" spans="1:51" ht="12.75" customHeight="1" outlineLevel="1" x14ac:dyDescent="0.2">
      <c r="A228" s="144"/>
      <c r="B228" s="144"/>
      <c r="C228" s="153" t="s">
        <v>332</v>
      </c>
      <c r="D228" s="154"/>
      <c r="E228" s="155"/>
      <c r="F228" s="149"/>
      <c r="G228" s="149"/>
      <c r="H228" s="149"/>
      <c r="I228" s="149"/>
      <c r="J228" s="149"/>
      <c r="K228" s="149"/>
      <c r="L228" s="149"/>
      <c r="M228" s="149"/>
      <c r="N228" s="150"/>
      <c r="O228" s="150"/>
      <c r="P228" s="150"/>
      <c r="Q228" s="150"/>
      <c r="R228" s="150"/>
      <c r="S228" s="150"/>
      <c r="T228" s="151"/>
      <c r="U228" s="150"/>
      <c r="V228" s="152"/>
      <c r="W228" s="152"/>
      <c r="X228" s="152"/>
      <c r="Y228" s="152"/>
      <c r="Z228" s="152"/>
      <c r="AA228" s="152"/>
      <c r="AB228" s="152"/>
      <c r="AC228" s="152"/>
      <c r="AD228" s="152" t="s">
        <v>123</v>
      </c>
      <c r="AE228" s="152">
        <v>0</v>
      </c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</row>
    <row r="229" spans="1:51" ht="12.75" customHeight="1" outlineLevel="1" x14ac:dyDescent="0.2">
      <c r="A229" s="144"/>
      <c r="B229" s="144"/>
      <c r="C229" s="153" t="s">
        <v>336</v>
      </c>
      <c r="D229" s="154"/>
      <c r="E229" s="155">
        <v>0.22031999999999999</v>
      </c>
      <c r="F229" s="149"/>
      <c r="G229" s="149"/>
      <c r="H229" s="149"/>
      <c r="I229" s="149"/>
      <c r="J229" s="149"/>
      <c r="K229" s="149"/>
      <c r="L229" s="149"/>
      <c r="M229" s="149"/>
      <c r="N229" s="150"/>
      <c r="O229" s="150"/>
      <c r="P229" s="150"/>
      <c r="Q229" s="150"/>
      <c r="R229" s="150"/>
      <c r="S229" s="150"/>
      <c r="T229" s="151"/>
      <c r="U229" s="150"/>
      <c r="V229" s="152"/>
      <c r="W229" s="152"/>
      <c r="X229" s="152"/>
      <c r="Y229" s="152"/>
      <c r="Z229" s="152"/>
      <c r="AA229" s="152"/>
      <c r="AB229" s="152"/>
      <c r="AC229" s="152"/>
      <c r="AD229" s="152" t="s">
        <v>123</v>
      </c>
      <c r="AE229" s="152">
        <v>0</v>
      </c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</row>
    <row r="230" spans="1:51" ht="12.75" customHeight="1" outlineLevel="1" x14ac:dyDescent="0.2">
      <c r="A230" s="144">
        <v>59</v>
      </c>
      <c r="B230" s="144" t="s">
        <v>347</v>
      </c>
      <c r="C230" s="145" t="s">
        <v>348</v>
      </c>
      <c r="D230" s="146" t="s">
        <v>131</v>
      </c>
      <c r="E230" s="147">
        <v>36.420999999999999</v>
      </c>
      <c r="F230" s="148"/>
      <c r="G230" s="149">
        <f>ROUND(E230*F230,2)</f>
        <v>0</v>
      </c>
      <c r="H230" s="148"/>
      <c r="I230" s="149">
        <f>ROUND(E230*H230,2)</f>
        <v>0</v>
      </c>
      <c r="J230" s="148"/>
      <c r="K230" s="149">
        <f>ROUND(E230*J230,2)</f>
        <v>0</v>
      </c>
      <c r="L230" s="149">
        <v>21</v>
      </c>
      <c r="M230" s="149">
        <f>G230*(1+L230/100)</f>
        <v>0</v>
      </c>
      <c r="N230" s="150">
        <v>1.5699999999999999E-2</v>
      </c>
      <c r="O230" s="150">
        <f>ROUND(E230*N230,5)</f>
        <v>0.57181000000000004</v>
      </c>
      <c r="P230" s="150">
        <v>0</v>
      </c>
      <c r="Q230" s="150">
        <f>ROUND(E230*P230,5)</f>
        <v>0</v>
      </c>
      <c r="R230" s="150"/>
      <c r="S230" s="150"/>
      <c r="T230" s="151">
        <v>0</v>
      </c>
      <c r="U230" s="150">
        <f>ROUND(E230*T230,2)</f>
        <v>0</v>
      </c>
      <c r="V230" s="152"/>
      <c r="W230" s="152"/>
      <c r="X230" s="152"/>
      <c r="Y230" s="152"/>
      <c r="Z230" s="152"/>
      <c r="AA230" s="152"/>
      <c r="AB230" s="152"/>
      <c r="AC230" s="152"/>
      <c r="AD230" s="152" t="s">
        <v>203</v>
      </c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</row>
    <row r="231" spans="1:51" ht="12.75" customHeight="1" outlineLevel="1" x14ac:dyDescent="0.2">
      <c r="A231" s="144"/>
      <c r="B231" s="144"/>
      <c r="C231" s="153" t="s">
        <v>349</v>
      </c>
      <c r="D231" s="154"/>
      <c r="E231" s="155">
        <v>31.140999999999998</v>
      </c>
      <c r="F231" s="149"/>
      <c r="G231" s="149"/>
      <c r="H231" s="149"/>
      <c r="I231" s="149"/>
      <c r="J231" s="149"/>
      <c r="K231" s="149"/>
      <c r="L231" s="149"/>
      <c r="M231" s="149"/>
      <c r="N231" s="150"/>
      <c r="O231" s="150"/>
      <c r="P231" s="150"/>
      <c r="Q231" s="150"/>
      <c r="R231" s="150"/>
      <c r="S231" s="150"/>
      <c r="T231" s="151"/>
      <c r="U231" s="150"/>
      <c r="V231" s="152"/>
      <c r="W231" s="152"/>
      <c r="X231" s="152"/>
      <c r="Y231" s="152"/>
      <c r="Z231" s="152"/>
      <c r="AA231" s="152"/>
      <c r="AB231" s="152"/>
      <c r="AC231" s="152"/>
      <c r="AD231" s="152" t="s">
        <v>123</v>
      </c>
      <c r="AE231" s="152">
        <v>0</v>
      </c>
      <c r="AF231" s="152"/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</row>
    <row r="232" spans="1:51" ht="12.75" customHeight="1" outlineLevel="1" x14ac:dyDescent="0.2">
      <c r="A232" s="144"/>
      <c r="B232" s="144"/>
      <c r="C232" s="153" t="s">
        <v>350</v>
      </c>
      <c r="D232" s="154"/>
      <c r="E232" s="155">
        <v>5.28</v>
      </c>
      <c r="F232" s="149"/>
      <c r="G232" s="149"/>
      <c r="H232" s="149"/>
      <c r="I232" s="149"/>
      <c r="J232" s="149"/>
      <c r="K232" s="149"/>
      <c r="L232" s="149"/>
      <c r="M232" s="149"/>
      <c r="N232" s="150"/>
      <c r="O232" s="150"/>
      <c r="P232" s="150"/>
      <c r="Q232" s="150"/>
      <c r="R232" s="150"/>
      <c r="S232" s="150"/>
      <c r="T232" s="151"/>
      <c r="U232" s="150"/>
      <c r="V232" s="152"/>
      <c r="W232" s="152"/>
      <c r="X232" s="152"/>
      <c r="Y232" s="152"/>
      <c r="Z232" s="152"/>
      <c r="AA232" s="152"/>
      <c r="AB232" s="152"/>
      <c r="AC232" s="152"/>
      <c r="AD232" s="152" t="s">
        <v>123</v>
      </c>
      <c r="AE232" s="152">
        <v>0</v>
      </c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</row>
    <row r="233" spans="1:51" ht="22.5" customHeight="1" outlineLevel="1" x14ac:dyDescent="0.2">
      <c r="A233" s="144">
        <v>60</v>
      </c>
      <c r="B233" s="144" t="s">
        <v>351</v>
      </c>
      <c r="C233" s="145" t="s">
        <v>352</v>
      </c>
      <c r="D233" s="146" t="s">
        <v>184</v>
      </c>
      <c r="E233" s="147">
        <v>2.35</v>
      </c>
      <c r="F233" s="148"/>
      <c r="G233" s="149">
        <f>ROUND(E233*F233,2)</f>
        <v>0</v>
      </c>
      <c r="H233" s="148"/>
      <c r="I233" s="149">
        <f>ROUND(E233*H233,2)</f>
        <v>0</v>
      </c>
      <c r="J233" s="148"/>
      <c r="K233" s="149">
        <f>ROUND(E233*J233,2)</f>
        <v>0</v>
      </c>
      <c r="L233" s="149">
        <v>21</v>
      </c>
      <c r="M233" s="149">
        <f>G233*(1+L233/100)</f>
        <v>0</v>
      </c>
      <c r="N233" s="150">
        <v>0</v>
      </c>
      <c r="O233" s="150">
        <f>ROUND(E233*N233,5)</f>
        <v>0</v>
      </c>
      <c r="P233" s="150">
        <v>0</v>
      </c>
      <c r="Q233" s="150">
        <f>ROUND(E233*P233,5)</f>
        <v>0</v>
      </c>
      <c r="R233" s="150"/>
      <c r="S233" s="150"/>
      <c r="T233" s="151">
        <v>1.7509999999999999</v>
      </c>
      <c r="U233" s="150">
        <f>ROUND(E233*T233,2)</f>
        <v>4.1100000000000003</v>
      </c>
      <c r="V233" s="152"/>
      <c r="W233" s="152"/>
      <c r="X233" s="152"/>
      <c r="Y233" s="152"/>
      <c r="Z233" s="152"/>
      <c r="AA233" s="152"/>
      <c r="AB233" s="152"/>
      <c r="AC233" s="152"/>
      <c r="AD233" s="152" t="s">
        <v>121</v>
      </c>
      <c r="AE233" s="152"/>
      <c r="AF233" s="152"/>
      <c r="AG233" s="152"/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</row>
    <row r="234" spans="1:51" ht="12.75" customHeight="1" x14ac:dyDescent="0.2">
      <c r="A234" s="156" t="s">
        <v>116</v>
      </c>
      <c r="B234" s="156" t="s">
        <v>71</v>
      </c>
      <c r="C234" s="157" t="s">
        <v>72</v>
      </c>
      <c r="D234" s="158"/>
      <c r="E234" s="159"/>
      <c r="F234" s="160"/>
      <c r="G234" s="160">
        <f>SUMIF(AD235:AD243,"&lt;&gt;NOR",G235:G243)</f>
        <v>0</v>
      </c>
      <c r="H234" s="160"/>
      <c r="I234" s="160">
        <f>SUM(I235:I243)</f>
        <v>0</v>
      </c>
      <c r="J234" s="160"/>
      <c r="K234" s="160">
        <f>SUM(K235:K243)</f>
        <v>0</v>
      </c>
      <c r="L234" s="160"/>
      <c r="M234" s="160">
        <f>SUM(M235:M243)</f>
        <v>0</v>
      </c>
      <c r="N234" s="161"/>
      <c r="O234" s="161">
        <f>SUM(O235:O243)</f>
        <v>9.2219999999999996E-2</v>
      </c>
      <c r="P234" s="161"/>
      <c r="Q234" s="161">
        <f>SUM(Q235:Q243)</f>
        <v>0</v>
      </c>
      <c r="R234" s="161"/>
      <c r="S234" s="161"/>
      <c r="T234" s="162"/>
      <c r="U234" s="161">
        <f>SUM(U235:U243)</f>
        <v>17.669999999999998</v>
      </c>
      <c r="AD234" s="127" t="s">
        <v>117</v>
      </c>
    </row>
    <row r="235" spans="1:51" ht="12.75" customHeight="1" outlineLevel="1" x14ac:dyDescent="0.2">
      <c r="A235" s="144">
        <v>61</v>
      </c>
      <c r="B235" s="144" t="s">
        <v>353</v>
      </c>
      <c r="C235" s="145" t="s">
        <v>354</v>
      </c>
      <c r="D235" s="146" t="s">
        <v>263</v>
      </c>
      <c r="E235" s="147">
        <v>13</v>
      </c>
      <c r="F235" s="148"/>
      <c r="G235" s="149">
        <f t="shared" ref="G235:G238" si="35">ROUND(E235*F235,2)</f>
        <v>0</v>
      </c>
      <c r="H235" s="148"/>
      <c r="I235" s="149">
        <f t="shared" ref="I235:I238" si="36">ROUND(E235*H235,2)</f>
        <v>0</v>
      </c>
      <c r="J235" s="148"/>
      <c r="K235" s="149">
        <f t="shared" ref="K235:K238" si="37">ROUND(E235*J235,2)</f>
        <v>0</v>
      </c>
      <c r="L235" s="149">
        <v>21</v>
      </c>
      <c r="M235" s="149">
        <f t="shared" ref="M235:M238" si="38">G235*(1+L235/100)</f>
        <v>0</v>
      </c>
      <c r="N235" s="150">
        <v>1.3699999999999999E-3</v>
      </c>
      <c r="O235" s="150">
        <f t="shared" ref="O235:O238" si="39">ROUND(E235*N235,5)</f>
        <v>1.7809999999999999E-2</v>
      </c>
      <c r="P235" s="150">
        <v>0</v>
      </c>
      <c r="Q235" s="150">
        <f t="shared" ref="Q235:Q238" si="40">ROUND(E235*P235,5)</f>
        <v>0</v>
      </c>
      <c r="R235" s="150"/>
      <c r="S235" s="150"/>
      <c r="T235" s="151">
        <v>0.24</v>
      </c>
      <c r="U235" s="150">
        <f t="shared" ref="U235:U238" si="41">ROUND(E235*T235,2)</f>
        <v>3.12</v>
      </c>
      <c r="V235" s="152"/>
      <c r="W235" s="152"/>
      <c r="X235" s="152"/>
      <c r="Y235" s="152"/>
      <c r="Z235" s="152"/>
      <c r="AA235" s="152"/>
      <c r="AB235" s="152"/>
      <c r="AC235" s="152"/>
      <c r="AD235" s="152" t="s">
        <v>121</v>
      </c>
      <c r="AE235" s="152"/>
      <c r="AF235" s="152"/>
      <c r="AG235" s="152"/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</row>
    <row r="236" spans="1:51" ht="12.75" customHeight="1" outlineLevel="1" x14ac:dyDescent="0.2">
      <c r="A236" s="144">
        <v>62</v>
      </c>
      <c r="B236" s="144" t="s">
        <v>355</v>
      </c>
      <c r="C236" s="145" t="s">
        <v>356</v>
      </c>
      <c r="D236" s="146" t="s">
        <v>263</v>
      </c>
      <c r="E236" s="147">
        <v>9</v>
      </c>
      <c r="F236" s="148"/>
      <c r="G236" s="149">
        <f t="shared" si="35"/>
        <v>0</v>
      </c>
      <c r="H236" s="148"/>
      <c r="I236" s="149">
        <f t="shared" si="36"/>
        <v>0</v>
      </c>
      <c r="J236" s="148"/>
      <c r="K236" s="149">
        <f t="shared" si="37"/>
        <v>0</v>
      </c>
      <c r="L236" s="149">
        <v>21</v>
      </c>
      <c r="M236" s="149">
        <f t="shared" si="38"/>
        <v>0</v>
      </c>
      <c r="N236" s="150">
        <v>1.4E-3</v>
      </c>
      <c r="O236" s="150">
        <f t="shared" si="39"/>
        <v>1.26E-2</v>
      </c>
      <c r="P236" s="150">
        <v>0</v>
      </c>
      <c r="Q236" s="150">
        <f t="shared" si="40"/>
        <v>0</v>
      </c>
      <c r="R236" s="150"/>
      <c r="S236" s="150"/>
      <c r="T236" s="151">
        <v>0.23</v>
      </c>
      <c r="U236" s="150">
        <f t="shared" si="41"/>
        <v>2.0699999999999998</v>
      </c>
      <c r="V236" s="152"/>
      <c r="W236" s="152"/>
      <c r="X236" s="152"/>
      <c r="Y236" s="152"/>
      <c r="Z236" s="152"/>
      <c r="AA236" s="152"/>
      <c r="AB236" s="152"/>
      <c r="AC236" s="152"/>
      <c r="AD236" s="152" t="s">
        <v>121</v>
      </c>
      <c r="AE236" s="152"/>
      <c r="AF236" s="152"/>
      <c r="AG236" s="152"/>
      <c r="AH236" s="152"/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</row>
    <row r="237" spans="1:51" ht="22.5" customHeight="1" outlineLevel="1" x14ac:dyDescent="0.2">
      <c r="A237" s="144">
        <v>63</v>
      </c>
      <c r="B237" s="144" t="s">
        <v>357</v>
      </c>
      <c r="C237" s="145" t="s">
        <v>358</v>
      </c>
      <c r="D237" s="146" t="s">
        <v>263</v>
      </c>
      <c r="E237" s="147">
        <v>3</v>
      </c>
      <c r="F237" s="148"/>
      <c r="G237" s="149">
        <f t="shared" si="35"/>
        <v>0</v>
      </c>
      <c r="H237" s="148"/>
      <c r="I237" s="149">
        <f t="shared" si="36"/>
        <v>0</v>
      </c>
      <c r="J237" s="148"/>
      <c r="K237" s="149">
        <f t="shared" si="37"/>
        <v>0</v>
      </c>
      <c r="L237" s="149">
        <v>21</v>
      </c>
      <c r="M237" s="149">
        <f t="shared" si="38"/>
        <v>0</v>
      </c>
      <c r="N237" s="150">
        <v>2.5999999999999999E-3</v>
      </c>
      <c r="O237" s="150">
        <f t="shared" si="39"/>
        <v>7.7999999999999996E-3</v>
      </c>
      <c r="P237" s="150">
        <v>0</v>
      </c>
      <c r="Q237" s="150">
        <f t="shared" si="40"/>
        <v>0</v>
      </c>
      <c r="R237" s="150"/>
      <c r="S237" s="150"/>
      <c r="T237" s="151">
        <v>0.60299999999999998</v>
      </c>
      <c r="U237" s="150">
        <f t="shared" si="41"/>
        <v>1.81</v>
      </c>
      <c r="V237" s="152"/>
      <c r="W237" s="152"/>
      <c r="X237" s="152"/>
      <c r="Y237" s="152"/>
      <c r="Z237" s="152"/>
      <c r="AA237" s="152"/>
      <c r="AB237" s="152"/>
      <c r="AC237" s="152"/>
      <c r="AD237" s="152" t="s">
        <v>121</v>
      </c>
      <c r="AE237" s="152"/>
      <c r="AF237" s="152"/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</row>
    <row r="238" spans="1:51" ht="22.5" customHeight="1" outlineLevel="1" x14ac:dyDescent="0.2">
      <c r="A238" s="144">
        <v>64</v>
      </c>
      <c r="B238" s="144" t="s">
        <v>359</v>
      </c>
      <c r="C238" s="145" t="s">
        <v>360</v>
      </c>
      <c r="D238" s="146" t="s">
        <v>263</v>
      </c>
      <c r="E238" s="147">
        <v>10.8</v>
      </c>
      <c r="F238" s="148"/>
      <c r="G238" s="149">
        <f t="shared" si="35"/>
        <v>0</v>
      </c>
      <c r="H238" s="148"/>
      <c r="I238" s="149">
        <f t="shared" si="36"/>
        <v>0</v>
      </c>
      <c r="J238" s="148"/>
      <c r="K238" s="149">
        <f t="shared" si="37"/>
        <v>0</v>
      </c>
      <c r="L238" s="149">
        <v>21</v>
      </c>
      <c r="M238" s="149">
        <f t="shared" si="38"/>
        <v>0</v>
      </c>
      <c r="N238" s="150">
        <v>2.9399999999999999E-3</v>
      </c>
      <c r="O238" s="150">
        <f t="shared" si="39"/>
        <v>3.175E-2</v>
      </c>
      <c r="P238" s="150">
        <v>0</v>
      </c>
      <c r="Q238" s="150">
        <f t="shared" si="40"/>
        <v>0</v>
      </c>
      <c r="R238" s="150"/>
      <c r="S238" s="150"/>
      <c r="T238" s="151">
        <v>0.55620000000000003</v>
      </c>
      <c r="U238" s="150">
        <f t="shared" si="41"/>
        <v>6.01</v>
      </c>
      <c r="V238" s="152"/>
      <c r="W238" s="152"/>
      <c r="X238" s="152"/>
      <c r="Y238" s="152"/>
      <c r="Z238" s="152"/>
      <c r="AA238" s="152"/>
      <c r="AB238" s="152"/>
      <c r="AC238" s="152"/>
      <c r="AD238" s="152" t="s">
        <v>121</v>
      </c>
      <c r="AE238" s="152"/>
      <c r="AF238" s="152"/>
      <c r="AG238" s="152"/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</row>
    <row r="239" spans="1:51" ht="12.75" customHeight="1" outlineLevel="1" x14ac:dyDescent="0.2">
      <c r="A239" s="144"/>
      <c r="B239" s="144"/>
      <c r="C239" s="153" t="s">
        <v>361</v>
      </c>
      <c r="D239" s="154"/>
      <c r="E239" s="155">
        <v>10.8</v>
      </c>
      <c r="F239" s="149"/>
      <c r="G239" s="149"/>
      <c r="H239" s="149"/>
      <c r="I239" s="149"/>
      <c r="J239" s="149"/>
      <c r="K239" s="149"/>
      <c r="L239" s="149"/>
      <c r="M239" s="149"/>
      <c r="N239" s="150"/>
      <c r="O239" s="150"/>
      <c r="P239" s="150"/>
      <c r="Q239" s="150"/>
      <c r="R239" s="150"/>
      <c r="S239" s="150"/>
      <c r="T239" s="151"/>
      <c r="U239" s="150"/>
      <c r="V239" s="152"/>
      <c r="W239" s="152"/>
      <c r="X239" s="152"/>
      <c r="Y239" s="152"/>
      <c r="Z239" s="152"/>
      <c r="AA239" s="152"/>
      <c r="AB239" s="152"/>
      <c r="AC239" s="152"/>
      <c r="AD239" s="152" t="s">
        <v>123</v>
      </c>
      <c r="AE239" s="152">
        <v>0</v>
      </c>
      <c r="AF239" s="152"/>
      <c r="AG239" s="152"/>
      <c r="AH239" s="152"/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</row>
    <row r="240" spans="1:51" ht="12.75" customHeight="1" outlineLevel="1" x14ac:dyDescent="0.2">
      <c r="A240" s="144">
        <v>65</v>
      </c>
      <c r="B240" s="144" t="s">
        <v>362</v>
      </c>
      <c r="C240" s="145" t="s">
        <v>363</v>
      </c>
      <c r="D240" s="146" t="s">
        <v>263</v>
      </c>
      <c r="E240" s="147">
        <v>10.8</v>
      </c>
      <c r="F240" s="148"/>
      <c r="G240" s="149">
        <f t="shared" ref="G240:G243" si="42">ROUND(E240*F240,2)</f>
        <v>0</v>
      </c>
      <c r="H240" s="148"/>
      <c r="I240" s="149">
        <f t="shared" ref="I240:I243" si="43">ROUND(E240*H240,2)</f>
        <v>0</v>
      </c>
      <c r="J240" s="148"/>
      <c r="K240" s="149">
        <f t="shared" ref="K240:K243" si="44">ROUND(E240*J240,2)</f>
        <v>0</v>
      </c>
      <c r="L240" s="149">
        <v>21</v>
      </c>
      <c r="M240" s="149">
        <f t="shared" ref="M240:M243" si="45">G240*(1+L240/100)</f>
        <v>0</v>
      </c>
      <c r="N240" s="150">
        <v>7.2999999999999996E-4</v>
      </c>
      <c r="O240" s="150">
        <f t="shared" ref="O240:O243" si="46">ROUND(E240*N240,5)</f>
        <v>7.8799999999999999E-3</v>
      </c>
      <c r="P240" s="150">
        <v>0</v>
      </c>
      <c r="Q240" s="150">
        <f t="shared" ref="Q240:Q243" si="47">ROUND(E240*P240,5)</f>
        <v>0</v>
      </c>
      <c r="R240" s="150"/>
      <c r="S240" s="150"/>
      <c r="T240" s="151">
        <v>8.6999999999999994E-2</v>
      </c>
      <c r="U240" s="150">
        <f t="shared" ref="U240:U243" si="48">ROUND(E240*T240,2)</f>
        <v>0.94</v>
      </c>
      <c r="V240" s="152"/>
      <c r="W240" s="152"/>
      <c r="X240" s="152"/>
      <c r="Y240" s="152"/>
      <c r="Z240" s="152"/>
      <c r="AA240" s="152"/>
      <c r="AB240" s="152"/>
      <c r="AC240" s="152"/>
      <c r="AD240" s="152" t="s">
        <v>121</v>
      </c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</row>
    <row r="241" spans="1:51" ht="22.5" customHeight="1" outlineLevel="1" x14ac:dyDescent="0.2">
      <c r="A241" s="144">
        <v>66</v>
      </c>
      <c r="B241" s="144" t="s">
        <v>364</v>
      </c>
      <c r="C241" s="145" t="s">
        <v>365</v>
      </c>
      <c r="D241" s="146" t="s">
        <v>263</v>
      </c>
      <c r="E241" s="147">
        <v>1</v>
      </c>
      <c r="F241" s="148"/>
      <c r="G241" s="149">
        <f t="shared" si="42"/>
        <v>0</v>
      </c>
      <c r="H241" s="148"/>
      <c r="I241" s="149">
        <f t="shared" si="43"/>
        <v>0</v>
      </c>
      <c r="J241" s="148"/>
      <c r="K241" s="149">
        <f t="shared" si="44"/>
        <v>0</v>
      </c>
      <c r="L241" s="149">
        <v>21</v>
      </c>
      <c r="M241" s="149">
        <f t="shared" si="45"/>
        <v>0</v>
      </c>
      <c r="N241" s="150">
        <v>2.7200000000000002E-3</v>
      </c>
      <c r="O241" s="150">
        <f t="shared" si="46"/>
        <v>2.7200000000000002E-3</v>
      </c>
      <c r="P241" s="150">
        <v>0</v>
      </c>
      <c r="Q241" s="150">
        <f t="shared" si="47"/>
        <v>0</v>
      </c>
      <c r="R241" s="150"/>
      <c r="S241" s="150"/>
      <c r="T241" s="151">
        <v>0.81100000000000005</v>
      </c>
      <c r="U241" s="150">
        <f t="shared" si="48"/>
        <v>0.81</v>
      </c>
      <c r="V241" s="152"/>
      <c r="W241" s="152"/>
      <c r="X241" s="152"/>
      <c r="Y241" s="152"/>
      <c r="Z241" s="152"/>
      <c r="AA241" s="152"/>
      <c r="AB241" s="152"/>
      <c r="AC241" s="152"/>
      <c r="AD241" s="152" t="s">
        <v>121</v>
      </c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</row>
    <row r="242" spans="1:51" ht="12.75" customHeight="1" outlineLevel="1" x14ac:dyDescent="0.2">
      <c r="A242" s="144">
        <v>67</v>
      </c>
      <c r="B242" s="144" t="s">
        <v>366</v>
      </c>
      <c r="C242" s="145" t="s">
        <v>367</v>
      </c>
      <c r="D242" s="146" t="s">
        <v>263</v>
      </c>
      <c r="E242" s="147">
        <v>10.8</v>
      </c>
      <c r="F242" s="148"/>
      <c r="G242" s="149">
        <f t="shared" si="42"/>
        <v>0</v>
      </c>
      <c r="H242" s="148"/>
      <c r="I242" s="149">
        <f t="shared" si="43"/>
        <v>0</v>
      </c>
      <c r="J242" s="148"/>
      <c r="K242" s="149">
        <f t="shared" si="44"/>
        <v>0</v>
      </c>
      <c r="L242" s="149">
        <v>21</v>
      </c>
      <c r="M242" s="149">
        <f t="shared" si="45"/>
        <v>0</v>
      </c>
      <c r="N242" s="150">
        <v>1.08E-3</v>
      </c>
      <c r="O242" s="150">
        <f t="shared" si="46"/>
        <v>1.166E-2</v>
      </c>
      <c r="P242" s="150">
        <v>0</v>
      </c>
      <c r="Q242" s="150">
        <f t="shared" si="47"/>
        <v>0</v>
      </c>
      <c r="R242" s="150"/>
      <c r="S242" s="150"/>
      <c r="T242" s="151">
        <v>0.23</v>
      </c>
      <c r="U242" s="150">
        <f t="shared" si="48"/>
        <v>2.48</v>
      </c>
      <c r="V242" s="152"/>
      <c r="W242" s="152"/>
      <c r="X242" s="152"/>
      <c r="Y242" s="152"/>
      <c r="Z242" s="152"/>
      <c r="AA242" s="152"/>
      <c r="AB242" s="152"/>
      <c r="AC242" s="152"/>
      <c r="AD242" s="152" t="s">
        <v>121</v>
      </c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</row>
    <row r="243" spans="1:51" ht="12.75" customHeight="1" outlineLevel="1" x14ac:dyDescent="0.2">
      <c r="A243" s="144">
        <v>68</v>
      </c>
      <c r="B243" s="144" t="s">
        <v>368</v>
      </c>
      <c r="C243" s="145" t="s">
        <v>369</v>
      </c>
      <c r="D243" s="146" t="s">
        <v>184</v>
      </c>
      <c r="E243" s="147">
        <v>0.09</v>
      </c>
      <c r="F243" s="148"/>
      <c r="G243" s="149">
        <f t="shared" si="42"/>
        <v>0</v>
      </c>
      <c r="H243" s="148"/>
      <c r="I243" s="149">
        <f t="shared" si="43"/>
        <v>0</v>
      </c>
      <c r="J243" s="148"/>
      <c r="K243" s="149">
        <f t="shared" si="44"/>
        <v>0</v>
      </c>
      <c r="L243" s="149">
        <v>21</v>
      </c>
      <c r="M243" s="149">
        <f t="shared" si="45"/>
        <v>0</v>
      </c>
      <c r="N243" s="150">
        <v>0</v>
      </c>
      <c r="O243" s="150">
        <f t="shared" si="46"/>
        <v>0</v>
      </c>
      <c r="P243" s="150">
        <v>0</v>
      </c>
      <c r="Q243" s="150">
        <f t="shared" si="47"/>
        <v>0</v>
      </c>
      <c r="R243" s="150"/>
      <c r="S243" s="150"/>
      <c r="T243" s="151">
        <v>4.7370000000000001</v>
      </c>
      <c r="U243" s="150">
        <f t="shared" si="48"/>
        <v>0.43</v>
      </c>
      <c r="V243" s="152"/>
      <c r="W243" s="152"/>
      <c r="X243" s="152"/>
      <c r="Y243" s="152"/>
      <c r="Z243" s="152"/>
      <c r="AA243" s="152"/>
      <c r="AB243" s="152"/>
      <c r="AC243" s="152"/>
      <c r="AD243" s="152" t="s">
        <v>121</v>
      </c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</row>
    <row r="244" spans="1:51" ht="12.75" customHeight="1" x14ac:dyDescent="0.2">
      <c r="A244" s="156" t="s">
        <v>116</v>
      </c>
      <c r="B244" s="156" t="s">
        <v>73</v>
      </c>
      <c r="C244" s="157" t="s">
        <v>74</v>
      </c>
      <c r="D244" s="158"/>
      <c r="E244" s="159"/>
      <c r="F244" s="160"/>
      <c r="G244" s="160">
        <f>SUMIF(AD245:AD247,"&lt;&gt;NOR",G245:G247)</f>
        <v>0</v>
      </c>
      <c r="H244" s="160"/>
      <c r="I244" s="160">
        <f>SUM(I245:I247)</f>
        <v>0</v>
      </c>
      <c r="J244" s="160"/>
      <c r="K244" s="160">
        <f>SUM(K245:K247)</f>
        <v>0</v>
      </c>
      <c r="L244" s="160"/>
      <c r="M244" s="160">
        <f>SUM(M245:M247)</f>
        <v>0</v>
      </c>
      <c r="N244" s="161"/>
      <c r="O244" s="161">
        <f>SUM(O245:O247)</f>
        <v>1.4030000000000001E-2</v>
      </c>
      <c r="P244" s="161"/>
      <c r="Q244" s="161">
        <f>SUM(Q245:Q247)</f>
        <v>0</v>
      </c>
      <c r="R244" s="161"/>
      <c r="S244" s="161"/>
      <c r="T244" s="162"/>
      <c r="U244" s="161">
        <f>SUM(U245:U247)</f>
        <v>1.87</v>
      </c>
      <c r="AD244" s="127" t="s">
        <v>117</v>
      </c>
    </row>
    <row r="245" spans="1:51" ht="12.75" customHeight="1" outlineLevel="1" x14ac:dyDescent="0.2">
      <c r="A245" s="144">
        <v>69</v>
      </c>
      <c r="B245" s="144" t="s">
        <v>370</v>
      </c>
      <c r="C245" s="145" t="s">
        <v>371</v>
      </c>
      <c r="D245" s="146" t="s">
        <v>263</v>
      </c>
      <c r="E245" s="147">
        <v>27.5</v>
      </c>
      <c r="F245" s="148"/>
      <c r="G245" s="149">
        <f>ROUND(E245*F245,2)</f>
        <v>0</v>
      </c>
      <c r="H245" s="148"/>
      <c r="I245" s="149">
        <f>ROUND(E245*H245,2)</f>
        <v>0</v>
      </c>
      <c r="J245" s="148"/>
      <c r="K245" s="149">
        <f>ROUND(E245*J245,2)</f>
        <v>0</v>
      </c>
      <c r="L245" s="149">
        <v>21</v>
      </c>
      <c r="M245" s="149">
        <f>G245*(1+L245/100)</f>
        <v>0</v>
      </c>
      <c r="N245" s="150">
        <v>5.1000000000000004E-4</v>
      </c>
      <c r="O245" s="150">
        <f>ROUND(E245*N245,5)</f>
        <v>1.4030000000000001E-2</v>
      </c>
      <c r="P245" s="150">
        <v>0</v>
      </c>
      <c r="Q245" s="150">
        <f>ROUND(E245*P245,5)</f>
        <v>0</v>
      </c>
      <c r="R245" s="150"/>
      <c r="S245" s="150"/>
      <c r="T245" s="151">
        <v>6.7000000000000004E-2</v>
      </c>
      <c r="U245" s="150">
        <f>ROUND(E245*T245,2)</f>
        <v>1.84</v>
      </c>
      <c r="V245" s="152"/>
      <c r="W245" s="152"/>
      <c r="X245" s="152"/>
      <c r="Y245" s="152"/>
      <c r="Z245" s="152"/>
      <c r="AA245" s="152"/>
      <c r="AB245" s="152"/>
      <c r="AC245" s="152"/>
      <c r="AD245" s="152" t="s">
        <v>121</v>
      </c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</row>
    <row r="246" spans="1:51" ht="12.75" customHeight="1" outlineLevel="1" x14ac:dyDescent="0.2">
      <c r="A246" s="144"/>
      <c r="B246" s="144"/>
      <c r="C246" s="153" t="s">
        <v>372</v>
      </c>
      <c r="D246" s="154"/>
      <c r="E246" s="155">
        <v>27.5</v>
      </c>
      <c r="F246" s="149"/>
      <c r="G246" s="149"/>
      <c r="H246" s="149"/>
      <c r="I246" s="149"/>
      <c r="J246" s="149"/>
      <c r="K246" s="149"/>
      <c r="L246" s="149"/>
      <c r="M246" s="149"/>
      <c r="N246" s="150"/>
      <c r="O246" s="150"/>
      <c r="P246" s="150"/>
      <c r="Q246" s="150"/>
      <c r="R246" s="150"/>
      <c r="S246" s="150"/>
      <c r="T246" s="151"/>
      <c r="U246" s="150"/>
      <c r="V246" s="152"/>
      <c r="W246" s="152"/>
      <c r="X246" s="152"/>
      <c r="Y246" s="152"/>
      <c r="Z246" s="152"/>
      <c r="AA246" s="152"/>
      <c r="AB246" s="152"/>
      <c r="AC246" s="152"/>
      <c r="AD246" s="152" t="s">
        <v>123</v>
      </c>
      <c r="AE246" s="152">
        <v>0</v>
      </c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</row>
    <row r="247" spans="1:51" ht="12.75" customHeight="1" outlineLevel="1" x14ac:dyDescent="0.2">
      <c r="A247" s="144">
        <v>70</v>
      </c>
      <c r="B247" s="144" t="s">
        <v>373</v>
      </c>
      <c r="C247" s="145" t="s">
        <v>374</v>
      </c>
      <c r="D247" s="146" t="s">
        <v>184</v>
      </c>
      <c r="E247" s="147">
        <v>1.4E-2</v>
      </c>
      <c r="F247" s="148"/>
      <c r="G247" s="149">
        <f>ROUND(E247*F247,2)</f>
        <v>0</v>
      </c>
      <c r="H247" s="148"/>
      <c r="I247" s="149">
        <f>ROUND(E247*H247,2)</f>
        <v>0</v>
      </c>
      <c r="J247" s="148"/>
      <c r="K247" s="149">
        <f>ROUND(E247*J247,2)</f>
        <v>0</v>
      </c>
      <c r="L247" s="149">
        <v>21</v>
      </c>
      <c r="M247" s="149">
        <f>G247*(1+L247/100)</f>
        <v>0</v>
      </c>
      <c r="N247" s="150">
        <v>0</v>
      </c>
      <c r="O247" s="150">
        <f>ROUND(E247*N247,5)</f>
        <v>0</v>
      </c>
      <c r="P247" s="150">
        <v>0</v>
      </c>
      <c r="Q247" s="150">
        <f>ROUND(E247*P247,5)</f>
        <v>0</v>
      </c>
      <c r="R247" s="150"/>
      <c r="S247" s="150"/>
      <c r="T247" s="151">
        <v>2.1779999999999999</v>
      </c>
      <c r="U247" s="150">
        <f>ROUND(E247*T247,2)</f>
        <v>0.03</v>
      </c>
      <c r="V247" s="152"/>
      <c r="W247" s="152"/>
      <c r="X247" s="152"/>
      <c r="Y247" s="152"/>
      <c r="Z247" s="152"/>
      <c r="AA247" s="152"/>
      <c r="AB247" s="152"/>
      <c r="AC247" s="152"/>
      <c r="AD247" s="152" t="s">
        <v>121</v>
      </c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</row>
    <row r="248" spans="1:51" ht="12.75" customHeight="1" x14ac:dyDescent="0.2">
      <c r="A248" s="156" t="s">
        <v>116</v>
      </c>
      <c r="B248" s="156" t="s">
        <v>75</v>
      </c>
      <c r="C248" s="157" t="s">
        <v>76</v>
      </c>
      <c r="D248" s="158"/>
      <c r="E248" s="159"/>
      <c r="F248" s="160"/>
      <c r="G248" s="160">
        <f>SUMIF(AD249:AD282,"&lt;&gt;NOR",G249:G282)</f>
        <v>0</v>
      </c>
      <c r="H248" s="160"/>
      <c r="I248" s="160">
        <f>SUM(I249:I282)</f>
        <v>0</v>
      </c>
      <c r="J248" s="160"/>
      <c r="K248" s="160">
        <f>SUM(K249:K282)</f>
        <v>0</v>
      </c>
      <c r="L248" s="160"/>
      <c r="M248" s="160">
        <f>SUM(M249:M282)</f>
        <v>0</v>
      </c>
      <c r="N248" s="161"/>
      <c r="O248" s="161">
        <f>SUM(O249:O282)</f>
        <v>1.1523699999999999</v>
      </c>
      <c r="P248" s="161"/>
      <c r="Q248" s="161">
        <f>SUM(Q249:Q282)</f>
        <v>0</v>
      </c>
      <c r="R248" s="161"/>
      <c r="S248" s="161"/>
      <c r="T248" s="162"/>
      <c r="U248" s="161">
        <f>SUM(U249:U282)</f>
        <v>86.84</v>
      </c>
      <c r="AD248" s="127" t="s">
        <v>117</v>
      </c>
    </row>
    <row r="249" spans="1:51" ht="12.75" customHeight="1" outlineLevel="1" x14ac:dyDescent="0.2">
      <c r="A249" s="144">
        <v>71</v>
      </c>
      <c r="B249" s="144" t="s">
        <v>375</v>
      </c>
      <c r="C249" s="145" t="s">
        <v>376</v>
      </c>
      <c r="D249" s="146" t="s">
        <v>131</v>
      </c>
      <c r="E249" s="147">
        <v>37.988500000000002</v>
      </c>
      <c r="F249" s="148"/>
      <c r="G249" s="149">
        <f>ROUND(E249*F249,2)</f>
        <v>0</v>
      </c>
      <c r="H249" s="148"/>
      <c r="I249" s="149">
        <f>ROUND(E249*H249,2)</f>
        <v>0</v>
      </c>
      <c r="J249" s="148"/>
      <c r="K249" s="149">
        <f>ROUND(E249*J249,2)</f>
        <v>0</v>
      </c>
      <c r="L249" s="149">
        <v>21</v>
      </c>
      <c r="M249" s="149">
        <f>G249*(1+L249/100)</f>
        <v>0</v>
      </c>
      <c r="N249" s="150">
        <v>1.9000000000000001E-4</v>
      </c>
      <c r="O249" s="150">
        <f>ROUND(E249*N249,5)</f>
        <v>7.2199999999999999E-3</v>
      </c>
      <c r="P249" s="150">
        <v>0</v>
      </c>
      <c r="Q249" s="150">
        <f>ROUND(E249*P249,5)</f>
        <v>0</v>
      </c>
      <c r="R249" s="150"/>
      <c r="S249" s="150"/>
      <c r="T249" s="151">
        <v>0.60299999999999998</v>
      </c>
      <c r="U249" s="150">
        <f>ROUND(E249*T249,2)</f>
        <v>22.91</v>
      </c>
      <c r="V249" s="152"/>
      <c r="W249" s="152"/>
      <c r="X249" s="152"/>
      <c r="Y249" s="152"/>
      <c r="Z249" s="152"/>
      <c r="AA249" s="152"/>
      <c r="AB249" s="152"/>
      <c r="AC249" s="152"/>
      <c r="AD249" s="152" t="s">
        <v>121</v>
      </c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</row>
    <row r="250" spans="1:51" ht="12.75" customHeight="1" outlineLevel="1" x14ac:dyDescent="0.2">
      <c r="A250" s="144"/>
      <c r="B250" s="144"/>
      <c r="C250" s="153" t="s">
        <v>153</v>
      </c>
      <c r="D250" s="154"/>
      <c r="E250" s="155"/>
      <c r="F250" s="149"/>
      <c r="G250" s="149"/>
      <c r="H250" s="149"/>
      <c r="I250" s="149"/>
      <c r="J250" s="149"/>
      <c r="K250" s="149"/>
      <c r="L250" s="149"/>
      <c r="M250" s="149"/>
      <c r="N250" s="150"/>
      <c r="O250" s="150"/>
      <c r="P250" s="150"/>
      <c r="Q250" s="150"/>
      <c r="R250" s="150"/>
      <c r="S250" s="150"/>
      <c r="T250" s="151"/>
      <c r="U250" s="150"/>
      <c r="V250" s="152"/>
      <c r="W250" s="152"/>
      <c r="X250" s="152"/>
      <c r="Y250" s="152"/>
      <c r="Z250" s="152"/>
      <c r="AA250" s="152"/>
      <c r="AB250" s="152"/>
      <c r="AC250" s="152"/>
      <c r="AD250" s="152" t="s">
        <v>123</v>
      </c>
      <c r="AE250" s="152">
        <v>0</v>
      </c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</row>
    <row r="251" spans="1:51" ht="12.75" customHeight="1" outlineLevel="1" x14ac:dyDescent="0.2">
      <c r="A251" s="144"/>
      <c r="B251" s="144"/>
      <c r="C251" s="153" t="s">
        <v>377</v>
      </c>
      <c r="D251" s="154"/>
      <c r="E251" s="155">
        <v>11.055</v>
      </c>
      <c r="F251" s="149"/>
      <c r="G251" s="149"/>
      <c r="H251" s="149"/>
      <c r="I251" s="149"/>
      <c r="J251" s="149"/>
      <c r="K251" s="149"/>
      <c r="L251" s="149"/>
      <c r="M251" s="149"/>
      <c r="N251" s="150"/>
      <c r="O251" s="150"/>
      <c r="P251" s="150"/>
      <c r="Q251" s="150"/>
      <c r="R251" s="150"/>
      <c r="S251" s="150"/>
      <c r="T251" s="151"/>
      <c r="U251" s="150"/>
      <c r="V251" s="152"/>
      <c r="W251" s="152"/>
      <c r="X251" s="152"/>
      <c r="Y251" s="152"/>
      <c r="Z251" s="152"/>
      <c r="AA251" s="152"/>
      <c r="AB251" s="152"/>
      <c r="AC251" s="152"/>
      <c r="AD251" s="152" t="s">
        <v>123</v>
      </c>
      <c r="AE251" s="152">
        <v>0</v>
      </c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</row>
    <row r="252" spans="1:51" ht="12.75" customHeight="1" outlineLevel="1" x14ac:dyDescent="0.2">
      <c r="A252" s="144"/>
      <c r="B252" s="144"/>
      <c r="C252" s="153" t="s">
        <v>155</v>
      </c>
      <c r="D252" s="154"/>
      <c r="E252" s="155"/>
      <c r="F252" s="149"/>
      <c r="G252" s="149"/>
      <c r="H252" s="149"/>
      <c r="I252" s="149"/>
      <c r="J252" s="149"/>
      <c r="K252" s="149"/>
      <c r="L252" s="149"/>
      <c r="M252" s="149"/>
      <c r="N252" s="150"/>
      <c r="O252" s="150"/>
      <c r="P252" s="150"/>
      <c r="Q252" s="150"/>
      <c r="R252" s="150"/>
      <c r="S252" s="150"/>
      <c r="T252" s="151"/>
      <c r="U252" s="150"/>
      <c r="V252" s="152"/>
      <c r="W252" s="152"/>
      <c r="X252" s="152"/>
      <c r="Y252" s="152"/>
      <c r="Z252" s="152"/>
      <c r="AA252" s="152"/>
      <c r="AB252" s="152"/>
      <c r="AC252" s="152"/>
      <c r="AD252" s="152" t="s">
        <v>123</v>
      </c>
      <c r="AE252" s="152">
        <v>0</v>
      </c>
      <c r="AF252" s="152"/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</row>
    <row r="253" spans="1:51" ht="12.75" customHeight="1" outlineLevel="1" x14ac:dyDescent="0.2">
      <c r="A253" s="144"/>
      <c r="B253" s="144"/>
      <c r="C253" s="153" t="s">
        <v>378</v>
      </c>
      <c r="D253" s="154"/>
      <c r="E253" s="155">
        <v>15.135</v>
      </c>
      <c r="F253" s="149"/>
      <c r="G253" s="149"/>
      <c r="H253" s="149"/>
      <c r="I253" s="149"/>
      <c r="J253" s="149"/>
      <c r="K253" s="149"/>
      <c r="L253" s="149"/>
      <c r="M253" s="149"/>
      <c r="N253" s="150"/>
      <c r="O253" s="150"/>
      <c r="P253" s="150"/>
      <c r="Q253" s="150"/>
      <c r="R253" s="150"/>
      <c r="S253" s="150"/>
      <c r="T253" s="151"/>
      <c r="U253" s="150"/>
      <c r="V253" s="152"/>
      <c r="W253" s="152"/>
      <c r="X253" s="152"/>
      <c r="Y253" s="152"/>
      <c r="Z253" s="152"/>
      <c r="AA253" s="152"/>
      <c r="AB253" s="152"/>
      <c r="AC253" s="152"/>
      <c r="AD253" s="152" t="s">
        <v>123</v>
      </c>
      <c r="AE253" s="152">
        <v>0</v>
      </c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</row>
    <row r="254" spans="1:51" ht="12.75" customHeight="1" outlineLevel="1" x14ac:dyDescent="0.2">
      <c r="A254" s="144"/>
      <c r="B254" s="144"/>
      <c r="C254" s="153" t="s">
        <v>157</v>
      </c>
      <c r="D254" s="154"/>
      <c r="E254" s="155"/>
      <c r="F254" s="149"/>
      <c r="G254" s="149"/>
      <c r="H254" s="149"/>
      <c r="I254" s="149"/>
      <c r="J254" s="149"/>
      <c r="K254" s="149"/>
      <c r="L254" s="149"/>
      <c r="M254" s="149"/>
      <c r="N254" s="150"/>
      <c r="O254" s="150"/>
      <c r="P254" s="150"/>
      <c r="Q254" s="150"/>
      <c r="R254" s="150"/>
      <c r="S254" s="150"/>
      <c r="T254" s="151"/>
      <c r="U254" s="150"/>
      <c r="V254" s="152"/>
      <c r="W254" s="152"/>
      <c r="X254" s="152"/>
      <c r="Y254" s="152"/>
      <c r="Z254" s="152"/>
      <c r="AA254" s="152"/>
      <c r="AB254" s="152"/>
      <c r="AC254" s="152"/>
      <c r="AD254" s="152" t="s">
        <v>123</v>
      </c>
      <c r="AE254" s="152">
        <v>0</v>
      </c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</row>
    <row r="255" spans="1:51" ht="12.75" customHeight="1" outlineLevel="1" x14ac:dyDescent="0.2">
      <c r="A255" s="144"/>
      <c r="B255" s="144"/>
      <c r="C255" s="153" t="s">
        <v>379</v>
      </c>
      <c r="D255" s="154"/>
      <c r="E255" s="155">
        <v>9.0474999999999994</v>
      </c>
      <c r="F255" s="149"/>
      <c r="G255" s="149"/>
      <c r="H255" s="149"/>
      <c r="I255" s="149"/>
      <c r="J255" s="149"/>
      <c r="K255" s="149"/>
      <c r="L255" s="149"/>
      <c r="M255" s="149"/>
      <c r="N255" s="150"/>
      <c r="O255" s="150"/>
      <c r="P255" s="150"/>
      <c r="Q255" s="150"/>
      <c r="R255" s="150"/>
      <c r="S255" s="150"/>
      <c r="T255" s="151"/>
      <c r="U255" s="150"/>
      <c r="V255" s="152"/>
      <c r="W255" s="152"/>
      <c r="X255" s="152"/>
      <c r="Y255" s="152"/>
      <c r="Z255" s="152"/>
      <c r="AA255" s="152"/>
      <c r="AB255" s="152"/>
      <c r="AC255" s="152"/>
      <c r="AD255" s="152" t="s">
        <v>123</v>
      </c>
      <c r="AE255" s="152">
        <v>0</v>
      </c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</row>
    <row r="256" spans="1:51" ht="12.75" customHeight="1" outlineLevel="1" x14ac:dyDescent="0.2">
      <c r="A256" s="144"/>
      <c r="B256" s="144"/>
      <c r="C256" s="164" t="s">
        <v>194</v>
      </c>
      <c r="D256" s="165"/>
      <c r="E256" s="166">
        <v>35.237499999999997</v>
      </c>
      <c r="F256" s="149"/>
      <c r="G256" s="149"/>
      <c r="H256" s="149"/>
      <c r="I256" s="149"/>
      <c r="J256" s="149"/>
      <c r="K256" s="149"/>
      <c r="L256" s="149"/>
      <c r="M256" s="149"/>
      <c r="N256" s="150"/>
      <c r="O256" s="150"/>
      <c r="P256" s="150"/>
      <c r="Q256" s="150"/>
      <c r="R256" s="150"/>
      <c r="S256" s="150"/>
      <c r="T256" s="151"/>
      <c r="U256" s="150"/>
      <c r="V256" s="152"/>
      <c r="W256" s="152"/>
      <c r="X256" s="152"/>
      <c r="Y256" s="152"/>
      <c r="Z256" s="152"/>
      <c r="AA256" s="152"/>
      <c r="AB256" s="152"/>
      <c r="AC256" s="152"/>
      <c r="AD256" s="152" t="s">
        <v>123</v>
      </c>
      <c r="AE256" s="152">
        <v>1</v>
      </c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</row>
    <row r="257" spans="1:51" ht="12.75" customHeight="1" outlineLevel="1" x14ac:dyDescent="0.2">
      <c r="A257" s="144"/>
      <c r="B257" s="144"/>
      <c r="C257" s="153" t="s">
        <v>196</v>
      </c>
      <c r="D257" s="154"/>
      <c r="E257" s="155"/>
      <c r="F257" s="149"/>
      <c r="G257" s="149"/>
      <c r="H257" s="149"/>
      <c r="I257" s="149"/>
      <c r="J257" s="149"/>
      <c r="K257" s="149"/>
      <c r="L257" s="149"/>
      <c r="M257" s="149"/>
      <c r="N257" s="150"/>
      <c r="O257" s="150"/>
      <c r="P257" s="150"/>
      <c r="Q257" s="150"/>
      <c r="R257" s="150"/>
      <c r="S257" s="150"/>
      <c r="T257" s="151"/>
      <c r="U257" s="150"/>
      <c r="V257" s="152"/>
      <c r="W257" s="152"/>
      <c r="X257" s="152"/>
      <c r="Y257" s="152"/>
      <c r="Z257" s="152"/>
      <c r="AA257" s="152"/>
      <c r="AB257" s="152"/>
      <c r="AC257" s="152"/>
      <c r="AD257" s="152" t="s">
        <v>123</v>
      </c>
      <c r="AE257" s="152">
        <v>0</v>
      </c>
      <c r="AF257" s="152"/>
      <c r="AG257" s="152"/>
      <c r="AH257" s="152"/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</row>
    <row r="258" spans="1:51" ht="12.75" customHeight="1" outlineLevel="1" x14ac:dyDescent="0.2">
      <c r="A258" s="144"/>
      <c r="B258" s="144"/>
      <c r="C258" s="153" t="s">
        <v>380</v>
      </c>
      <c r="D258" s="154"/>
      <c r="E258" s="155"/>
      <c r="F258" s="149"/>
      <c r="G258" s="149"/>
      <c r="H258" s="149"/>
      <c r="I258" s="149"/>
      <c r="J258" s="149"/>
      <c r="K258" s="149"/>
      <c r="L258" s="149"/>
      <c r="M258" s="149"/>
      <c r="N258" s="150"/>
      <c r="O258" s="150"/>
      <c r="P258" s="150"/>
      <c r="Q258" s="150"/>
      <c r="R258" s="150"/>
      <c r="S258" s="150"/>
      <c r="T258" s="151"/>
      <c r="U258" s="150"/>
      <c r="V258" s="152"/>
      <c r="W258" s="152"/>
      <c r="X258" s="152"/>
      <c r="Y258" s="152"/>
      <c r="Z258" s="152"/>
      <c r="AA258" s="152"/>
      <c r="AB258" s="152"/>
      <c r="AC258" s="152"/>
      <c r="AD258" s="152" t="s">
        <v>123</v>
      </c>
      <c r="AE258" s="152">
        <v>0</v>
      </c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</row>
    <row r="259" spans="1:51" ht="12.75" customHeight="1" outlineLevel="1" x14ac:dyDescent="0.2">
      <c r="A259" s="144"/>
      <c r="B259" s="144"/>
      <c r="C259" s="153" t="s">
        <v>381</v>
      </c>
      <c r="D259" s="154"/>
      <c r="E259" s="155">
        <v>2.7509999999999999</v>
      </c>
      <c r="F259" s="149"/>
      <c r="G259" s="149"/>
      <c r="H259" s="149"/>
      <c r="I259" s="149"/>
      <c r="J259" s="149"/>
      <c r="K259" s="149"/>
      <c r="L259" s="149"/>
      <c r="M259" s="149"/>
      <c r="N259" s="150"/>
      <c r="O259" s="150"/>
      <c r="P259" s="150"/>
      <c r="Q259" s="150"/>
      <c r="R259" s="150"/>
      <c r="S259" s="150"/>
      <c r="T259" s="151"/>
      <c r="U259" s="150"/>
      <c r="V259" s="152"/>
      <c r="W259" s="152"/>
      <c r="X259" s="152"/>
      <c r="Y259" s="152"/>
      <c r="Z259" s="152"/>
      <c r="AA259" s="152"/>
      <c r="AB259" s="152"/>
      <c r="AC259" s="152"/>
      <c r="AD259" s="152" t="s">
        <v>123</v>
      </c>
      <c r="AE259" s="152">
        <v>0</v>
      </c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</row>
    <row r="260" spans="1:51" ht="12.75" customHeight="1" outlineLevel="1" x14ac:dyDescent="0.2">
      <c r="A260" s="144">
        <v>72</v>
      </c>
      <c r="B260" s="144" t="s">
        <v>382</v>
      </c>
      <c r="C260" s="163" t="s">
        <v>383</v>
      </c>
      <c r="D260" s="146" t="s">
        <v>131</v>
      </c>
      <c r="E260" s="147">
        <v>26.396999999999998</v>
      </c>
      <c r="F260" s="148"/>
      <c r="G260" s="149">
        <f>ROUND(E260*F260,2)</f>
        <v>0</v>
      </c>
      <c r="H260" s="148"/>
      <c r="I260" s="149">
        <f>ROUND(E260*H260,2)</f>
        <v>0</v>
      </c>
      <c r="J260" s="148"/>
      <c r="K260" s="149">
        <f>ROUND(E260*J260,2)</f>
        <v>0</v>
      </c>
      <c r="L260" s="149">
        <v>21</v>
      </c>
      <c r="M260" s="149">
        <f>G260*(1+L260/100)</f>
        <v>0</v>
      </c>
      <c r="N260" s="150">
        <v>1.8000000000000001E-4</v>
      </c>
      <c r="O260" s="150">
        <f>ROUND(E260*N260,5)</f>
        <v>4.7499999999999999E-3</v>
      </c>
      <c r="P260" s="150">
        <v>0</v>
      </c>
      <c r="Q260" s="150">
        <f>ROUND(E260*P260,5)</f>
        <v>0</v>
      </c>
      <c r="R260" s="150"/>
      <c r="S260" s="150"/>
      <c r="T260" s="151">
        <v>0.45300000000000001</v>
      </c>
      <c r="U260" s="150">
        <f>ROUND(E260*T260,2)</f>
        <v>11.96</v>
      </c>
      <c r="V260" s="152"/>
      <c r="W260" s="152"/>
      <c r="X260" s="152"/>
      <c r="Y260" s="152"/>
      <c r="Z260" s="152"/>
      <c r="AA260" s="152"/>
      <c r="AB260" s="152"/>
      <c r="AC260" s="152"/>
      <c r="AD260" s="152" t="s">
        <v>121</v>
      </c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</row>
    <row r="261" spans="1:51" ht="12.75" customHeight="1" outlineLevel="1" x14ac:dyDescent="0.2">
      <c r="A261" s="144"/>
      <c r="B261" s="144"/>
      <c r="C261" s="173" t="s">
        <v>384</v>
      </c>
      <c r="D261" s="154"/>
      <c r="E261" s="155"/>
      <c r="F261" s="149"/>
      <c r="G261" s="149"/>
      <c r="H261" s="149"/>
      <c r="I261" s="149"/>
      <c r="J261" s="149"/>
      <c r="K261" s="149"/>
      <c r="L261" s="149"/>
      <c r="M261" s="149"/>
      <c r="N261" s="150"/>
      <c r="O261" s="150"/>
      <c r="P261" s="150"/>
      <c r="Q261" s="150"/>
      <c r="R261" s="150"/>
      <c r="S261" s="150"/>
      <c r="T261" s="151"/>
      <c r="U261" s="150"/>
      <c r="V261" s="152"/>
      <c r="W261" s="152"/>
      <c r="X261" s="152"/>
      <c r="Y261" s="152"/>
      <c r="Z261" s="152"/>
      <c r="AA261" s="152"/>
      <c r="AB261" s="152"/>
      <c r="AC261" s="152"/>
      <c r="AD261" s="152" t="s">
        <v>123</v>
      </c>
      <c r="AE261" s="152">
        <v>0</v>
      </c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</row>
    <row r="262" spans="1:51" ht="12.75" customHeight="1" outlineLevel="1" x14ac:dyDescent="0.2">
      <c r="A262" s="144"/>
      <c r="B262" s="144"/>
      <c r="C262" s="153" t="s">
        <v>238</v>
      </c>
      <c r="D262" s="154"/>
      <c r="E262" s="155"/>
      <c r="F262" s="149"/>
      <c r="G262" s="149"/>
      <c r="H262" s="149"/>
      <c r="I262" s="149"/>
      <c r="J262" s="149"/>
      <c r="K262" s="149"/>
      <c r="L262" s="149"/>
      <c r="M262" s="149"/>
      <c r="N262" s="150"/>
      <c r="O262" s="150"/>
      <c r="P262" s="150"/>
      <c r="Q262" s="150"/>
      <c r="R262" s="150"/>
      <c r="S262" s="150"/>
      <c r="T262" s="151"/>
      <c r="U262" s="150"/>
      <c r="V262" s="152"/>
      <c r="W262" s="152"/>
      <c r="X262" s="152"/>
      <c r="Y262" s="152"/>
      <c r="Z262" s="152"/>
      <c r="AA262" s="152"/>
      <c r="AB262" s="152"/>
      <c r="AC262" s="152"/>
      <c r="AD262" s="152" t="s">
        <v>123</v>
      </c>
      <c r="AE262" s="152">
        <v>0</v>
      </c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</row>
    <row r="263" spans="1:51" ht="12.75" customHeight="1" outlineLevel="1" x14ac:dyDescent="0.2">
      <c r="A263" s="144"/>
      <c r="B263" s="144"/>
      <c r="C263" s="153" t="s">
        <v>385</v>
      </c>
      <c r="D263" s="154"/>
      <c r="E263" s="155">
        <v>26.396999999999998</v>
      </c>
      <c r="F263" s="149"/>
      <c r="G263" s="149"/>
      <c r="H263" s="149"/>
      <c r="I263" s="149"/>
      <c r="J263" s="149"/>
      <c r="K263" s="149"/>
      <c r="L263" s="149"/>
      <c r="M263" s="149"/>
      <c r="N263" s="150"/>
      <c r="O263" s="150"/>
      <c r="P263" s="150"/>
      <c r="Q263" s="150"/>
      <c r="R263" s="150"/>
      <c r="S263" s="150"/>
      <c r="T263" s="151"/>
      <c r="U263" s="150"/>
      <c r="V263" s="152"/>
      <c r="W263" s="152"/>
      <c r="X263" s="152"/>
      <c r="Y263" s="152"/>
      <c r="Z263" s="152"/>
      <c r="AA263" s="152"/>
      <c r="AB263" s="152"/>
      <c r="AC263" s="152"/>
      <c r="AD263" s="152" t="s">
        <v>123</v>
      </c>
      <c r="AE263" s="152">
        <v>0</v>
      </c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</row>
    <row r="264" spans="1:51" ht="12.75" customHeight="1" outlineLevel="1" x14ac:dyDescent="0.2">
      <c r="A264" s="144">
        <v>73</v>
      </c>
      <c r="B264" s="144" t="s">
        <v>386</v>
      </c>
      <c r="C264" s="145" t="s">
        <v>387</v>
      </c>
      <c r="D264" s="146" t="s">
        <v>263</v>
      </c>
      <c r="E264" s="147">
        <v>179.2</v>
      </c>
      <c r="F264" s="148"/>
      <c r="G264" s="149">
        <f>ROUND(E264*F264,2)</f>
        <v>0</v>
      </c>
      <c r="H264" s="148"/>
      <c r="I264" s="149">
        <f>ROUND(E264*H264,2)</f>
        <v>0</v>
      </c>
      <c r="J264" s="148"/>
      <c r="K264" s="149">
        <f>ROUND(E264*J264,2)</f>
        <v>0</v>
      </c>
      <c r="L264" s="149">
        <v>21</v>
      </c>
      <c r="M264" s="149">
        <f>G264*(1+L264/100)</f>
        <v>0</v>
      </c>
      <c r="N264" s="150">
        <v>1.8000000000000001E-4</v>
      </c>
      <c r="O264" s="150">
        <f>ROUND(E264*N264,5)</f>
        <v>3.2259999999999997E-2</v>
      </c>
      <c r="P264" s="150">
        <v>0</v>
      </c>
      <c r="Q264" s="150">
        <f>ROUND(E264*P264,5)</f>
        <v>0</v>
      </c>
      <c r="R264" s="150"/>
      <c r="S264" s="150"/>
      <c r="T264" s="151">
        <v>0.17249999999999999</v>
      </c>
      <c r="U264" s="150">
        <f>ROUND(E264*T264,2)</f>
        <v>30.91</v>
      </c>
      <c r="V264" s="152"/>
      <c r="W264" s="152"/>
      <c r="X264" s="152"/>
      <c r="Y264" s="152"/>
      <c r="Z264" s="152"/>
      <c r="AA264" s="152"/>
      <c r="AB264" s="152"/>
      <c r="AC264" s="152"/>
      <c r="AD264" s="152" t="s">
        <v>121</v>
      </c>
      <c r="AE264" s="152"/>
      <c r="AF264" s="152"/>
      <c r="AG264" s="152"/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</row>
    <row r="265" spans="1:51" ht="12.75" customHeight="1" outlineLevel="1" x14ac:dyDescent="0.2">
      <c r="A265" s="144"/>
      <c r="B265" s="144"/>
      <c r="C265" s="153" t="s">
        <v>388</v>
      </c>
      <c r="D265" s="154"/>
      <c r="E265" s="155"/>
      <c r="F265" s="149"/>
      <c r="G265" s="149"/>
      <c r="H265" s="149"/>
      <c r="I265" s="149"/>
      <c r="J265" s="149"/>
      <c r="K265" s="149"/>
      <c r="L265" s="149"/>
      <c r="M265" s="149"/>
      <c r="N265" s="150"/>
      <c r="O265" s="150"/>
      <c r="P265" s="150"/>
      <c r="Q265" s="150"/>
      <c r="R265" s="150"/>
      <c r="S265" s="150"/>
      <c r="T265" s="151"/>
      <c r="U265" s="150"/>
      <c r="V265" s="152"/>
      <c r="W265" s="152"/>
      <c r="X265" s="152"/>
      <c r="Y265" s="152"/>
      <c r="Z265" s="152"/>
      <c r="AA265" s="152"/>
      <c r="AB265" s="152"/>
      <c r="AC265" s="152"/>
      <c r="AD265" s="152" t="s">
        <v>123</v>
      </c>
      <c r="AE265" s="152">
        <v>0</v>
      </c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</row>
    <row r="266" spans="1:51" ht="12.75" customHeight="1" outlineLevel="1" x14ac:dyDescent="0.2">
      <c r="A266" s="144"/>
      <c r="B266" s="144"/>
      <c r="C266" s="153" t="s">
        <v>389</v>
      </c>
      <c r="D266" s="154"/>
      <c r="E266" s="155">
        <v>50.8</v>
      </c>
      <c r="F266" s="149"/>
      <c r="G266" s="149"/>
      <c r="H266" s="149"/>
      <c r="I266" s="149"/>
      <c r="J266" s="149"/>
      <c r="K266" s="149"/>
      <c r="L266" s="149"/>
      <c r="M266" s="149"/>
      <c r="N266" s="150"/>
      <c r="O266" s="150"/>
      <c r="P266" s="150"/>
      <c r="Q266" s="150"/>
      <c r="R266" s="150"/>
      <c r="S266" s="150"/>
      <c r="T266" s="151"/>
      <c r="U266" s="150"/>
      <c r="V266" s="152"/>
      <c r="W266" s="152"/>
      <c r="X266" s="152"/>
      <c r="Y266" s="152"/>
      <c r="Z266" s="152"/>
      <c r="AA266" s="152"/>
      <c r="AB266" s="152"/>
      <c r="AC266" s="152"/>
      <c r="AD266" s="152" t="s">
        <v>123</v>
      </c>
      <c r="AE266" s="152">
        <v>0</v>
      </c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</row>
    <row r="267" spans="1:51" ht="12.75" customHeight="1" outlineLevel="1" x14ac:dyDescent="0.2">
      <c r="A267" s="144"/>
      <c r="B267" s="144"/>
      <c r="C267" s="153" t="s">
        <v>390</v>
      </c>
      <c r="D267" s="154"/>
      <c r="E267" s="155">
        <v>82</v>
      </c>
      <c r="F267" s="149"/>
      <c r="G267" s="149"/>
      <c r="H267" s="149"/>
      <c r="I267" s="149"/>
      <c r="J267" s="149"/>
      <c r="K267" s="149"/>
      <c r="L267" s="149"/>
      <c r="M267" s="149"/>
      <c r="N267" s="150"/>
      <c r="O267" s="150"/>
      <c r="P267" s="150"/>
      <c r="Q267" s="150"/>
      <c r="R267" s="150"/>
      <c r="S267" s="150"/>
      <c r="T267" s="151"/>
      <c r="U267" s="150"/>
      <c r="V267" s="152"/>
      <c r="W267" s="152"/>
      <c r="X267" s="152"/>
      <c r="Y267" s="152"/>
      <c r="Z267" s="152"/>
      <c r="AA267" s="152"/>
      <c r="AB267" s="152"/>
      <c r="AC267" s="152"/>
      <c r="AD267" s="152" t="s">
        <v>123</v>
      </c>
      <c r="AE267" s="152">
        <v>0</v>
      </c>
      <c r="AF267" s="152"/>
      <c r="AG267" s="152"/>
      <c r="AH267" s="152"/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</row>
    <row r="268" spans="1:51" ht="12.75" customHeight="1" outlineLevel="1" x14ac:dyDescent="0.2">
      <c r="A268" s="144"/>
      <c r="B268" s="144"/>
      <c r="C268" s="153" t="s">
        <v>391</v>
      </c>
      <c r="D268" s="154"/>
      <c r="E268" s="155">
        <v>46.4</v>
      </c>
      <c r="F268" s="149"/>
      <c r="G268" s="149"/>
      <c r="H268" s="149"/>
      <c r="I268" s="149"/>
      <c r="J268" s="149"/>
      <c r="K268" s="149"/>
      <c r="L268" s="149"/>
      <c r="M268" s="149"/>
      <c r="N268" s="150"/>
      <c r="O268" s="150"/>
      <c r="P268" s="150"/>
      <c r="Q268" s="150"/>
      <c r="R268" s="150"/>
      <c r="S268" s="150"/>
      <c r="T268" s="151"/>
      <c r="U268" s="150"/>
      <c r="V268" s="152"/>
      <c r="W268" s="152"/>
      <c r="X268" s="152"/>
      <c r="Y268" s="152"/>
      <c r="Z268" s="152"/>
      <c r="AA268" s="152"/>
      <c r="AB268" s="152"/>
      <c r="AC268" s="152"/>
      <c r="AD268" s="152" t="s">
        <v>123</v>
      </c>
      <c r="AE268" s="152">
        <v>0</v>
      </c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</row>
    <row r="269" spans="1:51" ht="12.75" customHeight="1" outlineLevel="1" x14ac:dyDescent="0.2">
      <c r="A269" s="144">
        <v>74</v>
      </c>
      <c r="B269" s="144" t="s">
        <v>392</v>
      </c>
      <c r="C269" s="145" t="s">
        <v>393</v>
      </c>
      <c r="D269" s="146" t="s">
        <v>131</v>
      </c>
      <c r="E269" s="147">
        <v>4.8</v>
      </c>
      <c r="F269" s="148"/>
      <c r="G269" s="149">
        <f>ROUND(E269*F269,2)</f>
        <v>0</v>
      </c>
      <c r="H269" s="148"/>
      <c r="I269" s="149">
        <f>ROUND(E269*H269,2)</f>
        <v>0</v>
      </c>
      <c r="J269" s="148"/>
      <c r="K269" s="149">
        <f>ROUND(E269*J269,2)</f>
        <v>0</v>
      </c>
      <c r="L269" s="149">
        <v>21</v>
      </c>
      <c r="M269" s="149">
        <f>G269*(1+L269/100)</f>
        <v>0</v>
      </c>
      <c r="N269" s="150">
        <v>2.9999999999999997E-4</v>
      </c>
      <c r="O269" s="150">
        <f>ROUND(E269*N269,5)</f>
        <v>1.4400000000000001E-3</v>
      </c>
      <c r="P269" s="150">
        <v>0</v>
      </c>
      <c r="Q269" s="150">
        <f>ROUND(E269*P269,5)</f>
        <v>0</v>
      </c>
      <c r="R269" s="150"/>
      <c r="S269" s="150"/>
      <c r="T269" s="151">
        <v>0.504</v>
      </c>
      <c r="U269" s="150">
        <f>ROUND(E269*T269,2)</f>
        <v>2.42</v>
      </c>
      <c r="V269" s="152"/>
      <c r="W269" s="152"/>
      <c r="X269" s="152"/>
      <c r="Y269" s="152"/>
      <c r="Z269" s="152"/>
      <c r="AA269" s="152"/>
      <c r="AB269" s="152"/>
      <c r="AC269" s="152"/>
      <c r="AD269" s="152" t="s">
        <v>121</v>
      </c>
      <c r="AE269" s="152"/>
      <c r="AF269" s="152"/>
      <c r="AG269" s="152"/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  <c r="AR269" s="152"/>
      <c r="AS269" s="152"/>
      <c r="AT269" s="152"/>
      <c r="AU269" s="152"/>
      <c r="AV269" s="152"/>
      <c r="AW269" s="152"/>
      <c r="AX269" s="152"/>
      <c r="AY269" s="152"/>
    </row>
    <row r="270" spans="1:51" ht="12.75" customHeight="1" outlineLevel="1" x14ac:dyDescent="0.2">
      <c r="A270" s="144"/>
      <c r="B270" s="144"/>
      <c r="C270" s="153" t="s">
        <v>394</v>
      </c>
      <c r="D270" s="154"/>
      <c r="E270" s="155">
        <v>4.8</v>
      </c>
      <c r="F270" s="149"/>
      <c r="G270" s="149"/>
      <c r="H270" s="149"/>
      <c r="I270" s="149"/>
      <c r="J270" s="149"/>
      <c r="K270" s="149"/>
      <c r="L270" s="149"/>
      <c r="M270" s="149"/>
      <c r="N270" s="150"/>
      <c r="O270" s="150"/>
      <c r="P270" s="150"/>
      <c r="Q270" s="150"/>
      <c r="R270" s="150"/>
      <c r="S270" s="150"/>
      <c r="T270" s="151"/>
      <c r="U270" s="150"/>
      <c r="V270" s="152"/>
      <c r="W270" s="152"/>
      <c r="X270" s="152"/>
      <c r="Y270" s="152"/>
      <c r="Z270" s="152"/>
      <c r="AA270" s="152"/>
      <c r="AB270" s="152"/>
      <c r="AC270" s="152"/>
      <c r="AD270" s="152" t="s">
        <v>123</v>
      </c>
      <c r="AE270" s="152">
        <v>0</v>
      </c>
      <c r="AF270" s="152"/>
      <c r="AG270" s="152"/>
      <c r="AH270" s="152"/>
      <c r="AI270" s="152"/>
      <c r="AJ270" s="152"/>
      <c r="AK270" s="152"/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152"/>
      <c r="AW270" s="152"/>
      <c r="AX270" s="152"/>
      <c r="AY270" s="152"/>
    </row>
    <row r="271" spans="1:51" ht="22.5" customHeight="1" outlineLevel="1" x14ac:dyDescent="0.2">
      <c r="A271" s="144">
        <v>75</v>
      </c>
      <c r="B271" s="144" t="s">
        <v>395</v>
      </c>
      <c r="C271" s="145" t="s">
        <v>396</v>
      </c>
      <c r="D271" s="146" t="s">
        <v>131</v>
      </c>
      <c r="E271" s="147">
        <v>36.99</v>
      </c>
      <c r="F271" s="148"/>
      <c r="G271" s="149">
        <f>ROUND(E271*F271,2)</f>
        <v>0</v>
      </c>
      <c r="H271" s="148"/>
      <c r="I271" s="149">
        <f>ROUND(E271*H271,2)</f>
        <v>0</v>
      </c>
      <c r="J271" s="148"/>
      <c r="K271" s="149">
        <f>ROUND(E271*J271,2)</f>
        <v>0</v>
      </c>
      <c r="L271" s="149">
        <v>21</v>
      </c>
      <c r="M271" s="149">
        <f>G271*(1+L271/100)</f>
        <v>0</v>
      </c>
      <c r="N271" s="150">
        <v>2.7999999999999998E-4</v>
      </c>
      <c r="O271" s="150">
        <f>ROUND(E271*N271,5)</f>
        <v>1.0359999999999999E-2</v>
      </c>
      <c r="P271" s="150">
        <v>0</v>
      </c>
      <c r="Q271" s="150">
        <f>ROUND(E271*P271,5)</f>
        <v>0</v>
      </c>
      <c r="R271" s="150"/>
      <c r="S271" s="150"/>
      <c r="T271" s="151">
        <v>0.434</v>
      </c>
      <c r="U271" s="150">
        <f>ROUND(E271*T271,2)</f>
        <v>16.05</v>
      </c>
      <c r="V271" s="152"/>
      <c r="W271" s="152"/>
      <c r="X271" s="152"/>
      <c r="Y271" s="152"/>
      <c r="Z271" s="152"/>
      <c r="AA271" s="152"/>
      <c r="AB271" s="152"/>
      <c r="AC271" s="152"/>
      <c r="AD271" s="152" t="s">
        <v>121</v>
      </c>
      <c r="AE271" s="152"/>
      <c r="AF271" s="152"/>
      <c r="AG271" s="152"/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</row>
    <row r="272" spans="1:51" ht="12.75" customHeight="1" outlineLevel="1" x14ac:dyDescent="0.2">
      <c r="A272" s="144"/>
      <c r="B272" s="144"/>
      <c r="C272" s="153" t="s">
        <v>397</v>
      </c>
      <c r="D272" s="154"/>
      <c r="E272" s="155"/>
      <c r="F272" s="149"/>
      <c r="G272" s="149"/>
      <c r="H272" s="149"/>
      <c r="I272" s="149"/>
      <c r="J272" s="149"/>
      <c r="K272" s="149"/>
      <c r="L272" s="149"/>
      <c r="M272" s="149"/>
      <c r="N272" s="150"/>
      <c r="O272" s="150"/>
      <c r="P272" s="150"/>
      <c r="Q272" s="150"/>
      <c r="R272" s="150"/>
      <c r="S272" s="150"/>
      <c r="T272" s="151"/>
      <c r="U272" s="150"/>
      <c r="V272" s="152"/>
      <c r="W272" s="152"/>
      <c r="X272" s="152"/>
      <c r="Y272" s="152"/>
      <c r="Z272" s="152"/>
      <c r="AA272" s="152"/>
      <c r="AB272" s="152"/>
      <c r="AC272" s="152"/>
      <c r="AD272" s="152" t="s">
        <v>123</v>
      </c>
      <c r="AE272" s="152">
        <v>0</v>
      </c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</row>
    <row r="273" spans="1:51" ht="12.75" customHeight="1" outlineLevel="1" x14ac:dyDescent="0.2">
      <c r="A273" s="144"/>
      <c r="B273" s="144"/>
      <c r="C273" s="153" t="s">
        <v>398</v>
      </c>
      <c r="D273" s="154"/>
      <c r="E273" s="155">
        <v>19.190000000000001</v>
      </c>
      <c r="F273" s="149"/>
      <c r="G273" s="149"/>
      <c r="H273" s="149"/>
      <c r="I273" s="149"/>
      <c r="J273" s="149"/>
      <c r="K273" s="149"/>
      <c r="L273" s="149"/>
      <c r="M273" s="149"/>
      <c r="N273" s="150"/>
      <c r="O273" s="150"/>
      <c r="P273" s="150"/>
      <c r="Q273" s="150"/>
      <c r="R273" s="150"/>
      <c r="S273" s="150"/>
      <c r="T273" s="151"/>
      <c r="U273" s="150"/>
      <c r="V273" s="152"/>
      <c r="W273" s="152"/>
      <c r="X273" s="152"/>
      <c r="Y273" s="152"/>
      <c r="Z273" s="152"/>
      <c r="AA273" s="152"/>
      <c r="AB273" s="152"/>
      <c r="AC273" s="152"/>
      <c r="AD273" s="152" t="s">
        <v>123</v>
      </c>
      <c r="AE273" s="152">
        <v>0</v>
      </c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152"/>
      <c r="AW273" s="152"/>
      <c r="AX273" s="152"/>
      <c r="AY273" s="152"/>
    </row>
    <row r="274" spans="1:51" ht="12.75" customHeight="1" outlineLevel="1" x14ac:dyDescent="0.2">
      <c r="A274" s="144"/>
      <c r="B274" s="144"/>
      <c r="C274" s="153" t="s">
        <v>399</v>
      </c>
      <c r="D274" s="154"/>
      <c r="E274" s="155">
        <v>17.8</v>
      </c>
      <c r="F274" s="149"/>
      <c r="G274" s="149"/>
      <c r="H274" s="149"/>
      <c r="I274" s="149"/>
      <c r="J274" s="149"/>
      <c r="K274" s="149"/>
      <c r="L274" s="149"/>
      <c r="M274" s="149"/>
      <c r="N274" s="150"/>
      <c r="O274" s="150"/>
      <c r="P274" s="150"/>
      <c r="Q274" s="150"/>
      <c r="R274" s="150"/>
      <c r="S274" s="150"/>
      <c r="T274" s="151"/>
      <c r="U274" s="150"/>
      <c r="V274" s="152"/>
      <c r="W274" s="152"/>
      <c r="X274" s="152"/>
      <c r="Y274" s="152"/>
      <c r="Z274" s="152"/>
      <c r="AA274" s="152"/>
      <c r="AB274" s="152"/>
      <c r="AC274" s="152"/>
      <c r="AD274" s="152" t="s">
        <v>123</v>
      </c>
      <c r="AE274" s="152">
        <v>0</v>
      </c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152"/>
      <c r="AW274" s="152"/>
      <c r="AX274" s="152"/>
      <c r="AY274" s="152"/>
    </row>
    <row r="275" spans="1:51" ht="22.5" customHeight="1" outlineLevel="1" x14ac:dyDescent="0.2">
      <c r="A275" s="144">
        <v>76</v>
      </c>
      <c r="B275" s="144" t="s">
        <v>400</v>
      </c>
      <c r="C275" s="163" t="s">
        <v>401</v>
      </c>
      <c r="D275" s="146" t="s">
        <v>402</v>
      </c>
      <c r="E275" s="147">
        <v>1</v>
      </c>
      <c r="F275" s="148"/>
      <c r="G275" s="149">
        <f t="shared" ref="G275:G276" si="49">ROUND(E275*F275,2)</f>
        <v>0</v>
      </c>
      <c r="H275" s="148"/>
      <c r="I275" s="149">
        <f t="shared" ref="I275:I276" si="50">ROUND(E275*H275,2)</f>
        <v>0</v>
      </c>
      <c r="J275" s="148"/>
      <c r="K275" s="149">
        <f t="shared" ref="K275:K276" si="51">ROUND(E275*J275,2)</f>
        <v>0</v>
      </c>
      <c r="L275" s="149">
        <v>21</v>
      </c>
      <c r="M275" s="149">
        <f t="shared" ref="M275:M276" si="52">G275*(1+L275/100)</f>
        <v>0</v>
      </c>
      <c r="N275" s="150">
        <v>0.01</v>
      </c>
      <c r="O275" s="150">
        <f t="shared" ref="O275:O276" si="53">ROUND(E275*N275,5)</f>
        <v>0.01</v>
      </c>
      <c r="P275" s="150">
        <v>0</v>
      </c>
      <c r="Q275" s="150">
        <f t="shared" ref="Q275:Q276" si="54">ROUND(E275*P275,5)</f>
        <v>0</v>
      </c>
      <c r="R275" s="150"/>
      <c r="S275" s="150"/>
      <c r="T275" s="151">
        <v>0</v>
      </c>
      <c r="U275" s="150">
        <f t="shared" ref="U275:U276" si="55">ROUND(E275*T275,2)</f>
        <v>0</v>
      </c>
      <c r="V275" s="152"/>
      <c r="W275" s="152"/>
      <c r="X275" s="152"/>
      <c r="Y275" s="152"/>
      <c r="Z275" s="152"/>
      <c r="AA275" s="152"/>
      <c r="AB275" s="152"/>
      <c r="AC275" s="152"/>
      <c r="AD275" s="152" t="s">
        <v>121</v>
      </c>
      <c r="AE275" s="152"/>
      <c r="AF275" s="152"/>
      <c r="AG275" s="152"/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2"/>
      <c r="AT275" s="152"/>
      <c r="AU275" s="152"/>
      <c r="AV275" s="152"/>
      <c r="AW275" s="152"/>
      <c r="AX275" s="152"/>
      <c r="AY275" s="152"/>
    </row>
    <row r="276" spans="1:51" ht="12.75" customHeight="1" outlineLevel="1" x14ac:dyDescent="0.2">
      <c r="A276" s="144">
        <v>77</v>
      </c>
      <c r="B276" s="144" t="s">
        <v>403</v>
      </c>
      <c r="C276" s="163" t="s">
        <v>404</v>
      </c>
      <c r="D276" s="146" t="s">
        <v>131</v>
      </c>
      <c r="E276" s="147">
        <v>40.700000000000003</v>
      </c>
      <c r="F276" s="148"/>
      <c r="G276" s="149">
        <f t="shared" si="49"/>
        <v>0</v>
      </c>
      <c r="H276" s="148"/>
      <c r="I276" s="149">
        <f t="shared" si="50"/>
        <v>0</v>
      </c>
      <c r="J276" s="148"/>
      <c r="K276" s="149">
        <f t="shared" si="51"/>
        <v>0</v>
      </c>
      <c r="L276" s="149">
        <v>21</v>
      </c>
      <c r="M276" s="149">
        <f t="shared" si="52"/>
        <v>0</v>
      </c>
      <c r="N276" s="150">
        <v>9.4999999999999998E-3</v>
      </c>
      <c r="O276" s="150">
        <f t="shared" si="53"/>
        <v>0.38664999999999999</v>
      </c>
      <c r="P276" s="150">
        <v>0</v>
      </c>
      <c r="Q276" s="150">
        <f t="shared" si="54"/>
        <v>0</v>
      </c>
      <c r="R276" s="150"/>
      <c r="S276" s="150"/>
      <c r="T276" s="151">
        <v>0</v>
      </c>
      <c r="U276" s="150">
        <f t="shared" si="55"/>
        <v>0</v>
      </c>
      <c r="V276" s="152"/>
      <c r="W276" s="152"/>
      <c r="X276" s="152"/>
      <c r="Y276" s="152"/>
      <c r="Z276" s="152"/>
      <c r="AA276" s="152"/>
      <c r="AB276" s="152"/>
      <c r="AC276" s="152"/>
      <c r="AD276" s="152" t="s">
        <v>203</v>
      </c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152"/>
      <c r="AW276" s="152"/>
      <c r="AX276" s="152"/>
      <c r="AY276" s="152"/>
    </row>
    <row r="277" spans="1:51" ht="12.75" customHeight="1" outlineLevel="1" x14ac:dyDescent="0.2">
      <c r="A277" s="144"/>
      <c r="B277" s="144"/>
      <c r="C277" s="153" t="s">
        <v>405</v>
      </c>
      <c r="D277" s="154"/>
      <c r="E277" s="155">
        <v>40.700000000000003</v>
      </c>
      <c r="F277" s="149"/>
      <c r="G277" s="149"/>
      <c r="H277" s="149"/>
      <c r="I277" s="149"/>
      <c r="J277" s="149"/>
      <c r="K277" s="149"/>
      <c r="L277" s="149"/>
      <c r="M277" s="149"/>
      <c r="N277" s="150"/>
      <c r="O277" s="150"/>
      <c r="P277" s="150"/>
      <c r="Q277" s="150"/>
      <c r="R277" s="150"/>
      <c r="S277" s="150"/>
      <c r="T277" s="151"/>
      <c r="U277" s="150"/>
      <c r="V277" s="152"/>
      <c r="W277" s="152"/>
      <c r="X277" s="152"/>
      <c r="Y277" s="152"/>
      <c r="Z277" s="152"/>
      <c r="AA277" s="152"/>
      <c r="AB277" s="152"/>
      <c r="AC277" s="152"/>
      <c r="AD277" s="152" t="s">
        <v>123</v>
      </c>
      <c r="AE277" s="152">
        <v>0</v>
      </c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152"/>
      <c r="AW277" s="152"/>
      <c r="AX277" s="152"/>
      <c r="AY277" s="152"/>
    </row>
    <row r="278" spans="1:51" ht="12.75" customHeight="1" outlineLevel="1" x14ac:dyDescent="0.2">
      <c r="A278" s="144">
        <v>78</v>
      </c>
      <c r="B278" s="144" t="s">
        <v>406</v>
      </c>
      <c r="C278" s="145" t="s">
        <v>407</v>
      </c>
      <c r="D278" s="146" t="s">
        <v>120</v>
      </c>
      <c r="E278" s="147">
        <v>0.34495999999999999</v>
      </c>
      <c r="F278" s="148"/>
      <c r="G278" s="149">
        <f>ROUND(E278*F278,2)</f>
        <v>0</v>
      </c>
      <c r="H278" s="148"/>
      <c r="I278" s="149">
        <f>ROUND(E278*H278,2)</f>
        <v>0</v>
      </c>
      <c r="J278" s="148"/>
      <c r="K278" s="149">
        <f>ROUND(E278*J278,2)</f>
        <v>0</v>
      </c>
      <c r="L278" s="149">
        <v>21</v>
      </c>
      <c r="M278" s="149">
        <f>G278*(1+L278/100)</f>
        <v>0</v>
      </c>
      <c r="N278" s="150">
        <v>0.55000000000000004</v>
      </c>
      <c r="O278" s="150">
        <f>ROUND(E278*N278,5)</f>
        <v>0.18973000000000001</v>
      </c>
      <c r="P278" s="150">
        <v>0</v>
      </c>
      <c r="Q278" s="150">
        <f>ROUND(E278*P278,5)</f>
        <v>0</v>
      </c>
      <c r="R278" s="150"/>
      <c r="S278" s="150"/>
      <c r="T278" s="151">
        <v>0</v>
      </c>
      <c r="U278" s="150">
        <f>ROUND(E278*T278,2)</f>
        <v>0</v>
      </c>
      <c r="V278" s="152"/>
      <c r="W278" s="152"/>
      <c r="X278" s="152"/>
      <c r="Y278" s="152"/>
      <c r="Z278" s="152"/>
      <c r="AA278" s="152"/>
      <c r="AB278" s="152"/>
      <c r="AC278" s="152"/>
      <c r="AD278" s="152" t="s">
        <v>203</v>
      </c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</row>
    <row r="279" spans="1:51" ht="12.75" customHeight="1" outlineLevel="1" x14ac:dyDescent="0.2">
      <c r="A279" s="144"/>
      <c r="B279" s="144"/>
      <c r="C279" s="153" t="s">
        <v>408</v>
      </c>
      <c r="D279" s="154"/>
      <c r="E279" s="155">
        <v>0.34495999999999999</v>
      </c>
      <c r="F279" s="149"/>
      <c r="G279" s="149"/>
      <c r="H279" s="149"/>
      <c r="I279" s="149"/>
      <c r="J279" s="149"/>
      <c r="K279" s="149"/>
      <c r="L279" s="149"/>
      <c r="M279" s="149"/>
      <c r="N279" s="150"/>
      <c r="O279" s="150"/>
      <c r="P279" s="150"/>
      <c r="Q279" s="150"/>
      <c r="R279" s="150"/>
      <c r="S279" s="150"/>
      <c r="T279" s="151"/>
      <c r="U279" s="150"/>
      <c r="V279" s="152"/>
      <c r="W279" s="152"/>
      <c r="X279" s="152"/>
      <c r="Y279" s="152"/>
      <c r="Z279" s="152"/>
      <c r="AA279" s="152"/>
      <c r="AB279" s="152"/>
      <c r="AC279" s="152"/>
      <c r="AD279" s="152" t="s">
        <v>123</v>
      </c>
      <c r="AE279" s="152">
        <v>0</v>
      </c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</row>
    <row r="280" spans="1:51" ht="12.75" customHeight="1" outlineLevel="1" x14ac:dyDescent="0.2">
      <c r="A280" s="144">
        <v>79</v>
      </c>
      <c r="B280" s="144" t="s">
        <v>409</v>
      </c>
      <c r="C280" s="145" t="s">
        <v>410</v>
      </c>
      <c r="D280" s="146" t="s">
        <v>131</v>
      </c>
      <c r="E280" s="147">
        <v>41.8</v>
      </c>
      <c r="F280" s="148"/>
      <c r="G280" s="149">
        <f>ROUND(E280*F280,2)</f>
        <v>0</v>
      </c>
      <c r="H280" s="148"/>
      <c r="I280" s="149">
        <f>ROUND(E280*H280,2)</f>
        <v>0</v>
      </c>
      <c r="J280" s="148"/>
      <c r="K280" s="149">
        <f>ROUND(E280*J280,2)</f>
        <v>0</v>
      </c>
      <c r="L280" s="149">
        <v>21</v>
      </c>
      <c r="M280" s="149">
        <f>G280*(1+L280/100)</f>
        <v>0</v>
      </c>
      <c r="N280" s="150">
        <v>1.2200000000000001E-2</v>
      </c>
      <c r="O280" s="150">
        <f>ROUND(E280*N280,5)</f>
        <v>0.50995999999999997</v>
      </c>
      <c r="P280" s="150">
        <v>0</v>
      </c>
      <c r="Q280" s="150">
        <f>ROUND(E280*P280,5)</f>
        <v>0</v>
      </c>
      <c r="R280" s="150"/>
      <c r="S280" s="150"/>
      <c r="T280" s="151">
        <v>0</v>
      </c>
      <c r="U280" s="150">
        <f>ROUND(E280*T280,2)</f>
        <v>0</v>
      </c>
      <c r="V280" s="152"/>
      <c r="W280" s="152"/>
      <c r="X280" s="152"/>
      <c r="Y280" s="152"/>
      <c r="Z280" s="152"/>
      <c r="AA280" s="152"/>
      <c r="AB280" s="152"/>
      <c r="AC280" s="152"/>
      <c r="AD280" s="152" t="s">
        <v>203</v>
      </c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2"/>
      <c r="AT280" s="152"/>
      <c r="AU280" s="152"/>
      <c r="AV280" s="152"/>
      <c r="AW280" s="152"/>
      <c r="AX280" s="152"/>
      <c r="AY280" s="152"/>
    </row>
    <row r="281" spans="1:51" ht="12.75" customHeight="1" outlineLevel="1" x14ac:dyDescent="0.2">
      <c r="A281" s="144"/>
      <c r="B281" s="144"/>
      <c r="C281" s="153" t="s">
        <v>411</v>
      </c>
      <c r="D281" s="154"/>
      <c r="E281" s="155">
        <v>41.8</v>
      </c>
      <c r="F281" s="149"/>
      <c r="G281" s="149"/>
      <c r="H281" s="149"/>
      <c r="I281" s="149"/>
      <c r="J281" s="149"/>
      <c r="K281" s="149"/>
      <c r="L281" s="149"/>
      <c r="M281" s="149"/>
      <c r="N281" s="150"/>
      <c r="O281" s="150"/>
      <c r="P281" s="150"/>
      <c r="Q281" s="150"/>
      <c r="R281" s="150"/>
      <c r="S281" s="150"/>
      <c r="T281" s="151"/>
      <c r="U281" s="150"/>
      <c r="V281" s="152"/>
      <c r="W281" s="152"/>
      <c r="X281" s="152"/>
      <c r="Y281" s="152"/>
      <c r="Z281" s="152"/>
      <c r="AA281" s="152"/>
      <c r="AB281" s="152"/>
      <c r="AC281" s="152"/>
      <c r="AD281" s="152" t="s">
        <v>123</v>
      </c>
      <c r="AE281" s="152">
        <v>0</v>
      </c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</row>
    <row r="282" spans="1:51" ht="12.75" customHeight="1" outlineLevel="1" x14ac:dyDescent="0.2">
      <c r="A282" s="144">
        <v>80</v>
      </c>
      <c r="B282" s="144" t="s">
        <v>412</v>
      </c>
      <c r="C282" s="145" t="s">
        <v>413</v>
      </c>
      <c r="D282" s="146" t="s">
        <v>184</v>
      </c>
      <c r="E282" s="147">
        <v>1.1499999999999999</v>
      </c>
      <c r="F282" s="148"/>
      <c r="G282" s="149">
        <f>ROUND(E282*F282,2)</f>
        <v>0</v>
      </c>
      <c r="H282" s="148"/>
      <c r="I282" s="149">
        <f>ROUND(E282*H282,2)</f>
        <v>0</v>
      </c>
      <c r="J282" s="148"/>
      <c r="K282" s="149">
        <f>ROUND(E282*J282,2)</f>
        <v>0</v>
      </c>
      <c r="L282" s="149">
        <v>21</v>
      </c>
      <c r="M282" s="149">
        <f>G282*(1+L282/100)</f>
        <v>0</v>
      </c>
      <c r="N282" s="150">
        <v>0</v>
      </c>
      <c r="O282" s="150">
        <f>ROUND(E282*N282,5)</f>
        <v>0</v>
      </c>
      <c r="P282" s="150">
        <v>0</v>
      </c>
      <c r="Q282" s="150">
        <f>ROUND(E282*P282,5)</f>
        <v>0</v>
      </c>
      <c r="R282" s="150"/>
      <c r="S282" s="150"/>
      <c r="T282" s="151">
        <v>2.2549999999999999</v>
      </c>
      <c r="U282" s="150">
        <f>ROUND(E282*T282,2)</f>
        <v>2.59</v>
      </c>
      <c r="V282" s="152"/>
      <c r="W282" s="152"/>
      <c r="X282" s="152"/>
      <c r="Y282" s="152"/>
      <c r="Z282" s="152"/>
      <c r="AA282" s="152"/>
      <c r="AB282" s="152"/>
      <c r="AC282" s="152"/>
      <c r="AD282" s="152" t="s">
        <v>121</v>
      </c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152"/>
      <c r="AT282" s="152"/>
      <c r="AU282" s="152"/>
      <c r="AV282" s="152"/>
      <c r="AW282" s="152"/>
      <c r="AX282" s="152"/>
      <c r="AY282" s="152"/>
    </row>
    <row r="283" spans="1:51" ht="12.75" customHeight="1" x14ac:dyDescent="0.2">
      <c r="A283" s="156" t="s">
        <v>116</v>
      </c>
      <c r="B283" s="156" t="s">
        <v>77</v>
      </c>
      <c r="C283" s="157" t="s">
        <v>78</v>
      </c>
      <c r="D283" s="158"/>
      <c r="E283" s="159"/>
      <c r="F283" s="160"/>
      <c r="G283" s="160">
        <f>SUMIF(AD284:AD294,"&lt;&gt;NOR",G284:G294)</f>
        <v>0</v>
      </c>
      <c r="H283" s="160"/>
      <c r="I283" s="160">
        <f>SUM(I284:I294)</f>
        <v>0</v>
      </c>
      <c r="J283" s="160"/>
      <c r="K283" s="160">
        <f>SUM(K284:K294)</f>
        <v>0</v>
      </c>
      <c r="L283" s="160"/>
      <c r="M283" s="160">
        <f>SUM(M284:M294)</f>
        <v>0</v>
      </c>
      <c r="N283" s="161"/>
      <c r="O283" s="161">
        <f>SUM(O284:O294)</f>
        <v>0.1169</v>
      </c>
      <c r="P283" s="161"/>
      <c r="Q283" s="161">
        <f>SUM(Q284:Q294)</f>
        <v>0</v>
      </c>
      <c r="R283" s="161"/>
      <c r="S283" s="161"/>
      <c r="T283" s="162"/>
      <c r="U283" s="161">
        <f>SUM(U284:U294)</f>
        <v>12.030000000000003</v>
      </c>
      <c r="AD283" s="127" t="s">
        <v>117</v>
      </c>
    </row>
    <row r="284" spans="1:51" ht="12.75" customHeight="1" outlineLevel="1" x14ac:dyDescent="0.2">
      <c r="A284" s="144">
        <v>81</v>
      </c>
      <c r="B284" s="144" t="s">
        <v>414</v>
      </c>
      <c r="C284" s="145" t="s">
        <v>415</v>
      </c>
      <c r="D284" s="146" t="s">
        <v>131</v>
      </c>
      <c r="E284" s="147">
        <v>26.5</v>
      </c>
      <c r="F284" s="148"/>
      <c r="G284" s="149">
        <f>ROUND(E284*F284,2)</f>
        <v>0</v>
      </c>
      <c r="H284" s="148"/>
      <c r="I284" s="149">
        <f>ROUND(E284*H284,2)</f>
        <v>0</v>
      </c>
      <c r="J284" s="148"/>
      <c r="K284" s="149">
        <f>ROUND(E284*J284,2)</f>
        <v>0</v>
      </c>
      <c r="L284" s="149">
        <v>21</v>
      </c>
      <c r="M284" s="149">
        <f>G284*(1+L284/100)</f>
        <v>0</v>
      </c>
      <c r="N284" s="150">
        <v>4.0000000000000002E-4</v>
      </c>
      <c r="O284" s="150">
        <f>ROUND(E284*N284,5)</f>
        <v>1.06E-2</v>
      </c>
      <c r="P284" s="150">
        <v>0</v>
      </c>
      <c r="Q284" s="150">
        <f>ROUND(E284*P284,5)</f>
        <v>0</v>
      </c>
      <c r="R284" s="150"/>
      <c r="S284" s="150"/>
      <c r="T284" s="151">
        <v>0.38</v>
      </c>
      <c r="U284" s="150">
        <f>ROUND(E284*T284,2)</f>
        <v>10.07</v>
      </c>
      <c r="V284" s="152"/>
      <c r="W284" s="152"/>
      <c r="X284" s="152"/>
      <c r="Y284" s="152"/>
      <c r="Z284" s="152"/>
      <c r="AA284" s="152"/>
      <c r="AB284" s="152"/>
      <c r="AC284" s="152"/>
      <c r="AD284" s="152" t="s">
        <v>121</v>
      </c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</row>
    <row r="285" spans="1:51" ht="12.75" customHeight="1" outlineLevel="1" x14ac:dyDescent="0.2">
      <c r="A285" s="144"/>
      <c r="B285" s="144"/>
      <c r="C285" s="153" t="s">
        <v>416</v>
      </c>
      <c r="D285" s="154"/>
      <c r="E285" s="155">
        <v>26.5</v>
      </c>
      <c r="F285" s="149"/>
      <c r="G285" s="149"/>
      <c r="H285" s="149"/>
      <c r="I285" s="149"/>
      <c r="J285" s="149"/>
      <c r="K285" s="149"/>
      <c r="L285" s="149"/>
      <c r="M285" s="149"/>
      <c r="N285" s="150"/>
      <c r="O285" s="150"/>
      <c r="P285" s="150"/>
      <c r="Q285" s="150"/>
      <c r="R285" s="150"/>
      <c r="S285" s="150"/>
      <c r="T285" s="151"/>
      <c r="U285" s="150"/>
      <c r="V285" s="152"/>
      <c r="W285" s="152"/>
      <c r="X285" s="152"/>
      <c r="Y285" s="152"/>
      <c r="Z285" s="152"/>
      <c r="AA285" s="152"/>
      <c r="AB285" s="152"/>
      <c r="AC285" s="152"/>
      <c r="AD285" s="152" t="s">
        <v>123</v>
      </c>
      <c r="AE285" s="152">
        <v>0</v>
      </c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</row>
    <row r="286" spans="1:51" ht="12.75" customHeight="1" outlineLevel="1" x14ac:dyDescent="0.2">
      <c r="A286" s="144">
        <v>82</v>
      </c>
      <c r="B286" s="144" t="s">
        <v>417</v>
      </c>
      <c r="C286" s="145" t="s">
        <v>418</v>
      </c>
      <c r="D286" s="146" t="s">
        <v>263</v>
      </c>
      <c r="E286" s="147">
        <v>18.84</v>
      </c>
      <c r="F286" s="148"/>
      <c r="G286" s="149">
        <f>ROUND(E286*F286,2)</f>
        <v>0</v>
      </c>
      <c r="H286" s="148"/>
      <c r="I286" s="149">
        <f>ROUND(E286*H286,2)</f>
        <v>0</v>
      </c>
      <c r="J286" s="148"/>
      <c r="K286" s="149">
        <f>ROUND(E286*J286,2)</f>
        <v>0</v>
      </c>
      <c r="L286" s="149">
        <v>21</v>
      </c>
      <c r="M286" s="149">
        <f>G286*(1+L286/100)</f>
        <v>0</v>
      </c>
      <c r="N286" s="150">
        <v>2.0000000000000002E-5</v>
      </c>
      <c r="O286" s="150">
        <f>ROUND(E286*N286,5)</f>
        <v>3.8000000000000002E-4</v>
      </c>
      <c r="P286" s="150">
        <v>0</v>
      </c>
      <c r="Q286" s="150">
        <f>ROUND(E286*P286,5)</f>
        <v>0</v>
      </c>
      <c r="R286" s="150"/>
      <c r="S286" s="150"/>
      <c r="T286" s="151">
        <v>7.2599999999999998E-2</v>
      </c>
      <c r="U286" s="150">
        <f>ROUND(E286*T286,2)</f>
        <v>1.37</v>
      </c>
      <c r="V286" s="152"/>
      <c r="W286" s="152"/>
      <c r="X286" s="152"/>
      <c r="Y286" s="152"/>
      <c r="Z286" s="152"/>
      <c r="AA286" s="152"/>
      <c r="AB286" s="152"/>
      <c r="AC286" s="152"/>
      <c r="AD286" s="152" t="s">
        <v>121</v>
      </c>
      <c r="AE286" s="152"/>
      <c r="AF286" s="152"/>
      <c r="AG286" s="152"/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</row>
    <row r="287" spans="1:51" ht="12.75" customHeight="1" outlineLevel="1" x14ac:dyDescent="0.2">
      <c r="A287" s="144"/>
      <c r="B287" s="144"/>
      <c r="C287" s="153" t="s">
        <v>419</v>
      </c>
      <c r="D287" s="154"/>
      <c r="E287" s="155"/>
      <c r="F287" s="149"/>
      <c r="G287" s="149"/>
      <c r="H287" s="149"/>
      <c r="I287" s="149"/>
      <c r="J287" s="149"/>
      <c r="K287" s="149"/>
      <c r="L287" s="149"/>
      <c r="M287" s="149"/>
      <c r="N287" s="150"/>
      <c r="O287" s="150"/>
      <c r="P287" s="150"/>
      <c r="Q287" s="150"/>
      <c r="R287" s="150"/>
      <c r="S287" s="150"/>
      <c r="T287" s="151"/>
      <c r="U287" s="150"/>
      <c r="V287" s="152"/>
      <c r="W287" s="152"/>
      <c r="X287" s="152"/>
      <c r="Y287" s="152"/>
      <c r="Z287" s="152"/>
      <c r="AA287" s="152"/>
      <c r="AB287" s="152"/>
      <c r="AC287" s="152"/>
      <c r="AD287" s="152" t="s">
        <v>123</v>
      </c>
      <c r="AE287" s="152">
        <v>0</v>
      </c>
      <c r="AF287" s="152"/>
      <c r="AG287" s="152"/>
      <c r="AH287" s="152"/>
      <c r="AI287" s="152"/>
      <c r="AJ287" s="152"/>
      <c r="AK287" s="152"/>
      <c r="AL287" s="152"/>
      <c r="AM287" s="152"/>
      <c r="AN287" s="152"/>
      <c r="AO287" s="152"/>
      <c r="AP287" s="152"/>
      <c r="AQ287" s="152"/>
      <c r="AR287" s="152"/>
      <c r="AS287" s="152"/>
      <c r="AT287" s="152"/>
      <c r="AU287" s="152"/>
      <c r="AV287" s="152"/>
      <c r="AW287" s="152"/>
      <c r="AX287" s="152"/>
      <c r="AY287" s="152"/>
    </row>
    <row r="288" spans="1:51" ht="12.75" customHeight="1" outlineLevel="1" x14ac:dyDescent="0.2">
      <c r="A288" s="144"/>
      <c r="B288" s="144"/>
      <c r="C288" s="153" t="s">
        <v>420</v>
      </c>
      <c r="D288" s="154"/>
      <c r="E288" s="155">
        <v>18.84</v>
      </c>
      <c r="F288" s="149"/>
      <c r="G288" s="149"/>
      <c r="H288" s="149"/>
      <c r="I288" s="149"/>
      <c r="J288" s="149"/>
      <c r="K288" s="149"/>
      <c r="L288" s="149"/>
      <c r="M288" s="149"/>
      <c r="N288" s="150"/>
      <c r="O288" s="150"/>
      <c r="P288" s="150"/>
      <c r="Q288" s="150"/>
      <c r="R288" s="150"/>
      <c r="S288" s="150"/>
      <c r="T288" s="151"/>
      <c r="U288" s="150"/>
      <c r="V288" s="152"/>
      <c r="W288" s="152"/>
      <c r="X288" s="152"/>
      <c r="Y288" s="152"/>
      <c r="Z288" s="152"/>
      <c r="AA288" s="152"/>
      <c r="AB288" s="152"/>
      <c r="AC288" s="152"/>
      <c r="AD288" s="152" t="s">
        <v>123</v>
      </c>
      <c r="AE288" s="152">
        <v>0</v>
      </c>
      <c r="AF288" s="152"/>
      <c r="AG288" s="152"/>
      <c r="AH288" s="152"/>
      <c r="AI288" s="152"/>
      <c r="AJ288" s="152"/>
      <c r="AK288" s="152"/>
      <c r="AL288" s="152"/>
      <c r="AM288" s="152"/>
      <c r="AN288" s="152"/>
      <c r="AO288" s="152"/>
      <c r="AP288" s="152"/>
      <c r="AQ288" s="152"/>
      <c r="AR288" s="152"/>
      <c r="AS288" s="152"/>
      <c r="AT288" s="152"/>
      <c r="AU288" s="152"/>
      <c r="AV288" s="152"/>
      <c r="AW288" s="152"/>
      <c r="AX288" s="152"/>
      <c r="AY288" s="152"/>
    </row>
    <row r="289" spans="1:51" ht="12.75" customHeight="1" outlineLevel="1" x14ac:dyDescent="0.2">
      <c r="A289" s="144">
        <v>83</v>
      </c>
      <c r="B289" s="144" t="s">
        <v>421</v>
      </c>
      <c r="C289" s="145" t="s">
        <v>422</v>
      </c>
      <c r="D289" s="146" t="s">
        <v>263</v>
      </c>
      <c r="E289" s="147">
        <v>19.782</v>
      </c>
      <c r="F289" s="148"/>
      <c r="G289" s="149">
        <f>ROUND(E289*F289,2)</f>
        <v>0</v>
      </c>
      <c r="H289" s="148"/>
      <c r="I289" s="149">
        <f>ROUND(E289*H289,2)</f>
        <v>0</v>
      </c>
      <c r="J289" s="148"/>
      <c r="K289" s="149">
        <f>ROUND(E289*J289,2)</f>
        <v>0</v>
      </c>
      <c r="L289" s="149">
        <v>21</v>
      </c>
      <c r="M289" s="149">
        <f>G289*(1+L289/100)</f>
        <v>0</v>
      </c>
      <c r="N289" s="150">
        <v>1.4999999999999999E-4</v>
      </c>
      <c r="O289" s="150">
        <f>ROUND(E289*N289,5)</f>
        <v>2.97E-3</v>
      </c>
      <c r="P289" s="150">
        <v>0</v>
      </c>
      <c r="Q289" s="150">
        <f>ROUND(E289*P289,5)</f>
        <v>0</v>
      </c>
      <c r="R289" s="150"/>
      <c r="S289" s="150"/>
      <c r="T289" s="151">
        <v>0</v>
      </c>
      <c r="U289" s="150">
        <f>ROUND(E289*T289,2)</f>
        <v>0</v>
      </c>
      <c r="V289" s="152"/>
      <c r="W289" s="152"/>
      <c r="X289" s="152"/>
      <c r="Y289" s="152"/>
      <c r="Z289" s="152"/>
      <c r="AA289" s="152"/>
      <c r="AB289" s="152"/>
      <c r="AC289" s="152"/>
      <c r="AD289" s="152" t="s">
        <v>203</v>
      </c>
      <c r="AE289" s="152"/>
      <c r="AF289" s="152"/>
      <c r="AG289" s="152"/>
      <c r="AH289" s="152"/>
      <c r="AI289" s="152"/>
      <c r="AJ289" s="152"/>
      <c r="AK289" s="152"/>
      <c r="AL289" s="152"/>
      <c r="AM289" s="152"/>
      <c r="AN289" s="152"/>
      <c r="AO289" s="152"/>
      <c r="AP289" s="152"/>
      <c r="AQ289" s="152"/>
      <c r="AR289" s="152"/>
      <c r="AS289" s="152"/>
      <c r="AT289" s="152"/>
      <c r="AU289" s="152"/>
      <c r="AV289" s="152"/>
      <c r="AW289" s="152"/>
      <c r="AX289" s="152"/>
      <c r="AY289" s="152"/>
    </row>
    <row r="290" spans="1:51" ht="12.75" customHeight="1" outlineLevel="1" x14ac:dyDescent="0.2">
      <c r="A290" s="144"/>
      <c r="B290" s="144"/>
      <c r="C290" s="153" t="s">
        <v>423</v>
      </c>
      <c r="D290" s="154"/>
      <c r="E290" s="155">
        <v>19.782</v>
      </c>
      <c r="F290" s="149"/>
      <c r="G290" s="149"/>
      <c r="H290" s="149"/>
      <c r="I290" s="149"/>
      <c r="J290" s="149"/>
      <c r="K290" s="149"/>
      <c r="L290" s="149"/>
      <c r="M290" s="149"/>
      <c r="N290" s="150"/>
      <c r="O290" s="150"/>
      <c r="P290" s="150"/>
      <c r="Q290" s="150"/>
      <c r="R290" s="150"/>
      <c r="S290" s="150"/>
      <c r="T290" s="151"/>
      <c r="U290" s="150"/>
      <c r="V290" s="152"/>
      <c r="W290" s="152"/>
      <c r="X290" s="152"/>
      <c r="Y290" s="152"/>
      <c r="Z290" s="152"/>
      <c r="AA290" s="152"/>
      <c r="AB290" s="152"/>
      <c r="AC290" s="152"/>
      <c r="AD290" s="152" t="s">
        <v>123</v>
      </c>
      <c r="AE290" s="152">
        <v>0</v>
      </c>
      <c r="AF290" s="152"/>
      <c r="AG290" s="152"/>
      <c r="AH290" s="152"/>
      <c r="AI290" s="152"/>
      <c r="AJ290" s="152"/>
      <c r="AK290" s="152"/>
      <c r="AL290" s="152"/>
      <c r="AM290" s="152"/>
      <c r="AN290" s="152"/>
      <c r="AO290" s="152"/>
      <c r="AP290" s="152"/>
      <c r="AQ290" s="152"/>
      <c r="AR290" s="152"/>
      <c r="AS290" s="152"/>
      <c r="AT290" s="152"/>
      <c r="AU290" s="152"/>
      <c r="AV290" s="152"/>
      <c r="AW290" s="152"/>
      <c r="AX290" s="152"/>
      <c r="AY290" s="152"/>
    </row>
    <row r="291" spans="1:51" ht="12.75" customHeight="1" outlineLevel="1" x14ac:dyDescent="0.2">
      <c r="A291" s="144">
        <v>84</v>
      </c>
      <c r="B291" s="144" t="s">
        <v>424</v>
      </c>
      <c r="C291" s="145" t="s">
        <v>425</v>
      </c>
      <c r="D291" s="146" t="s">
        <v>131</v>
      </c>
      <c r="E291" s="147">
        <v>27.824999999999999</v>
      </c>
      <c r="F291" s="148"/>
      <c r="G291" s="149">
        <f>ROUND(E291*F291,2)</f>
        <v>0</v>
      </c>
      <c r="H291" s="148"/>
      <c r="I291" s="149">
        <f>ROUND(E291*H291,2)</f>
        <v>0</v>
      </c>
      <c r="J291" s="148"/>
      <c r="K291" s="149">
        <f>ROUND(E291*J291,2)</f>
        <v>0</v>
      </c>
      <c r="L291" s="149">
        <v>21</v>
      </c>
      <c r="M291" s="149">
        <f>G291*(1+L291/100)</f>
        <v>0</v>
      </c>
      <c r="N291" s="150">
        <v>3.7000000000000002E-3</v>
      </c>
      <c r="O291" s="150">
        <f>ROUND(E291*N291,5)</f>
        <v>0.10295</v>
      </c>
      <c r="P291" s="150">
        <v>0</v>
      </c>
      <c r="Q291" s="150">
        <f>ROUND(E291*P291,5)</f>
        <v>0</v>
      </c>
      <c r="R291" s="150"/>
      <c r="S291" s="150"/>
      <c r="T291" s="151">
        <v>0</v>
      </c>
      <c r="U291" s="150">
        <f>ROUND(E291*T291,2)</f>
        <v>0</v>
      </c>
      <c r="V291" s="152"/>
      <c r="W291" s="152"/>
      <c r="X291" s="152"/>
      <c r="Y291" s="152"/>
      <c r="Z291" s="152"/>
      <c r="AA291" s="152"/>
      <c r="AB291" s="152"/>
      <c r="AC291" s="152"/>
      <c r="AD291" s="152" t="s">
        <v>203</v>
      </c>
      <c r="AE291" s="152"/>
      <c r="AF291" s="152"/>
      <c r="AG291" s="152"/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  <c r="AR291" s="152"/>
      <c r="AS291" s="152"/>
      <c r="AT291" s="152"/>
      <c r="AU291" s="152"/>
      <c r="AV291" s="152"/>
      <c r="AW291" s="152"/>
      <c r="AX291" s="152"/>
      <c r="AY291" s="152"/>
    </row>
    <row r="292" spans="1:51" ht="12.75" customHeight="1" outlineLevel="1" x14ac:dyDescent="0.2">
      <c r="A292" s="144"/>
      <c r="B292" s="144"/>
      <c r="C292" s="153" t="s">
        <v>426</v>
      </c>
      <c r="D292" s="154"/>
      <c r="E292" s="155">
        <v>27.824999999999999</v>
      </c>
      <c r="F292" s="149"/>
      <c r="G292" s="149"/>
      <c r="H292" s="149"/>
      <c r="I292" s="149"/>
      <c r="J292" s="149"/>
      <c r="K292" s="149"/>
      <c r="L292" s="149"/>
      <c r="M292" s="149"/>
      <c r="N292" s="150"/>
      <c r="O292" s="150"/>
      <c r="P292" s="150"/>
      <c r="Q292" s="150"/>
      <c r="R292" s="150"/>
      <c r="S292" s="150"/>
      <c r="T292" s="151"/>
      <c r="U292" s="150"/>
      <c r="V292" s="152"/>
      <c r="W292" s="152"/>
      <c r="X292" s="152"/>
      <c r="Y292" s="152"/>
      <c r="Z292" s="152"/>
      <c r="AA292" s="152"/>
      <c r="AB292" s="152"/>
      <c r="AC292" s="152"/>
      <c r="AD292" s="152" t="s">
        <v>123</v>
      </c>
      <c r="AE292" s="152">
        <v>0</v>
      </c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2"/>
      <c r="AT292" s="152"/>
      <c r="AU292" s="152"/>
      <c r="AV292" s="152"/>
      <c r="AW292" s="152"/>
      <c r="AX292" s="152"/>
      <c r="AY292" s="152"/>
    </row>
    <row r="293" spans="1:51" ht="22.5" customHeight="1" outlineLevel="1" x14ac:dyDescent="0.2">
      <c r="A293" s="144">
        <v>85</v>
      </c>
      <c r="B293" s="144" t="s">
        <v>427</v>
      </c>
      <c r="C293" s="163" t="s">
        <v>428</v>
      </c>
      <c r="D293" s="146" t="s">
        <v>263</v>
      </c>
      <c r="E293" s="147">
        <v>10</v>
      </c>
      <c r="F293" s="148"/>
      <c r="G293" s="149">
        <f t="shared" ref="G293:G294" si="56">ROUND(E293*F293,2)</f>
        <v>0</v>
      </c>
      <c r="H293" s="148"/>
      <c r="I293" s="149">
        <f t="shared" ref="I293:I294" si="57">ROUND(E293*H293,2)</f>
        <v>0</v>
      </c>
      <c r="J293" s="148"/>
      <c r="K293" s="149">
        <f t="shared" ref="K293:K294" si="58">ROUND(E293*J293,2)</f>
        <v>0</v>
      </c>
      <c r="L293" s="149">
        <v>21</v>
      </c>
      <c r="M293" s="149">
        <f t="shared" ref="M293:M294" si="59">G293*(1+L293/100)</f>
        <v>0</v>
      </c>
      <c r="N293" s="150">
        <v>0</v>
      </c>
      <c r="O293" s="150">
        <f t="shared" ref="O293:O294" si="60">ROUND(E293*N293,5)</f>
        <v>0</v>
      </c>
      <c r="P293" s="150">
        <v>0</v>
      </c>
      <c r="Q293" s="150">
        <f t="shared" ref="Q293:Q294" si="61">ROUND(E293*P293,5)</f>
        <v>0</v>
      </c>
      <c r="R293" s="150"/>
      <c r="S293" s="150"/>
      <c r="T293" s="151">
        <v>4.5999999999999999E-2</v>
      </c>
      <c r="U293" s="150">
        <f t="shared" ref="U293:U294" si="62">ROUND(E293*T293,2)</f>
        <v>0.46</v>
      </c>
      <c r="V293" s="152"/>
      <c r="W293" s="152"/>
      <c r="X293" s="152"/>
      <c r="Y293" s="152"/>
      <c r="Z293" s="152"/>
      <c r="AA293" s="152"/>
      <c r="AB293" s="152"/>
      <c r="AC293" s="152"/>
      <c r="AD293" s="152" t="s">
        <v>121</v>
      </c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2"/>
      <c r="AT293" s="152"/>
      <c r="AU293" s="152"/>
      <c r="AV293" s="152"/>
      <c r="AW293" s="152"/>
      <c r="AX293" s="152"/>
      <c r="AY293" s="152"/>
    </row>
    <row r="294" spans="1:51" ht="12.75" customHeight="1" outlineLevel="1" x14ac:dyDescent="0.2">
      <c r="A294" s="144">
        <v>86</v>
      </c>
      <c r="B294" s="144" t="s">
        <v>429</v>
      </c>
      <c r="C294" s="145" t="s">
        <v>430</v>
      </c>
      <c r="D294" s="146" t="s">
        <v>184</v>
      </c>
      <c r="E294" s="147">
        <v>0.12</v>
      </c>
      <c r="F294" s="148"/>
      <c r="G294" s="149">
        <f t="shared" si="56"/>
        <v>0</v>
      </c>
      <c r="H294" s="148"/>
      <c r="I294" s="149">
        <f t="shared" si="57"/>
        <v>0</v>
      </c>
      <c r="J294" s="148"/>
      <c r="K294" s="149">
        <f t="shared" si="58"/>
        <v>0</v>
      </c>
      <c r="L294" s="149">
        <v>21</v>
      </c>
      <c r="M294" s="149">
        <f t="shared" si="59"/>
        <v>0</v>
      </c>
      <c r="N294" s="150">
        <v>0</v>
      </c>
      <c r="O294" s="150">
        <f t="shared" si="60"/>
        <v>0</v>
      </c>
      <c r="P294" s="150">
        <v>0</v>
      </c>
      <c r="Q294" s="150">
        <f t="shared" si="61"/>
        <v>0</v>
      </c>
      <c r="R294" s="150"/>
      <c r="S294" s="150"/>
      <c r="T294" s="151">
        <v>1.091</v>
      </c>
      <c r="U294" s="150">
        <f t="shared" si="62"/>
        <v>0.13</v>
      </c>
      <c r="V294" s="152"/>
      <c r="W294" s="152"/>
      <c r="X294" s="152"/>
      <c r="Y294" s="152"/>
      <c r="Z294" s="152"/>
      <c r="AA294" s="152"/>
      <c r="AB294" s="152"/>
      <c r="AC294" s="152"/>
      <c r="AD294" s="152" t="s">
        <v>121</v>
      </c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  <c r="AR294" s="152"/>
      <c r="AS294" s="152"/>
      <c r="AT294" s="152"/>
      <c r="AU294" s="152"/>
      <c r="AV294" s="152"/>
      <c r="AW294" s="152"/>
      <c r="AX294" s="152"/>
      <c r="AY294" s="152"/>
    </row>
    <row r="295" spans="1:51" ht="12.75" customHeight="1" x14ac:dyDescent="0.2">
      <c r="A295" s="156" t="s">
        <v>116</v>
      </c>
      <c r="B295" s="156" t="s">
        <v>79</v>
      </c>
      <c r="C295" s="157" t="s">
        <v>80</v>
      </c>
      <c r="D295" s="158"/>
      <c r="E295" s="159"/>
      <c r="F295" s="160"/>
      <c r="G295" s="160">
        <f>SUMIF(AD296:AD336,"&lt;&gt;NOR",G296:G336)</f>
        <v>0</v>
      </c>
      <c r="H295" s="160"/>
      <c r="I295" s="160">
        <f>SUM(I296:I336)</f>
        <v>0</v>
      </c>
      <c r="J295" s="160"/>
      <c r="K295" s="160">
        <f>SUM(K296:K336)</f>
        <v>0</v>
      </c>
      <c r="L295" s="160"/>
      <c r="M295" s="160">
        <f>SUM(M296:M336)</f>
        <v>0</v>
      </c>
      <c r="N295" s="161"/>
      <c r="O295" s="161">
        <f>SUM(O296:O336)</f>
        <v>3.039E-2</v>
      </c>
      <c r="P295" s="161"/>
      <c r="Q295" s="161">
        <f>SUM(Q296:Q336)</f>
        <v>0</v>
      </c>
      <c r="R295" s="161"/>
      <c r="S295" s="161"/>
      <c r="T295" s="162"/>
      <c r="U295" s="161">
        <f>SUM(U296:U336)</f>
        <v>9.5500000000000007</v>
      </c>
      <c r="AD295" s="127" t="s">
        <v>117</v>
      </c>
    </row>
    <row r="296" spans="1:51" ht="12.75" customHeight="1" outlineLevel="1" x14ac:dyDescent="0.2">
      <c r="A296" s="144">
        <v>87</v>
      </c>
      <c r="B296" s="144" t="s">
        <v>431</v>
      </c>
      <c r="C296" s="163" t="s">
        <v>432</v>
      </c>
      <c r="D296" s="146" t="s">
        <v>131</v>
      </c>
      <c r="E296" s="147">
        <v>0</v>
      </c>
      <c r="F296" s="148"/>
      <c r="G296" s="149">
        <f>ROUND(E296*F296,2)</f>
        <v>0</v>
      </c>
      <c r="H296" s="148"/>
      <c r="I296" s="149">
        <f>ROUND(E296*H296,2)</f>
        <v>0</v>
      </c>
      <c r="J296" s="148"/>
      <c r="K296" s="149">
        <f>ROUND(E296*J296,2)</f>
        <v>0</v>
      </c>
      <c r="L296" s="149">
        <v>21</v>
      </c>
      <c r="M296" s="149">
        <f>G296*(1+L296/100)</f>
        <v>0</v>
      </c>
      <c r="N296" s="150">
        <v>1.6000000000000001E-4</v>
      </c>
      <c r="O296" s="150">
        <f>ROUND(E296*N296,5)</f>
        <v>0</v>
      </c>
      <c r="P296" s="150">
        <v>0</v>
      </c>
      <c r="Q296" s="150">
        <f>ROUND(E296*P296,5)</f>
        <v>0</v>
      </c>
      <c r="R296" s="150"/>
      <c r="S296" s="150"/>
      <c r="T296" s="151">
        <v>0.15</v>
      </c>
      <c r="U296" s="150">
        <f>ROUND(E296*T296,2)</f>
        <v>0</v>
      </c>
      <c r="V296" s="152"/>
      <c r="W296" s="152"/>
      <c r="X296" s="152"/>
      <c r="Y296" s="152"/>
      <c r="Z296" s="152"/>
      <c r="AA296" s="152"/>
      <c r="AB296" s="152"/>
      <c r="AC296" s="152"/>
      <c r="AD296" s="152" t="s">
        <v>121</v>
      </c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  <c r="AR296" s="152"/>
      <c r="AS296" s="152"/>
      <c r="AT296" s="152"/>
      <c r="AU296" s="152"/>
      <c r="AV296" s="152"/>
      <c r="AW296" s="152"/>
      <c r="AX296" s="152"/>
      <c r="AY296" s="152"/>
    </row>
    <row r="297" spans="1:51" ht="12.75" customHeight="1" outlineLevel="1" x14ac:dyDescent="0.2">
      <c r="A297" s="144"/>
      <c r="B297" s="144"/>
      <c r="C297" s="153" t="s">
        <v>264</v>
      </c>
      <c r="D297" s="154"/>
      <c r="E297" s="155"/>
      <c r="F297" s="149"/>
      <c r="G297" s="149"/>
      <c r="H297" s="149"/>
      <c r="I297" s="149"/>
      <c r="J297" s="149"/>
      <c r="K297" s="149"/>
      <c r="L297" s="149"/>
      <c r="M297" s="149"/>
      <c r="N297" s="150"/>
      <c r="O297" s="150"/>
      <c r="P297" s="150"/>
      <c r="Q297" s="150"/>
      <c r="R297" s="150"/>
      <c r="S297" s="150"/>
      <c r="T297" s="151"/>
      <c r="U297" s="150"/>
      <c r="V297" s="152"/>
      <c r="W297" s="152"/>
      <c r="X297" s="152"/>
      <c r="Y297" s="152"/>
      <c r="Z297" s="152"/>
      <c r="AA297" s="152"/>
      <c r="AB297" s="152"/>
      <c r="AC297" s="152"/>
      <c r="AD297" s="152" t="s">
        <v>123</v>
      </c>
      <c r="AE297" s="152">
        <v>0</v>
      </c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152"/>
      <c r="AT297" s="152"/>
      <c r="AU297" s="152"/>
      <c r="AV297" s="152"/>
      <c r="AW297" s="152"/>
      <c r="AX297" s="152"/>
      <c r="AY297" s="152"/>
    </row>
    <row r="298" spans="1:51" ht="12.75" customHeight="1" outlineLevel="1" x14ac:dyDescent="0.2">
      <c r="A298" s="144"/>
      <c r="B298" s="144"/>
      <c r="C298" s="153" t="s">
        <v>433</v>
      </c>
      <c r="D298" s="154"/>
      <c r="E298" s="155">
        <v>6.5823999999999998</v>
      </c>
      <c r="F298" s="149"/>
      <c r="G298" s="149"/>
      <c r="H298" s="149"/>
      <c r="I298" s="149"/>
      <c r="J298" s="149"/>
      <c r="K298" s="149"/>
      <c r="L298" s="149"/>
      <c r="M298" s="149"/>
      <c r="N298" s="150"/>
      <c r="O298" s="150"/>
      <c r="P298" s="150"/>
      <c r="Q298" s="150"/>
      <c r="R298" s="150"/>
      <c r="S298" s="150"/>
      <c r="T298" s="151"/>
      <c r="U298" s="150"/>
      <c r="V298" s="152"/>
      <c r="W298" s="152"/>
      <c r="X298" s="152"/>
      <c r="Y298" s="152"/>
      <c r="Z298" s="152"/>
      <c r="AA298" s="152"/>
      <c r="AB298" s="152"/>
      <c r="AC298" s="152"/>
      <c r="AD298" s="152" t="s">
        <v>123</v>
      </c>
      <c r="AE298" s="152">
        <v>0</v>
      </c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</row>
    <row r="299" spans="1:51" ht="12.75" customHeight="1" outlineLevel="1" x14ac:dyDescent="0.2">
      <c r="A299" s="144"/>
      <c r="B299" s="144"/>
      <c r="C299" s="153" t="s">
        <v>266</v>
      </c>
      <c r="D299" s="154"/>
      <c r="E299" s="155"/>
      <c r="F299" s="149"/>
      <c r="G299" s="149"/>
      <c r="H299" s="149"/>
      <c r="I299" s="149"/>
      <c r="J299" s="149"/>
      <c r="K299" s="149"/>
      <c r="L299" s="149"/>
      <c r="M299" s="149"/>
      <c r="N299" s="150"/>
      <c r="O299" s="150"/>
      <c r="P299" s="150"/>
      <c r="Q299" s="150"/>
      <c r="R299" s="150"/>
      <c r="S299" s="150"/>
      <c r="T299" s="151"/>
      <c r="U299" s="150"/>
      <c r="V299" s="152"/>
      <c r="W299" s="152"/>
      <c r="X299" s="152"/>
      <c r="Y299" s="152"/>
      <c r="Z299" s="152"/>
      <c r="AA299" s="152"/>
      <c r="AB299" s="152"/>
      <c r="AC299" s="152"/>
      <c r="AD299" s="152" t="s">
        <v>123</v>
      </c>
      <c r="AE299" s="152">
        <v>0</v>
      </c>
      <c r="AF299" s="152"/>
      <c r="AG299" s="152"/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</row>
    <row r="300" spans="1:51" ht="12.75" customHeight="1" outlineLevel="1" x14ac:dyDescent="0.2">
      <c r="A300" s="144"/>
      <c r="B300" s="144"/>
      <c r="C300" s="153" t="s">
        <v>433</v>
      </c>
      <c r="D300" s="154"/>
      <c r="E300" s="155">
        <v>6.5823999999999998</v>
      </c>
      <c r="F300" s="149"/>
      <c r="G300" s="149"/>
      <c r="H300" s="149"/>
      <c r="I300" s="149"/>
      <c r="J300" s="149"/>
      <c r="K300" s="149"/>
      <c r="L300" s="149"/>
      <c r="M300" s="149"/>
      <c r="N300" s="150"/>
      <c r="O300" s="150"/>
      <c r="P300" s="150"/>
      <c r="Q300" s="150"/>
      <c r="R300" s="150"/>
      <c r="S300" s="150"/>
      <c r="T300" s="151"/>
      <c r="U300" s="150"/>
      <c r="V300" s="152"/>
      <c r="W300" s="152"/>
      <c r="X300" s="152"/>
      <c r="Y300" s="152"/>
      <c r="Z300" s="152"/>
      <c r="AA300" s="152"/>
      <c r="AB300" s="152"/>
      <c r="AC300" s="152"/>
      <c r="AD300" s="152" t="s">
        <v>123</v>
      </c>
      <c r="AE300" s="152">
        <v>0</v>
      </c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</row>
    <row r="301" spans="1:51" ht="12.75" customHeight="1" outlineLevel="1" x14ac:dyDescent="0.2">
      <c r="A301" s="144"/>
      <c r="B301" s="144"/>
      <c r="C301" s="153" t="s">
        <v>267</v>
      </c>
      <c r="D301" s="154"/>
      <c r="E301" s="155"/>
      <c r="F301" s="149"/>
      <c r="G301" s="149"/>
      <c r="H301" s="149"/>
      <c r="I301" s="149"/>
      <c r="J301" s="149"/>
      <c r="K301" s="149"/>
      <c r="L301" s="149"/>
      <c r="M301" s="149"/>
      <c r="N301" s="150"/>
      <c r="O301" s="150"/>
      <c r="P301" s="150"/>
      <c r="Q301" s="150"/>
      <c r="R301" s="150"/>
      <c r="S301" s="150"/>
      <c r="T301" s="151"/>
      <c r="U301" s="150"/>
      <c r="V301" s="152"/>
      <c r="W301" s="152"/>
      <c r="X301" s="152"/>
      <c r="Y301" s="152"/>
      <c r="Z301" s="152"/>
      <c r="AA301" s="152"/>
      <c r="AB301" s="152"/>
      <c r="AC301" s="152"/>
      <c r="AD301" s="152" t="s">
        <v>123</v>
      </c>
      <c r="AE301" s="152">
        <v>0</v>
      </c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</row>
    <row r="302" spans="1:51" ht="12.75" customHeight="1" outlineLevel="1" x14ac:dyDescent="0.2">
      <c r="A302" s="144"/>
      <c r="B302" s="144"/>
      <c r="C302" s="153" t="s">
        <v>434</v>
      </c>
      <c r="D302" s="154"/>
      <c r="E302" s="155">
        <v>23.812799999999999</v>
      </c>
      <c r="F302" s="149"/>
      <c r="G302" s="149"/>
      <c r="H302" s="149"/>
      <c r="I302" s="149"/>
      <c r="J302" s="149"/>
      <c r="K302" s="149"/>
      <c r="L302" s="149"/>
      <c r="M302" s="149"/>
      <c r="N302" s="150"/>
      <c r="O302" s="150"/>
      <c r="P302" s="150"/>
      <c r="Q302" s="150"/>
      <c r="R302" s="150"/>
      <c r="S302" s="150"/>
      <c r="T302" s="151"/>
      <c r="U302" s="150"/>
      <c r="V302" s="152"/>
      <c r="W302" s="152"/>
      <c r="X302" s="152"/>
      <c r="Y302" s="152"/>
      <c r="Z302" s="152"/>
      <c r="AA302" s="152"/>
      <c r="AB302" s="152"/>
      <c r="AC302" s="152"/>
      <c r="AD302" s="152" t="s">
        <v>123</v>
      </c>
      <c r="AE302" s="152">
        <v>0</v>
      </c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</row>
    <row r="303" spans="1:51" ht="12.75" customHeight="1" outlineLevel="1" x14ac:dyDescent="0.2">
      <c r="A303" s="144"/>
      <c r="B303" s="144"/>
      <c r="C303" s="153" t="s">
        <v>271</v>
      </c>
      <c r="D303" s="154"/>
      <c r="E303" s="155"/>
      <c r="F303" s="149"/>
      <c r="G303" s="149"/>
      <c r="H303" s="149"/>
      <c r="I303" s="149"/>
      <c r="J303" s="149"/>
      <c r="K303" s="149"/>
      <c r="L303" s="149"/>
      <c r="M303" s="149"/>
      <c r="N303" s="150"/>
      <c r="O303" s="150"/>
      <c r="P303" s="150"/>
      <c r="Q303" s="150"/>
      <c r="R303" s="150"/>
      <c r="S303" s="150"/>
      <c r="T303" s="151"/>
      <c r="U303" s="150"/>
      <c r="V303" s="152"/>
      <c r="W303" s="152"/>
      <c r="X303" s="152"/>
      <c r="Y303" s="152"/>
      <c r="Z303" s="152"/>
      <c r="AA303" s="152"/>
      <c r="AB303" s="152"/>
      <c r="AC303" s="152"/>
      <c r="AD303" s="152" t="s">
        <v>123</v>
      </c>
      <c r="AE303" s="152">
        <v>0</v>
      </c>
      <c r="AF303" s="152"/>
      <c r="AG303" s="152"/>
      <c r="AH303" s="152"/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</row>
    <row r="304" spans="1:51" ht="12.75" customHeight="1" outlineLevel="1" x14ac:dyDescent="0.2">
      <c r="A304" s="144"/>
      <c r="B304" s="144"/>
      <c r="C304" s="153" t="s">
        <v>435</v>
      </c>
      <c r="D304" s="154"/>
      <c r="E304" s="155">
        <v>1.43</v>
      </c>
      <c r="F304" s="149"/>
      <c r="G304" s="149"/>
      <c r="H304" s="149"/>
      <c r="I304" s="149"/>
      <c r="J304" s="149"/>
      <c r="K304" s="149"/>
      <c r="L304" s="149"/>
      <c r="M304" s="149"/>
      <c r="N304" s="150"/>
      <c r="O304" s="150"/>
      <c r="P304" s="150"/>
      <c r="Q304" s="150"/>
      <c r="R304" s="150"/>
      <c r="S304" s="150"/>
      <c r="T304" s="151"/>
      <c r="U304" s="150"/>
      <c r="V304" s="152"/>
      <c r="W304" s="152"/>
      <c r="X304" s="152"/>
      <c r="Y304" s="152"/>
      <c r="Z304" s="152"/>
      <c r="AA304" s="152"/>
      <c r="AB304" s="152"/>
      <c r="AC304" s="152"/>
      <c r="AD304" s="152" t="s">
        <v>123</v>
      </c>
      <c r="AE304" s="152">
        <v>0</v>
      </c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</row>
    <row r="305" spans="1:51" ht="12.75" customHeight="1" outlineLevel="1" x14ac:dyDescent="0.2">
      <c r="A305" s="144"/>
      <c r="B305" s="144"/>
      <c r="C305" s="153" t="s">
        <v>280</v>
      </c>
      <c r="D305" s="154"/>
      <c r="E305" s="155"/>
      <c r="F305" s="149"/>
      <c r="G305" s="149"/>
      <c r="H305" s="149"/>
      <c r="I305" s="149"/>
      <c r="J305" s="149"/>
      <c r="K305" s="149"/>
      <c r="L305" s="149"/>
      <c r="M305" s="149"/>
      <c r="N305" s="150"/>
      <c r="O305" s="150"/>
      <c r="P305" s="150"/>
      <c r="Q305" s="150"/>
      <c r="R305" s="150"/>
      <c r="S305" s="150"/>
      <c r="T305" s="151"/>
      <c r="U305" s="150"/>
      <c r="V305" s="152"/>
      <c r="W305" s="152"/>
      <c r="X305" s="152"/>
      <c r="Y305" s="152"/>
      <c r="Z305" s="152"/>
      <c r="AA305" s="152"/>
      <c r="AB305" s="152"/>
      <c r="AC305" s="152"/>
      <c r="AD305" s="152" t="s">
        <v>123</v>
      </c>
      <c r="AE305" s="152">
        <v>0</v>
      </c>
      <c r="AF305" s="152"/>
      <c r="AG305" s="152"/>
      <c r="AH305" s="152"/>
      <c r="AI305" s="152"/>
      <c r="AJ305" s="152"/>
      <c r="AK305" s="152"/>
      <c r="AL305" s="152"/>
      <c r="AM305" s="152"/>
      <c r="AN305" s="152"/>
      <c r="AO305" s="152"/>
      <c r="AP305" s="152"/>
      <c r="AQ305" s="152"/>
      <c r="AR305" s="152"/>
      <c r="AS305" s="152"/>
      <c r="AT305" s="152"/>
      <c r="AU305" s="152"/>
      <c r="AV305" s="152"/>
      <c r="AW305" s="152"/>
      <c r="AX305" s="152"/>
      <c r="AY305" s="152"/>
    </row>
    <row r="306" spans="1:51" ht="12.75" customHeight="1" outlineLevel="1" x14ac:dyDescent="0.2">
      <c r="A306" s="144"/>
      <c r="B306" s="144"/>
      <c r="C306" s="153" t="s">
        <v>436</v>
      </c>
      <c r="D306" s="154"/>
      <c r="E306" s="155">
        <v>1.716</v>
      </c>
      <c r="F306" s="149"/>
      <c r="G306" s="149"/>
      <c r="H306" s="149"/>
      <c r="I306" s="149"/>
      <c r="J306" s="149"/>
      <c r="K306" s="149"/>
      <c r="L306" s="149"/>
      <c r="M306" s="149"/>
      <c r="N306" s="150"/>
      <c r="O306" s="150"/>
      <c r="P306" s="150"/>
      <c r="Q306" s="150"/>
      <c r="R306" s="150"/>
      <c r="S306" s="150"/>
      <c r="T306" s="151"/>
      <c r="U306" s="150"/>
      <c r="V306" s="152"/>
      <c r="W306" s="152"/>
      <c r="X306" s="152"/>
      <c r="Y306" s="152"/>
      <c r="Z306" s="152"/>
      <c r="AA306" s="152"/>
      <c r="AB306" s="152"/>
      <c r="AC306" s="152"/>
      <c r="AD306" s="152" t="s">
        <v>123</v>
      </c>
      <c r="AE306" s="152">
        <v>0</v>
      </c>
      <c r="AF306" s="152"/>
      <c r="AG306" s="152"/>
      <c r="AH306" s="152"/>
      <c r="AI306" s="152"/>
      <c r="AJ306" s="152"/>
      <c r="AK306" s="152"/>
      <c r="AL306" s="152"/>
      <c r="AM306" s="152"/>
      <c r="AN306" s="152"/>
      <c r="AO306" s="152"/>
      <c r="AP306" s="152"/>
      <c r="AQ306" s="152"/>
      <c r="AR306" s="152"/>
      <c r="AS306" s="152"/>
      <c r="AT306" s="152"/>
      <c r="AU306" s="152"/>
      <c r="AV306" s="152"/>
      <c r="AW306" s="152"/>
      <c r="AX306" s="152"/>
      <c r="AY306" s="152"/>
    </row>
    <row r="307" spans="1:51" ht="12.75" customHeight="1" outlineLevel="1" x14ac:dyDescent="0.2">
      <c r="A307" s="144"/>
      <c r="B307" s="144"/>
      <c r="C307" s="153" t="s">
        <v>291</v>
      </c>
      <c r="D307" s="154"/>
      <c r="E307" s="155"/>
      <c r="F307" s="149"/>
      <c r="G307" s="149"/>
      <c r="H307" s="149"/>
      <c r="I307" s="149"/>
      <c r="J307" s="149"/>
      <c r="K307" s="149"/>
      <c r="L307" s="149"/>
      <c r="M307" s="149"/>
      <c r="N307" s="150"/>
      <c r="O307" s="150"/>
      <c r="P307" s="150"/>
      <c r="Q307" s="150"/>
      <c r="R307" s="150"/>
      <c r="S307" s="150"/>
      <c r="T307" s="151"/>
      <c r="U307" s="150"/>
      <c r="V307" s="152"/>
      <c r="W307" s="152"/>
      <c r="X307" s="152"/>
      <c r="Y307" s="152"/>
      <c r="Z307" s="152"/>
      <c r="AA307" s="152"/>
      <c r="AB307" s="152"/>
      <c r="AC307" s="152"/>
      <c r="AD307" s="152" t="s">
        <v>123</v>
      </c>
      <c r="AE307" s="152">
        <v>0</v>
      </c>
      <c r="AF307" s="152"/>
      <c r="AG307" s="152"/>
      <c r="AH307" s="152"/>
      <c r="AI307" s="152"/>
      <c r="AJ307" s="152"/>
      <c r="AK307" s="152"/>
      <c r="AL307" s="152"/>
      <c r="AM307" s="152"/>
      <c r="AN307" s="152"/>
      <c r="AO307" s="152"/>
      <c r="AP307" s="152"/>
      <c r="AQ307" s="152"/>
      <c r="AR307" s="152"/>
      <c r="AS307" s="152"/>
      <c r="AT307" s="152"/>
      <c r="AU307" s="152"/>
      <c r="AV307" s="152"/>
      <c r="AW307" s="152"/>
      <c r="AX307" s="152"/>
      <c r="AY307" s="152"/>
    </row>
    <row r="308" spans="1:51" ht="12.75" customHeight="1" outlineLevel="1" x14ac:dyDescent="0.2">
      <c r="A308" s="144"/>
      <c r="B308" s="144"/>
      <c r="C308" s="153" t="s">
        <v>437</v>
      </c>
      <c r="D308" s="154"/>
      <c r="E308" s="155">
        <v>23.231999999999999</v>
      </c>
      <c r="F308" s="149"/>
      <c r="G308" s="149"/>
      <c r="H308" s="149"/>
      <c r="I308" s="149"/>
      <c r="J308" s="149"/>
      <c r="K308" s="149"/>
      <c r="L308" s="149"/>
      <c r="M308" s="149"/>
      <c r="N308" s="150"/>
      <c r="O308" s="150"/>
      <c r="P308" s="150"/>
      <c r="Q308" s="150"/>
      <c r="R308" s="150"/>
      <c r="S308" s="150"/>
      <c r="T308" s="151"/>
      <c r="U308" s="150"/>
      <c r="V308" s="152"/>
      <c r="W308" s="152"/>
      <c r="X308" s="152"/>
      <c r="Y308" s="152"/>
      <c r="Z308" s="152"/>
      <c r="AA308" s="152"/>
      <c r="AB308" s="152"/>
      <c r="AC308" s="152"/>
      <c r="AD308" s="152" t="s">
        <v>123</v>
      </c>
      <c r="AE308" s="152">
        <v>0</v>
      </c>
      <c r="AF308" s="152"/>
      <c r="AG308" s="152"/>
      <c r="AH308" s="152"/>
      <c r="AI308" s="152"/>
      <c r="AJ308" s="152"/>
      <c r="AK308" s="152"/>
      <c r="AL308" s="152"/>
      <c r="AM308" s="152"/>
      <c r="AN308" s="152"/>
      <c r="AO308" s="152"/>
      <c r="AP308" s="152"/>
      <c r="AQ308" s="152"/>
      <c r="AR308" s="152"/>
      <c r="AS308" s="152"/>
      <c r="AT308" s="152"/>
      <c r="AU308" s="152"/>
      <c r="AV308" s="152"/>
      <c r="AW308" s="152"/>
      <c r="AX308" s="152"/>
      <c r="AY308" s="152"/>
    </row>
    <row r="309" spans="1:51" ht="12.75" customHeight="1" outlineLevel="1" x14ac:dyDescent="0.2">
      <c r="A309" s="144"/>
      <c r="B309" s="144"/>
      <c r="C309" s="153" t="s">
        <v>332</v>
      </c>
      <c r="D309" s="154"/>
      <c r="E309" s="155"/>
      <c r="F309" s="149"/>
      <c r="G309" s="149"/>
      <c r="H309" s="149"/>
      <c r="I309" s="149"/>
      <c r="J309" s="149"/>
      <c r="K309" s="149"/>
      <c r="L309" s="149"/>
      <c r="M309" s="149"/>
      <c r="N309" s="150"/>
      <c r="O309" s="150"/>
      <c r="P309" s="150"/>
      <c r="Q309" s="150"/>
      <c r="R309" s="150"/>
      <c r="S309" s="150"/>
      <c r="T309" s="151"/>
      <c r="U309" s="150"/>
      <c r="V309" s="152"/>
      <c r="W309" s="152"/>
      <c r="X309" s="152"/>
      <c r="Y309" s="152"/>
      <c r="Z309" s="152"/>
      <c r="AA309" s="152"/>
      <c r="AB309" s="152"/>
      <c r="AC309" s="152"/>
      <c r="AD309" s="152" t="s">
        <v>123</v>
      </c>
      <c r="AE309" s="152">
        <v>0</v>
      </c>
      <c r="AF309" s="152"/>
      <c r="AG309" s="152"/>
      <c r="AH309" s="152"/>
      <c r="AI309" s="152"/>
      <c r="AJ309" s="152"/>
      <c r="AK309" s="152"/>
      <c r="AL309" s="152"/>
      <c r="AM309" s="152"/>
      <c r="AN309" s="152"/>
      <c r="AO309" s="152"/>
      <c r="AP309" s="152"/>
      <c r="AQ309" s="152"/>
      <c r="AR309" s="152"/>
      <c r="AS309" s="152"/>
      <c r="AT309" s="152"/>
      <c r="AU309" s="152"/>
      <c r="AV309" s="152"/>
      <c r="AW309" s="152"/>
      <c r="AX309" s="152"/>
      <c r="AY309" s="152"/>
    </row>
    <row r="310" spans="1:51" ht="12.75" customHeight="1" outlineLevel="1" x14ac:dyDescent="0.2">
      <c r="A310" s="144"/>
      <c r="B310" s="144"/>
      <c r="C310" s="153" t="s">
        <v>438</v>
      </c>
      <c r="D310" s="154"/>
      <c r="E310" s="155">
        <v>6.7320000000000002</v>
      </c>
      <c r="F310" s="149"/>
      <c r="G310" s="149"/>
      <c r="H310" s="149"/>
      <c r="I310" s="149"/>
      <c r="J310" s="149"/>
      <c r="K310" s="149"/>
      <c r="L310" s="149"/>
      <c r="M310" s="149"/>
      <c r="N310" s="150"/>
      <c r="O310" s="150"/>
      <c r="P310" s="150"/>
      <c r="Q310" s="150"/>
      <c r="R310" s="150"/>
      <c r="S310" s="150"/>
      <c r="T310" s="151"/>
      <c r="U310" s="150"/>
      <c r="V310" s="152"/>
      <c r="W310" s="152"/>
      <c r="X310" s="152"/>
      <c r="Y310" s="152"/>
      <c r="Z310" s="152"/>
      <c r="AA310" s="152"/>
      <c r="AB310" s="152"/>
      <c r="AC310" s="152"/>
      <c r="AD310" s="152" t="s">
        <v>123</v>
      </c>
      <c r="AE310" s="152">
        <v>0</v>
      </c>
      <c r="AF310" s="152"/>
      <c r="AG310" s="152"/>
      <c r="AH310" s="152"/>
      <c r="AI310" s="152"/>
      <c r="AJ310" s="152"/>
      <c r="AK310" s="152"/>
      <c r="AL310" s="152"/>
      <c r="AM310" s="152"/>
      <c r="AN310" s="152"/>
      <c r="AO310" s="152"/>
      <c r="AP310" s="152"/>
      <c r="AQ310" s="152"/>
      <c r="AR310" s="152"/>
      <c r="AS310" s="152"/>
      <c r="AT310" s="152"/>
      <c r="AU310" s="152"/>
      <c r="AV310" s="152"/>
      <c r="AW310" s="152"/>
      <c r="AX310" s="152"/>
      <c r="AY310" s="152"/>
    </row>
    <row r="311" spans="1:51" ht="12.75" customHeight="1" outlineLevel="1" x14ac:dyDescent="0.2">
      <c r="A311" s="144"/>
      <c r="B311" s="144"/>
      <c r="C311" s="153" t="s">
        <v>439</v>
      </c>
      <c r="D311" s="154"/>
      <c r="E311" s="155"/>
      <c r="F311" s="149"/>
      <c r="G311" s="149"/>
      <c r="H311" s="149"/>
      <c r="I311" s="149"/>
      <c r="J311" s="149"/>
      <c r="K311" s="149"/>
      <c r="L311" s="149"/>
      <c r="M311" s="149"/>
      <c r="N311" s="150"/>
      <c r="O311" s="150"/>
      <c r="P311" s="150"/>
      <c r="Q311" s="150"/>
      <c r="R311" s="150"/>
      <c r="S311" s="150"/>
      <c r="T311" s="151"/>
      <c r="U311" s="150"/>
      <c r="V311" s="152"/>
      <c r="W311" s="152"/>
      <c r="X311" s="152"/>
      <c r="Y311" s="152"/>
      <c r="Z311" s="152"/>
      <c r="AA311" s="152"/>
      <c r="AB311" s="152"/>
      <c r="AC311" s="152"/>
      <c r="AD311" s="152" t="s">
        <v>123</v>
      </c>
      <c r="AE311" s="152">
        <v>0</v>
      </c>
      <c r="AF311" s="152"/>
      <c r="AG311" s="152"/>
      <c r="AH311" s="152"/>
      <c r="AI311" s="152"/>
      <c r="AJ311" s="152"/>
      <c r="AK311" s="152"/>
      <c r="AL311" s="152"/>
      <c r="AM311" s="152"/>
      <c r="AN311" s="152"/>
      <c r="AO311" s="152"/>
      <c r="AP311" s="152"/>
      <c r="AQ311" s="152"/>
      <c r="AR311" s="152"/>
      <c r="AS311" s="152"/>
      <c r="AT311" s="152"/>
      <c r="AU311" s="152"/>
      <c r="AV311" s="152"/>
      <c r="AW311" s="152"/>
      <c r="AX311" s="152"/>
      <c r="AY311" s="152"/>
    </row>
    <row r="312" spans="1:51" ht="12.75" customHeight="1" outlineLevel="1" x14ac:dyDescent="0.2">
      <c r="A312" s="144"/>
      <c r="B312" s="144"/>
      <c r="C312" s="153" t="s">
        <v>440</v>
      </c>
      <c r="D312" s="154"/>
      <c r="E312" s="155">
        <v>36.556800000000003</v>
      </c>
      <c r="F312" s="149"/>
      <c r="G312" s="149"/>
      <c r="H312" s="149"/>
      <c r="I312" s="149"/>
      <c r="J312" s="149"/>
      <c r="K312" s="149"/>
      <c r="L312" s="149"/>
      <c r="M312" s="149"/>
      <c r="N312" s="150"/>
      <c r="O312" s="150"/>
      <c r="P312" s="150"/>
      <c r="Q312" s="150"/>
      <c r="R312" s="150"/>
      <c r="S312" s="150"/>
      <c r="T312" s="151"/>
      <c r="U312" s="150"/>
      <c r="V312" s="152"/>
      <c r="W312" s="152"/>
      <c r="X312" s="152"/>
      <c r="Y312" s="152"/>
      <c r="Z312" s="152"/>
      <c r="AA312" s="152"/>
      <c r="AB312" s="152"/>
      <c r="AC312" s="152"/>
      <c r="AD312" s="152" t="s">
        <v>123</v>
      </c>
      <c r="AE312" s="152">
        <v>0</v>
      </c>
      <c r="AF312" s="152"/>
      <c r="AG312" s="152"/>
      <c r="AH312" s="152"/>
      <c r="AI312" s="152"/>
      <c r="AJ312" s="152"/>
      <c r="AK312" s="152"/>
      <c r="AL312" s="152"/>
      <c r="AM312" s="152"/>
      <c r="AN312" s="152"/>
      <c r="AO312" s="152"/>
      <c r="AP312" s="152"/>
      <c r="AQ312" s="152"/>
      <c r="AR312" s="152"/>
      <c r="AS312" s="152"/>
      <c r="AT312" s="152"/>
      <c r="AU312" s="152"/>
      <c r="AV312" s="152"/>
      <c r="AW312" s="152"/>
      <c r="AX312" s="152"/>
      <c r="AY312" s="152"/>
    </row>
    <row r="313" spans="1:51" ht="12.75" customHeight="1" outlineLevel="1" x14ac:dyDescent="0.2">
      <c r="A313" s="144">
        <v>88</v>
      </c>
      <c r="B313" s="144" t="s">
        <v>441</v>
      </c>
      <c r="C313" s="145" t="s">
        <v>442</v>
      </c>
      <c r="D313" s="146" t="s">
        <v>131</v>
      </c>
      <c r="E313" s="147">
        <v>72.347599999999986</v>
      </c>
      <c r="F313" s="148"/>
      <c r="G313" s="149">
        <f>ROUND(E313*F313,2)</f>
        <v>0</v>
      </c>
      <c r="H313" s="148"/>
      <c r="I313" s="149">
        <f>ROUND(E313*H313,2)</f>
        <v>0</v>
      </c>
      <c r="J313" s="148"/>
      <c r="K313" s="149">
        <f>ROUND(E313*J313,2)</f>
        <v>0</v>
      </c>
      <c r="L313" s="149">
        <v>21</v>
      </c>
      <c r="M313" s="149">
        <f>G313*(1+L313/100)</f>
        <v>0</v>
      </c>
      <c r="N313" s="150">
        <v>4.2000000000000002E-4</v>
      </c>
      <c r="O313" s="150">
        <f>ROUND(E313*N313,5)</f>
        <v>3.039E-2</v>
      </c>
      <c r="P313" s="150">
        <v>0</v>
      </c>
      <c r="Q313" s="150">
        <f>ROUND(E313*P313,5)</f>
        <v>0</v>
      </c>
      <c r="R313" s="150"/>
      <c r="S313" s="150"/>
      <c r="T313" s="151">
        <v>0.13200000000000001</v>
      </c>
      <c r="U313" s="150">
        <f>ROUND(E313*T313,2)</f>
        <v>9.5500000000000007</v>
      </c>
      <c r="V313" s="152"/>
      <c r="W313" s="152"/>
      <c r="X313" s="152"/>
      <c r="Y313" s="152"/>
      <c r="Z313" s="152"/>
      <c r="AA313" s="152"/>
      <c r="AB313" s="152"/>
      <c r="AC313" s="152"/>
      <c r="AD313" s="152" t="s">
        <v>121</v>
      </c>
      <c r="AE313" s="152"/>
      <c r="AF313" s="152"/>
      <c r="AG313" s="152"/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  <c r="AR313" s="152"/>
      <c r="AS313" s="152"/>
      <c r="AT313" s="152"/>
      <c r="AU313" s="152"/>
      <c r="AV313" s="152"/>
      <c r="AW313" s="152"/>
      <c r="AX313" s="152"/>
      <c r="AY313" s="152"/>
    </row>
    <row r="314" spans="1:51" ht="12.75" customHeight="1" outlineLevel="1" x14ac:dyDescent="0.2">
      <c r="A314" s="144"/>
      <c r="B314" s="144"/>
      <c r="C314" s="153" t="s">
        <v>269</v>
      </c>
      <c r="D314" s="154"/>
      <c r="E314" s="155"/>
      <c r="F314" s="149"/>
      <c r="G314" s="149"/>
      <c r="H314" s="149"/>
      <c r="I314" s="149"/>
      <c r="J314" s="149"/>
      <c r="K314" s="149"/>
      <c r="L314" s="149"/>
      <c r="M314" s="149"/>
      <c r="N314" s="150"/>
      <c r="O314" s="150"/>
      <c r="P314" s="150"/>
      <c r="Q314" s="150"/>
      <c r="R314" s="150"/>
      <c r="S314" s="150"/>
      <c r="T314" s="151"/>
      <c r="U314" s="150"/>
      <c r="V314" s="152"/>
      <c r="W314" s="152"/>
      <c r="X314" s="152"/>
      <c r="Y314" s="152"/>
      <c r="Z314" s="152"/>
      <c r="AA314" s="152"/>
      <c r="AB314" s="152"/>
      <c r="AC314" s="152"/>
      <c r="AD314" s="152" t="s">
        <v>123</v>
      </c>
      <c r="AE314" s="152">
        <v>0</v>
      </c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2"/>
      <c r="AT314" s="152"/>
      <c r="AU314" s="152"/>
      <c r="AV314" s="152"/>
      <c r="AW314" s="152"/>
      <c r="AX314" s="152"/>
      <c r="AY314" s="152"/>
    </row>
    <row r="315" spans="1:51" ht="12.75" customHeight="1" outlineLevel="1" x14ac:dyDescent="0.2">
      <c r="A315" s="144"/>
      <c r="B315" s="144"/>
      <c r="C315" s="153" t="s">
        <v>443</v>
      </c>
      <c r="D315" s="154"/>
      <c r="E315" s="155">
        <v>4.68</v>
      </c>
      <c r="F315" s="149"/>
      <c r="G315" s="149"/>
      <c r="H315" s="149"/>
      <c r="I315" s="149"/>
      <c r="J315" s="149"/>
      <c r="K315" s="149"/>
      <c r="L315" s="149"/>
      <c r="M315" s="149"/>
      <c r="N315" s="150"/>
      <c r="O315" s="150"/>
      <c r="P315" s="150"/>
      <c r="Q315" s="150"/>
      <c r="R315" s="150"/>
      <c r="S315" s="150"/>
      <c r="T315" s="151"/>
      <c r="U315" s="150"/>
      <c r="V315" s="152"/>
      <c r="W315" s="152"/>
      <c r="X315" s="152"/>
      <c r="Y315" s="152"/>
      <c r="Z315" s="152"/>
      <c r="AA315" s="152"/>
      <c r="AB315" s="152"/>
      <c r="AC315" s="152"/>
      <c r="AD315" s="152" t="s">
        <v>123</v>
      </c>
      <c r="AE315" s="152">
        <v>0</v>
      </c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/>
      <c r="AT315" s="152"/>
      <c r="AU315" s="152"/>
      <c r="AV315" s="152"/>
      <c r="AW315" s="152"/>
      <c r="AX315" s="152"/>
      <c r="AY315" s="152"/>
    </row>
    <row r="316" spans="1:51" ht="12.75" customHeight="1" outlineLevel="1" x14ac:dyDescent="0.2">
      <c r="A316" s="144"/>
      <c r="B316" s="144"/>
      <c r="C316" s="153" t="s">
        <v>271</v>
      </c>
      <c r="D316" s="154"/>
      <c r="E316" s="155"/>
      <c r="F316" s="149"/>
      <c r="G316" s="149"/>
      <c r="H316" s="149"/>
      <c r="I316" s="149"/>
      <c r="J316" s="149"/>
      <c r="K316" s="149"/>
      <c r="L316" s="149"/>
      <c r="M316" s="149"/>
      <c r="N316" s="150"/>
      <c r="O316" s="150"/>
      <c r="P316" s="150"/>
      <c r="Q316" s="150"/>
      <c r="R316" s="150"/>
      <c r="S316" s="150"/>
      <c r="T316" s="151"/>
      <c r="U316" s="150"/>
      <c r="V316" s="152"/>
      <c r="W316" s="152"/>
      <c r="X316" s="152"/>
      <c r="Y316" s="152"/>
      <c r="Z316" s="152"/>
      <c r="AA316" s="152"/>
      <c r="AB316" s="152"/>
      <c r="AC316" s="152"/>
      <c r="AD316" s="152" t="s">
        <v>123</v>
      </c>
      <c r="AE316" s="152">
        <v>0</v>
      </c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/>
      <c r="AY316" s="152"/>
    </row>
    <row r="317" spans="1:51" ht="12.75" customHeight="1" outlineLevel="1" x14ac:dyDescent="0.2">
      <c r="A317" s="144"/>
      <c r="B317" s="144"/>
      <c r="C317" s="153" t="s">
        <v>444</v>
      </c>
      <c r="D317" s="154"/>
      <c r="E317" s="155">
        <v>1.3</v>
      </c>
      <c r="F317" s="149"/>
      <c r="G317" s="149"/>
      <c r="H317" s="149"/>
      <c r="I317" s="149"/>
      <c r="J317" s="149"/>
      <c r="K317" s="149"/>
      <c r="L317" s="149"/>
      <c r="M317" s="149"/>
      <c r="N317" s="150"/>
      <c r="O317" s="150"/>
      <c r="P317" s="150"/>
      <c r="Q317" s="150"/>
      <c r="R317" s="150"/>
      <c r="S317" s="150"/>
      <c r="T317" s="151"/>
      <c r="U317" s="150"/>
      <c r="V317" s="152"/>
      <c r="W317" s="152"/>
      <c r="X317" s="152"/>
      <c r="Y317" s="152"/>
      <c r="Z317" s="152"/>
      <c r="AA317" s="152"/>
      <c r="AB317" s="152"/>
      <c r="AC317" s="152"/>
      <c r="AD317" s="152" t="s">
        <v>123</v>
      </c>
      <c r="AE317" s="152">
        <v>0</v>
      </c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  <c r="AR317" s="152"/>
      <c r="AS317" s="152"/>
      <c r="AT317" s="152"/>
      <c r="AU317" s="152"/>
      <c r="AV317" s="152"/>
      <c r="AW317" s="152"/>
      <c r="AX317" s="152"/>
      <c r="AY317" s="152"/>
    </row>
    <row r="318" spans="1:51" ht="12.75" customHeight="1" outlineLevel="1" x14ac:dyDescent="0.2">
      <c r="A318" s="144"/>
      <c r="B318" s="144"/>
      <c r="C318" s="153" t="s">
        <v>273</v>
      </c>
      <c r="D318" s="154"/>
      <c r="E318" s="155"/>
      <c r="F318" s="149"/>
      <c r="G318" s="149"/>
      <c r="H318" s="149"/>
      <c r="I318" s="149"/>
      <c r="J318" s="149"/>
      <c r="K318" s="149"/>
      <c r="L318" s="149"/>
      <c r="M318" s="149"/>
      <c r="N318" s="150"/>
      <c r="O318" s="150"/>
      <c r="P318" s="150"/>
      <c r="Q318" s="150"/>
      <c r="R318" s="150"/>
      <c r="S318" s="150"/>
      <c r="T318" s="151"/>
      <c r="U318" s="150"/>
      <c r="V318" s="152"/>
      <c r="W318" s="152"/>
      <c r="X318" s="152"/>
      <c r="Y318" s="152"/>
      <c r="Z318" s="152"/>
      <c r="AA318" s="152"/>
      <c r="AB318" s="152"/>
      <c r="AC318" s="152"/>
      <c r="AD318" s="152" t="s">
        <v>123</v>
      </c>
      <c r="AE318" s="152">
        <v>0</v>
      </c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</row>
    <row r="319" spans="1:51" ht="12.75" customHeight="1" outlineLevel="1" x14ac:dyDescent="0.2">
      <c r="A319" s="144"/>
      <c r="B319" s="144"/>
      <c r="C319" s="153" t="s">
        <v>445</v>
      </c>
      <c r="D319" s="154"/>
      <c r="E319" s="155">
        <v>2.4</v>
      </c>
      <c r="F319" s="149"/>
      <c r="G319" s="149"/>
      <c r="H319" s="149"/>
      <c r="I319" s="149"/>
      <c r="J319" s="149"/>
      <c r="K319" s="149"/>
      <c r="L319" s="149"/>
      <c r="M319" s="149"/>
      <c r="N319" s="150"/>
      <c r="O319" s="150"/>
      <c r="P319" s="150"/>
      <c r="Q319" s="150"/>
      <c r="R319" s="150"/>
      <c r="S319" s="150"/>
      <c r="T319" s="151"/>
      <c r="U319" s="150"/>
      <c r="V319" s="152"/>
      <c r="W319" s="152"/>
      <c r="X319" s="152"/>
      <c r="Y319" s="152"/>
      <c r="Z319" s="152"/>
      <c r="AA319" s="152"/>
      <c r="AB319" s="152"/>
      <c r="AC319" s="152"/>
      <c r="AD319" s="152" t="s">
        <v>123</v>
      </c>
      <c r="AE319" s="152">
        <v>0</v>
      </c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/>
      <c r="AV319" s="152"/>
      <c r="AW319" s="152"/>
      <c r="AX319" s="152"/>
      <c r="AY319" s="152"/>
    </row>
    <row r="320" spans="1:51" ht="12.75" customHeight="1" outlineLevel="1" x14ac:dyDescent="0.2">
      <c r="A320" s="144"/>
      <c r="B320" s="144"/>
      <c r="C320" s="153" t="s">
        <v>280</v>
      </c>
      <c r="D320" s="154"/>
      <c r="E320" s="155"/>
      <c r="F320" s="149"/>
      <c r="G320" s="149"/>
      <c r="H320" s="149"/>
      <c r="I320" s="149"/>
      <c r="J320" s="149"/>
      <c r="K320" s="149"/>
      <c r="L320" s="149"/>
      <c r="M320" s="149"/>
      <c r="N320" s="150"/>
      <c r="O320" s="150"/>
      <c r="P320" s="150"/>
      <c r="Q320" s="150"/>
      <c r="R320" s="150"/>
      <c r="S320" s="150"/>
      <c r="T320" s="151"/>
      <c r="U320" s="150"/>
      <c r="V320" s="152"/>
      <c r="W320" s="152"/>
      <c r="X320" s="152"/>
      <c r="Y320" s="152"/>
      <c r="Z320" s="152"/>
      <c r="AA320" s="152"/>
      <c r="AB320" s="152"/>
      <c r="AC320" s="152"/>
      <c r="AD320" s="152" t="s">
        <v>123</v>
      </c>
      <c r="AE320" s="152">
        <v>0</v>
      </c>
      <c r="AF320" s="152"/>
      <c r="AG320" s="152"/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2"/>
      <c r="AW320" s="152"/>
      <c r="AX320" s="152"/>
      <c r="AY320" s="152"/>
    </row>
    <row r="321" spans="1:51" ht="12.75" customHeight="1" outlineLevel="1" x14ac:dyDescent="0.2">
      <c r="A321" s="144"/>
      <c r="B321" s="144"/>
      <c r="C321" s="153" t="s">
        <v>446</v>
      </c>
      <c r="D321" s="154"/>
      <c r="E321" s="155">
        <v>1.56</v>
      </c>
      <c r="F321" s="149"/>
      <c r="G321" s="149"/>
      <c r="H321" s="149"/>
      <c r="I321" s="149"/>
      <c r="J321" s="149"/>
      <c r="K321" s="149"/>
      <c r="L321" s="149"/>
      <c r="M321" s="149"/>
      <c r="N321" s="150"/>
      <c r="O321" s="150"/>
      <c r="P321" s="150"/>
      <c r="Q321" s="150"/>
      <c r="R321" s="150"/>
      <c r="S321" s="150"/>
      <c r="T321" s="151"/>
      <c r="U321" s="150"/>
      <c r="V321" s="152"/>
      <c r="W321" s="152"/>
      <c r="X321" s="152"/>
      <c r="Y321" s="152"/>
      <c r="Z321" s="152"/>
      <c r="AA321" s="152"/>
      <c r="AB321" s="152"/>
      <c r="AC321" s="152"/>
      <c r="AD321" s="152" t="s">
        <v>123</v>
      </c>
      <c r="AE321" s="152">
        <v>0</v>
      </c>
      <c r="AF321" s="152"/>
      <c r="AG321" s="152"/>
      <c r="AH321" s="152"/>
      <c r="AI321" s="152"/>
      <c r="AJ321" s="152"/>
      <c r="AK321" s="152"/>
      <c r="AL321" s="152"/>
      <c r="AM321" s="152"/>
      <c r="AN321" s="152"/>
      <c r="AO321" s="152"/>
      <c r="AP321" s="152"/>
      <c r="AQ321" s="152"/>
      <c r="AR321" s="152"/>
      <c r="AS321" s="152"/>
      <c r="AT321" s="152"/>
      <c r="AU321" s="152"/>
      <c r="AV321" s="152"/>
      <c r="AW321" s="152"/>
      <c r="AX321" s="152"/>
      <c r="AY321" s="152"/>
    </row>
    <row r="322" spans="1:51" ht="12.75" customHeight="1" outlineLevel="1" x14ac:dyDescent="0.2">
      <c r="A322" s="144"/>
      <c r="B322" s="144"/>
      <c r="C322" s="153" t="s">
        <v>314</v>
      </c>
      <c r="D322" s="154"/>
      <c r="E322" s="155"/>
      <c r="F322" s="149"/>
      <c r="G322" s="149"/>
      <c r="H322" s="149"/>
      <c r="I322" s="149"/>
      <c r="J322" s="149"/>
      <c r="K322" s="149"/>
      <c r="L322" s="149"/>
      <c r="M322" s="149"/>
      <c r="N322" s="150"/>
      <c r="O322" s="150"/>
      <c r="P322" s="150"/>
      <c r="Q322" s="150"/>
      <c r="R322" s="150"/>
      <c r="S322" s="150"/>
      <c r="T322" s="151"/>
      <c r="U322" s="150"/>
      <c r="V322" s="152"/>
      <c r="W322" s="152"/>
      <c r="X322" s="152"/>
      <c r="Y322" s="152"/>
      <c r="Z322" s="152"/>
      <c r="AA322" s="152"/>
      <c r="AB322" s="152"/>
      <c r="AC322" s="152"/>
      <c r="AD322" s="152" t="s">
        <v>123</v>
      </c>
      <c r="AE322" s="152">
        <v>0</v>
      </c>
      <c r="AF322" s="152"/>
      <c r="AG322" s="152"/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  <c r="AR322" s="152"/>
      <c r="AS322" s="152"/>
      <c r="AT322" s="152"/>
      <c r="AU322" s="152"/>
      <c r="AV322" s="152"/>
      <c r="AW322" s="152"/>
      <c r="AX322" s="152"/>
      <c r="AY322" s="152"/>
    </row>
    <row r="323" spans="1:51" ht="12.75" customHeight="1" outlineLevel="1" x14ac:dyDescent="0.2">
      <c r="A323" s="144"/>
      <c r="B323" s="144"/>
      <c r="C323" s="153" t="s">
        <v>447</v>
      </c>
      <c r="D323" s="154"/>
      <c r="E323" s="155">
        <v>4.41</v>
      </c>
      <c r="F323" s="149"/>
      <c r="G323" s="149"/>
      <c r="H323" s="149"/>
      <c r="I323" s="149"/>
      <c r="J323" s="149"/>
      <c r="K323" s="149"/>
      <c r="L323" s="149"/>
      <c r="M323" s="149"/>
      <c r="N323" s="150"/>
      <c r="O323" s="150"/>
      <c r="P323" s="150"/>
      <c r="Q323" s="150"/>
      <c r="R323" s="150"/>
      <c r="S323" s="150"/>
      <c r="T323" s="151"/>
      <c r="U323" s="150"/>
      <c r="V323" s="152"/>
      <c r="W323" s="152"/>
      <c r="X323" s="152"/>
      <c r="Y323" s="152"/>
      <c r="Z323" s="152"/>
      <c r="AA323" s="152"/>
      <c r="AB323" s="152"/>
      <c r="AC323" s="152"/>
      <c r="AD323" s="152" t="s">
        <v>123</v>
      </c>
      <c r="AE323" s="152">
        <v>0</v>
      </c>
      <c r="AF323" s="152"/>
      <c r="AG323" s="152"/>
      <c r="AH323" s="152"/>
      <c r="AI323" s="152"/>
      <c r="AJ323" s="152"/>
      <c r="AK323" s="152"/>
      <c r="AL323" s="152"/>
      <c r="AM323" s="152"/>
      <c r="AN323" s="152"/>
      <c r="AO323" s="152"/>
      <c r="AP323" s="152"/>
      <c r="AQ323" s="152"/>
      <c r="AR323" s="152"/>
      <c r="AS323" s="152"/>
      <c r="AT323" s="152"/>
      <c r="AU323" s="152"/>
      <c r="AV323" s="152"/>
      <c r="AW323" s="152"/>
      <c r="AX323" s="152"/>
      <c r="AY323" s="152"/>
    </row>
    <row r="324" spans="1:51" ht="12.75" customHeight="1" outlineLevel="1" x14ac:dyDescent="0.2">
      <c r="A324" s="144"/>
      <c r="B324" s="144"/>
      <c r="C324" s="153" t="s">
        <v>318</v>
      </c>
      <c r="D324" s="154"/>
      <c r="E324" s="155"/>
      <c r="F324" s="149"/>
      <c r="G324" s="149"/>
      <c r="H324" s="149"/>
      <c r="I324" s="149"/>
      <c r="J324" s="149"/>
      <c r="K324" s="149"/>
      <c r="L324" s="149"/>
      <c r="M324" s="149"/>
      <c r="N324" s="150"/>
      <c r="O324" s="150"/>
      <c r="P324" s="150"/>
      <c r="Q324" s="150"/>
      <c r="R324" s="150"/>
      <c r="S324" s="150"/>
      <c r="T324" s="151"/>
      <c r="U324" s="150"/>
      <c r="V324" s="152"/>
      <c r="W324" s="152"/>
      <c r="X324" s="152"/>
      <c r="Y324" s="152"/>
      <c r="Z324" s="152"/>
      <c r="AA324" s="152"/>
      <c r="AB324" s="152"/>
      <c r="AC324" s="152"/>
      <c r="AD324" s="152" t="s">
        <v>123</v>
      </c>
      <c r="AE324" s="152">
        <v>0</v>
      </c>
      <c r="AF324" s="152"/>
      <c r="AG324" s="152"/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  <c r="AR324" s="152"/>
      <c r="AS324" s="152"/>
      <c r="AT324" s="152"/>
      <c r="AU324" s="152"/>
      <c r="AV324" s="152"/>
      <c r="AW324" s="152"/>
      <c r="AX324" s="152"/>
      <c r="AY324" s="152"/>
    </row>
    <row r="325" spans="1:51" ht="12.75" customHeight="1" outlineLevel="1" x14ac:dyDescent="0.2">
      <c r="A325" s="144"/>
      <c r="B325" s="144"/>
      <c r="C325" s="153" t="s">
        <v>448</v>
      </c>
      <c r="D325" s="154"/>
      <c r="E325" s="155">
        <v>5.04</v>
      </c>
      <c r="F325" s="149"/>
      <c r="G325" s="149"/>
      <c r="H325" s="149"/>
      <c r="I325" s="149"/>
      <c r="J325" s="149"/>
      <c r="K325" s="149"/>
      <c r="L325" s="149"/>
      <c r="M325" s="149"/>
      <c r="N325" s="150"/>
      <c r="O325" s="150"/>
      <c r="P325" s="150"/>
      <c r="Q325" s="150"/>
      <c r="R325" s="150"/>
      <c r="S325" s="150"/>
      <c r="T325" s="151"/>
      <c r="U325" s="150"/>
      <c r="V325" s="152"/>
      <c r="W325" s="152"/>
      <c r="X325" s="152"/>
      <c r="Y325" s="152"/>
      <c r="Z325" s="152"/>
      <c r="AA325" s="152"/>
      <c r="AB325" s="152"/>
      <c r="AC325" s="152"/>
      <c r="AD325" s="152" t="s">
        <v>123</v>
      </c>
      <c r="AE325" s="152">
        <v>0</v>
      </c>
      <c r="AF325" s="152"/>
      <c r="AG325" s="152"/>
      <c r="AH325" s="152"/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2"/>
      <c r="AT325" s="152"/>
      <c r="AU325" s="152"/>
      <c r="AV325" s="152"/>
      <c r="AW325" s="152"/>
      <c r="AX325" s="152"/>
      <c r="AY325" s="152"/>
    </row>
    <row r="326" spans="1:51" ht="12.75" customHeight="1" outlineLevel="1" x14ac:dyDescent="0.2">
      <c r="A326" s="144"/>
      <c r="B326" s="144"/>
      <c r="C326" s="153" t="s">
        <v>320</v>
      </c>
      <c r="D326" s="154"/>
      <c r="E326" s="155"/>
      <c r="F326" s="149"/>
      <c r="G326" s="149"/>
      <c r="H326" s="149"/>
      <c r="I326" s="149"/>
      <c r="J326" s="149"/>
      <c r="K326" s="149"/>
      <c r="L326" s="149"/>
      <c r="M326" s="149"/>
      <c r="N326" s="150"/>
      <c r="O326" s="150"/>
      <c r="P326" s="150"/>
      <c r="Q326" s="150"/>
      <c r="R326" s="150"/>
      <c r="S326" s="150"/>
      <c r="T326" s="151"/>
      <c r="U326" s="150"/>
      <c r="V326" s="152"/>
      <c r="W326" s="152"/>
      <c r="X326" s="152"/>
      <c r="Y326" s="152"/>
      <c r="Z326" s="152"/>
      <c r="AA326" s="152"/>
      <c r="AB326" s="152"/>
      <c r="AC326" s="152"/>
      <c r="AD326" s="152" t="s">
        <v>123</v>
      </c>
      <c r="AE326" s="152">
        <v>0</v>
      </c>
      <c r="AF326" s="152"/>
      <c r="AG326" s="152"/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  <c r="AR326" s="152"/>
      <c r="AS326" s="152"/>
      <c r="AT326" s="152"/>
      <c r="AU326" s="152"/>
      <c r="AV326" s="152"/>
      <c r="AW326" s="152"/>
      <c r="AX326" s="152"/>
      <c r="AY326" s="152"/>
    </row>
    <row r="327" spans="1:51" ht="12.75" customHeight="1" outlineLevel="1" x14ac:dyDescent="0.2">
      <c r="A327" s="144"/>
      <c r="B327" s="144"/>
      <c r="C327" s="153" t="s">
        <v>449</v>
      </c>
      <c r="D327" s="154"/>
      <c r="E327" s="155">
        <v>2.4</v>
      </c>
      <c r="F327" s="149"/>
      <c r="G327" s="149"/>
      <c r="H327" s="149"/>
      <c r="I327" s="149"/>
      <c r="J327" s="149"/>
      <c r="K327" s="149"/>
      <c r="L327" s="149"/>
      <c r="M327" s="149"/>
      <c r="N327" s="150"/>
      <c r="O327" s="150"/>
      <c r="P327" s="150"/>
      <c r="Q327" s="150"/>
      <c r="R327" s="150"/>
      <c r="S327" s="150"/>
      <c r="T327" s="151"/>
      <c r="U327" s="150"/>
      <c r="V327" s="152"/>
      <c r="W327" s="152"/>
      <c r="X327" s="152"/>
      <c r="Y327" s="152"/>
      <c r="Z327" s="152"/>
      <c r="AA327" s="152"/>
      <c r="AB327" s="152"/>
      <c r="AC327" s="152"/>
      <c r="AD327" s="152" t="s">
        <v>123</v>
      </c>
      <c r="AE327" s="152">
        <v>0</v>
      </c>
      <c r="AF327" s="152"/>
      <c r="AG327" s="152"/>
      <c r="AH327" s="152"/>
      <c r="AI327" s="152"/>
      <c r="AJ327" s="152"/>
      <c r="AK327" s="152"/>
      <c r="AL327" s="152"/>
      <c r="AM327" s="152"/>
      <c r="AN327" s="152"/>
      <c r="AO327" s="152"/>
      <c r="AP327" s="152"/>
      <c r="AQ327" s="152"/>
      <c r="AR327" s="152"/>
      <c r="AS327" s="152"/>
      <c r="AT327" s="152"/>
      <c r="AU327" s="152"/>
      <c r="AV327" s="152"/>
      <c r="AW327" s="152"/>
      <c r="AX327" s="152"/>
      <c r="AY327" s="152"/>
    </row>
    <row r="328" spans="1:51" ht="12.75" customHeight="1" outlineLevel="1" x14ac:dyDescent="0.2">
      <c r="A328" s="144"/>
      <c r="B328" s="144"/>
      <c r="C328" s="153" t="s">
        <v>322</v>
      </c>
      <c r="D328" s="154"/>
      <c r="E328" s="155"/>
      <c r="F328" s="149"/>
      <c r="G328" s="149"/>
      <c r="H328" s="149"/>
      <c r="I328" s="149"/>
      <c r="J328" s="149"/>
      <c r="K328" s="149"/>
      <c r="L328" s="149"/>
      <c r="M328" s="149"/>
      <c r="N328" s="150"/>
      <c r="O328" s="150"/>
      <c r="P328" s="150"/>
      <c r="Q328" s="150"/>
      <c r="R328" s="150"/>
      <c r="S328" s="150"/>
      <c r="T328" s="151"/>
      <c r="U328" s="150"/>
      <c r="V328" s="152"/>
      <c r="W328" s="152"/>
      <c r="X328" s="152"/>
      <c r="Y328" s="152"/>
      <c r="Z328" s="152"/>
      <c r="AA328" s="152"/>
      <c r="AB328" s="152"/>
      <c r="AC328" s="152"/>
      <c r="AD328" s="152" t="s">
        <v>123</v>
      </c>
      <c r="AE328" s="152">
        <v>0</v>
      </c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2"/>
      <c r="AT328" s="152"/>
      <c r="AU328" s="152"/>
      <c r="AV328" s="152"/>
      <c r="AW328" s="152"/>
      <c r="AX328" s="152"/>
      <c r="AY328" s="152"/>
    </row>
    <row r="329" spans="1:51" ht="12.75" customHeight="1" outlineLevel="1" x14ac:dyDescent="0.2">
      <c r="A329" s="144"/>
      <c r="B329" s="144"/>
      <c r="C329" s="153" t="s">
        <v>450</v>
      </c>
      <c r="D329" s="154"/>
      <c r="E329" s="155">
        <v>4.8</v>
      </c>
      <c r="F329" s="149"/>
      <c r="G329" s="149"/>
      <c r="H329" s="149"/>
      <c r="I329" s="149"/>
      <c r="J329" s="149"/>
      <c r="K329" s="149"/>
      <c r="L329" s="149"/>
      <c r="M329" s="149"/>
      <c r="N329" s="150"/>
      <c r="O329" s="150"/>
      <c r="P329" s="150"/>
      <c r="Q329" s="150"/>
      <c r="R329" s="150"/>
      <c r="S329" s="150"/>
      <c r="T329" s="151"/>
      <c r="U329" s="150"/>
      <c r="V329" s="152"/>
      <c r="W329" s="152"/>
      <c r="X329" s="152"/>
      <c r="Y329" s="152"/>
      <c r="Z329" s="152"/>
      <c r="AA329" s="152"/>
      <c r="AB329" s="152"/>
      <c r="AC329" s="152"/>
      <c r="AD329" s="152" t="s">
        <v>123</v>
      </c>
      <c r="AE329" s="152">
        <v>0</v>
      </c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152"/>
      <c r="AT329" s="152"/>
      <c r="AU329" s="152"/>
      <c r="AV329" s="152"/>
      <c r="AW329" s="152"/>
      <c r="AX329" s="152"/>
      <c r="AY329" s="152"/>
    </row>
    <row r="330" spans="1:51" ht="12.75" customHeight="1" outlineLevel="1" x14ac:dyDescent="0.2">
      <c r="A330" s="144"/>
      <c r="B330" s="144"/>
      <c r="C330" s="153" t="s">
        <v>196</v>
      </c>
      <c r="D330" s="154"/>
      <c r="E330" s="155"/>
      <c r="F330" s="149"/>
      <c r="G330" s="149"/>
      <c r="H330" s="149"/>
      <c r="I330" s="149"/>
      <c r="J330" s="149"/>
      <c r="K330" s="149"/>
      <c r="L330" s="149"/>
      <c r="M330" s="149"/>
      <c r="N330" s="150"/>
      <c r="O330" s="150"/>
      <c r="P330" s="150"/>
      <c r="Q330" s="150"/>
      <c r="R330" s="150"/>
      <c r="S330" s="150"/>
      <c r="T330" s="151"/>
      <c r="U330" s="150"/>
      <c r="V330" s="152"/>
      <c r="W330" s="152"/>
      <c r="X330" s="152"/>
      <c r="Y330" s="152"/>
      <c r="Z330" s="152"/>
      <c r="AA330" s="152"/>
      <c r="AB330" s="152"/>
      <c r="AC330" s="152"/>
      <c r="AD330" s="152" t="s">
        <v>123</v>
      </c>
      <c r="AE330" s="152">
        <v>0</v>
      </c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2"/>
      <c r="AT330" s="152"/>
      <c r="AU330" s="152"/>
      <c r="AV330" s="152"/>
      <c r="AW330" s="152"/>
      <c r="AX330" s="152"/>
      <c r="AY330" s="152"/>
    </row>
    <row r="331" spans="1:51" ht="12.75" customHeight="1" outlineLevel="1" x14ac:dyDescent="0.2">
      <c r="A331" s="144"/>
      <c r="B331" s="144"/>
      <c r="C331" s="153"/>
      <c r="D331" s="154"/>
      <c r="E331" s="155">
        <v>0</v>
      </c>
      <c r="F331" s="149"/>
      <c r="G331" s="149"/>
      <c r="H331" s="149"/>
      <c r="I331" s="149"/>
      <c r="J331" s="149"/>
      <c r="K331" s="149"/>
      <c r="L331" s="149"/>
      <c r="M331" s="149"/>
      <c r="N331" s="150"/>
      <c r="O331" s="150"/>
      <c r="P331" s="150"/>
      <c r="Q331" s="150"/>
      <c r="R331" s="150"/>
      <c r="S331" s="150"/>
      <c r="T331" s="151"/>
      <c r="U331" s="150"/>
      <c r="V331" s="152"/>
      <c r="W331" s="152"/>
      <c r="X331" s="152"/>
      <c r="Y331" s="152"/>
      <c r="Z331" s="152"/>
      <c r="AA331" s="152"/>
      <c r="AB331" s="152"/>
      <c r="AC331" s="152"/>
      <c r="AD331" s="152" t="s">
        <v>123</v>
      </c>
      <c r="AE331" s="152">
        <v>0</v>
      </c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</row>
    <row r="332" spans="1:51" ht="12.75" customHeight="1" outlineLevel="1" x14ac:dyDescent="0.2">
      <c r="A332" s="144"/>
      <c r="B332" s="144"/>
      <c r="C332" s="153"/>
      <c r="D332" s="154"/>
      <c r="E332" s="155">
        <v>0</v>
      </c>
      <c r="F332" s="149"/>
      <c r="G332" s="149"/>
      <c r="H332" s="149"/>
      <c r="I332" s="149"/>
      <c r="J332" s="149"/>
      <c r="K332" s="149"/>
      <c r="L332" s="149"/>
      <c r="M332" s="149"/>
      <c r="N332" s="150"/>
      <c r="O332" s="150"/>
      <c r="P332" s="150"/>
      <c r="Q332" s="150"/>
      <c r="R332" s="150"/>
      <c r="S332" s="150"/>
      <c r="T332" s="151"/>
      <c r="U332" s="150"/>
      <c r="V332" s="152"/>
      <c r="W332" s="152"/>
      <c r="X332" s="152"/>
      <c r="Y332" s="152"/>
      <c r="Z332" s="152"/>
      <c r="AA332" s="152"/>
      <c r="AB332" s="152"/>
      <c r="AC332" s="152"/>
      <c r="AD332" s="152" t="s">
        <v>123</v>
      </c>
      <c r="AE332" s="152">
        <v>0</v>
      </c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152"/>
      <c r="AT332" s="152"/>
      <c r="AU332" s="152"/>
      <c r="AV332" s="152"/>
      <c r="AW332" s="152"/>
      <c r="AX332" s="152"/>
      <c r="AY332" s="152"/>
    </row>
    <row r="333" spans="1:51" ht="12.75" customHeight="1" outlineLevel="1" x14ac:dyDescent="0.2">
      <c r="A333" s="144"/>
      <c r="B333" s="144"/>
      <c r="C333" s="153" t="s">
        <v>196</v>
      </c>
      <c r="D333" s="154"/>
      <c r="E333" s="155"/>
      <c r="F333" s="149"/>
      <c r="G333" s="149"/>
      <c r="H333" s="149"/>
      <c r="I333" s="149"/>
      <c r="J333" s="149"/>
      <c r="K333" s="149"/>
      <c r="L333" s="149"/>
      <c r="M333" s="149"/>
      <c r="N333" s="150"/>
      <c r="O333" s="150"/>
      <c r="P333" s="150"/>
      <c r="Q333" s="150"/>
      <c r="R333" s="150"/>
      <c r="S333" s="150"/>
      <c r="T333" s="151"/>
      <c r="U333" s="150"/>
      <c r="V333" s="152"/>
      <c r="W333" s="152"/>
      <c r="X333" s="152"/>
      <c r="Y333" s="152"/>
      <c r="Z333" s="152"/>
      <c r="AA333" s="152"/>
      <c r="AB333" s="152"/>
      <c r="AC333" s="152"/>
      <c r="AD333" s="152" t="s">
        <v>123</v>
      </c>
      <c r="AE333" s="152">
        <v>0</v>
      </c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</row>
    <row r="334" spans="1:51" ht="12.75" customHeight="1" outlineLevel="1" x14ac:dyDescent="0.2">
      <c r="A334" s="144"/>
      <c r="B334" s="144"/>
      <c r="C334" s="153" t="s">
        <v>451</v>
      </c>
      <c r="D334" s="154"/>
      <c r="E334" s="155"/>
      <c r="F334" s="149"/>
      <c r="G334" s="149"/>
      <c r="H334" s="149"/>
      <c r="I334" s="149"/>
      <c r="J334" s="149"/>
      <c r="K334" s="149"/>
      <c r="L334" s="149"/>
      <c r="M334" s="149"/>
      <c r="N334" s="150"/>
      <c r="O334" s="150"/>
      <c r="P334" s="150"/>
      <c r="Q334" s="150"/>
      <c r="R334" s="150"/>
      <c r="S334" s="150"/>
      <c r="T334" s="151"/>
      <c r="U334" s="150"/>
      <c r="V334" s="152"/>
      <c r="W334" s="152"/>
      <c r="X334" s="152"/>
      <c r="Y334" s="152"/>
      <c r="Z334" s="152"/>
      <c r="AA334" s="152"/>
      <c r="AB334" s="152"/>
      <c r="AC334" s="152"/>
      <c r="AD334" s="152" t="s">
        <v>123</v>
      </c>
      <c r="AE334" s="152">
        <v>0</v>
      </c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152"/>
      <c r="AT334" s="152"/>
      <c r="AU334" s="152"/>
      <c r="AV334" s="152"/>
      <c r="AW334" s="152"/>
      <c r="AX334" s="152"/>
      <c r="AY334" s="152"/>
    </row>
    <row r="335" spans="1:51" ht="12.75" customHeight="1" outlineLevel="1" x14ac:dyDescent="0.2">
      <c r="A335" s="144"/>
      <c r="B335" s="144"/>
      <c r="C335" s="153" t="s">
        <v>452</v>
      </c>
      <c r="D335" s="154"/>
      <c r="E335" s="155">
        <v>0.39600000000000002</v>
      </c>
      <c r="F335" s="149"/>
      <c r="G335" s="149"/>
      <c r="H335" s="149"/>
      <c r="I335" s="149"/>
      <c r="J335" s="149"/>
      <c r="K335" s="149"/>
      <c r="L335" s="149"/>
      <c r="M335" s="149"/>
      <c r="N335" s="150"/>
      <c r="O335" s="150"/>
      <c r="P335" s="150"/>
      <c r="Q335" s="150"/>
      <c r="R335" s="150"/>
      <c r="S335" s="150"/>
      <c r="T335" s="151"/>
      <c r="U335" s="150"/>
      <c r="V335" s="152"/>
      <c r="W335" s="152"/>
      <c r="X335" s="152"/>
      <c r="Y335" s="152"/>
      <c r="Z335" s="152"/>
      <c r="AA335" s="152"/>
      <c r="AB335" s="152"/>
      <c r="AC335" s="152"/>
      <c r="AD335" s="152" t="s">
        <v>123</v>
      </c>
      <c r="AE335" s="152">
        <v>0</v>
      </c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152"/>
      <c r="AT335" s="152"/>
      <c r="AU335" s="152"/>
      <c r="AV335" s="152"/>
      <c r="AW335" s="152"/>
      <c r="AX335" s="152"/>
      <c r="AY335" s="152"/>
    </row>
    <row r="336" spans="1:51" ht="12.75" customHeight="1" outlineLevel="1" x14ac:dyDescent="0.2">
      <c r="A336" s="144"/>
      <c r="B336" s="144"/>
      <c r="C336" s="153" t="s">
        <v>453</v>
      </c>
      <c r="D336" s="154"/>
      <c r="E336" s="155">
        <v>1.1616</v>
      </c>
      <c r="F336" s="149"/>
      <c r="G336" s="149"/>
      <c r="H336" s="149"/>
      <c r="I336" s="149"/>
      <c r="J336" s="149"/>
      <c r="K336" s="149"/>
      <c r="L336" s="149"/>
      <c r="M336" s="149"/>
      <c r="N336" s="150"/>
      <c r="O336" s="150"/>
      <c r="P336" s="150"/>
      <c r="Q336" s="150"/>
      <c r="R336" s="150"/>
      <c r="S336" s="150"/>
      <c r="T336" s="151"/>
      <c r="U336" s="150"/>
      <c r="V336" s="152"/>
      <c r="W336" s="152"/>
      <c r="X336" s="152"/>
      <c r="Y336" s="152"/>
      <c r="Z336" s="152"/>
      <c r="AA336" s="152"/>
      <c r="AB336" s="152"/>
      <c r="AC336" s="152"/>
      <c r="AD336" s="152" t="s">
        <v>123</v>
      </c>
      <c r="AE336" s="152">
        <v>0</v>
      </c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152"/>
      <c r="AT336" s="152"/>
      <c r="AU336" s="152"/>
      <c r="AV336" s="152"/>
      <c r="AW336" s="152"/>
      <c r="AX336" s="152"/>
      <c r="AY336" s="152"/>
    </row>
    <row r="337" spans="1:51" ht="12.75" customHeight="1" x14ac:dyDescent="0.2">
      <c r="A337" s="156" t="s">
        <v>116</v>
      </c>
      <c r="B337" s="156" t="s">
        <v>81</v>
      </c>
      <c r="C337" s="157" t="s">
        <v>82</v>
      </c>
      <c r="D337" s="158"/>
      <c r="E337" s="159"/>
      <c r="F337" s="160"/>
      <c r="G337" s="160">
        <f>SUMIF(AD338:AD340,"&lt;&gt;NOR",G338:G340)</f>
        <v>0</v>
      </c>
      <c r="H337" s="160"/>
      <c r="I337" s="160">
        <f>SUM(I338:I340)</f>
        <v>0</v>
      </c>
      <c r="J337" s="160"/>
      <c r="K337" s="160">
        <f>SUM(K338:K340)</f>
        <v>0</v>
      </c>
      <c r="L337" s="160"/>
      <c r="M337" s="160">
        <f>SUM(M338:M340)</f>
        <v>0</v>
      </c>
      <c r="N337" s="161"/>
      <c r="O337" s="161">
        <f>SUM(O338:O340)</f>
        <v>4.1999999999999997E-3</v>
      </c>
      <c r="P337" s="161"/>
      <c r="Q337" s="161">
        <f>SUM(Q338:Q340)</f>
        <v>0</v>
      </c>
      <c r="R337" s="161"/>
      <c r="S337" s="161"/>
      <c r="T337" s="162"/>
      <c r="U337" s="161">
        <f>SUM(U338:U340)</f>
        <v>2.69</v>
      </c>
      <c r="AD337" s="127" t="s">
        <v>117</v>
      </c>
    </row>
    <row r="338" spans="1:51" ht="12.75" customHeight="1" outlineLevel="1" x14ac:dyDescent="0.2">
      <c r="A338" s="144">
        <v>89</v>
      </c>
      <c r="B338" s="144" t="s">
        <v>454</v>
      </c>
      <c r="C338" s="145" t="s">
        <v>455</v>
      </c>
      <c r="D338" s="146" t="s">
        <v>131</v>
      </c>
      <c r="E338" s="147">
        <v>20</v>
      </c>
      <c r="F338" s="148"/>
      <c r="G338" s="149">
        <f>ROUND(E338*F338,2)</f>
        <v>0</v>
      </c>
      <c r="H338" s="148"/>
      <c r="I338" s="149">
        <f>ROUND(E338*H338,2)</f>
        <v>0</v>
      </c>
      <c r="J338" s="148"/>
      <c r="K338" s="149">
        <f>ROUND(E338*J338,2)</f>
        <v>0</v>
      </c>
      <c r="L338" s="149">
        <v>21</v>
      </c>
      <c r="M338" s="149">
        <f>G338*(1+L338/100)</f>
        <v>0</v>
      </c>
      <c r="N338" s="150">
        <v>6.9999999999999994E-5</v>
      </c>
      <c r="O338" s="150">
        <f>ROUND(E338*N338,5)</f>
        <v>1.4E-3</v>
      </c>
      <c r="P338" s="150">
        <v>0</v>
      </c>
      <c r="Q338" s="150">
        <f>ROUND(E338*P338,5)</f>
        <v>0</v>
      </c>
      <c r="R338" s="150"/>
      <c r="S338" s="150"/>
      <c r="T338" s="151">
        <v>3.2480000000000002E-2</v>
      </c>
      <c r="U338" s="150">
        <f>ROUND(E338*T338,2)</f>
        <v>0.65</v>
      </c>
      <c r="V338" s="152"/>
      <c r="W338" s="152"/>
      <c r="X338" s="152"/>
      <c r="Y338" s="152"/>
      <c r="Z338" s="152"/>
      <c r="AA338" s="152"/>
      <c r="AB338" s="152"/>
      <c r="AC338" s="152"/>
      <c r="AD338" s="152" t="s">
        <v>121</v>
      </c>
      <c r="AE338" s="152"/>
      <c r="AF338" s="152"/>
      <c r="AG338" s="152"/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  <c r="AR338" s="152"/>
      <c r="AS338" s="152"/>
      <c r="AT338" s="152"/>
      <c r="AU338" s="152"/>
      <c r="AV338" s="152"/>
      <c r="AW338" s="152"/>
      <c r="AX338" s="152"/>
      <c r="AY338" s="152"/>
    </row>
    <row r="339" spans="1:51" ht="12.75" customHeight="1" outlineLevel="1" x14ac:dyDescent="0.2">
      <c r="A339" s="144"/>
      <c r="B339" s="144"/>
      <c r="C339" s="153" t="s">
        <v>456</v>
      </c>
      <c r="D339" s="154"/>
      <c r="E339" s="155">
        <v>20</v>
      </c>
      <c r="F339" s="149"/>
      <c r="G339" s="149"/>
      <c r="H339" s="149"/>
      <c r="I339" s="149"/>
      <c r="J339" s="149"/>
      <c r="K339" s="149"/>
      <c r="L339" s="149"/>
      <c r="M339" s="149"/>
      <c r="N339" s="150"/>
      <c r="O339" s="150"/>
      <c r="P339" s="150"/>
      <c r="Q339" s="150"/>
      <c r="R339" s="150"/>
      <c r="S339" s="150"/>
      <c r="T339" s="151"/>
      <c r="U339" s="150"/>
      <c r="V339" s="152"/>
      <c r="W339" s="152"/>
      <c r="X339" s="152"/>
      <c r="Y339" s="152"/>
      <c r="Z339" s="152"/>
      <c r="AA339" s="152"/>
      <c r="AB339" s="152"/>
      <c r="AC339" s="152"/>
      <c r="AD339" s="152" t="s">
        <v>123</v>
      </c>
      <c r="AE339" s="152">
        <v>0</v>
      </c>
      <c r="AF339" s="152"/>
      <c r="AG339" s="152"/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  <c r="AR339" s="152"/>
      <c r="AS339" s="152"/>
      <c r="AT339" s="152"/>
      <c r="AU339" s="152"/>
      <c r="AV339" s="152"/>
      <c r="AW339" s="152"/>
      <c r="AX339" s="152"/>
      <c r="AY339" s="152"/>
    </row>
    <row r="340" spans="1:51" ht="12.75" customHeight="1" outlineLevel="1" x14ac:dyDescent="0.2">
      <c r="A340" s="144">
        <v>90</v>
      </c>
      <c r="B340" s="144" t="s">
        <v>457</v>
      </c>
      <c r="C340" s="145" t="s">
        <v>458</v>
      </c>
      <c r="D340" s="146" t="s">
        <v>131</v>
      </c>
      <c r="E340" s="147">
        <v>20</v>
      </c>
      <c r="F340" s="148"/>
      <c r="G340" s="149">
        <f>ROUND(E340*F340,2)</f>
        <v>0</v>
      </c>
      <c r="H340" s="148"/>
      <c r="I340" s="149">
        <f>ROUND(E340*H340,2)</f>
        <v>0</v>
      </c>
      <c r="J340" s="148"/>
      <c r="K340" s="149">
        <f>ROUND(E340*J340,2)</f>
        <v>0</v>
      </c>
      <c r="L340" s="149">
        <v>21</v>
      </c>
      <c r="M340" s="149">
        <f>G340*(1+L340/100)</f>
        <v>0</v>
      </c>
      <c r="N340" s="150">
        <v>1.3999999999999999E-4</v>
      </c>
      <c r="O340" s="150">
        <f>ROUND(E340*N340,5)</f>
        <v>2.8E-3</v>
      </c>
      <c r="P340" s="150">
        <v>0</v>
      </c>
      <c r="Q340" s="150">
        <f>ROUND(E340*P340,5)</f>
        <v>0</v>
      </c>
      <c r="R340" s="150"/>
      <c r="S340" s="150"/>
      <c r="T340" s="151">
        <v>0.10191</v>
      </c>
      <c r="U340" s="150">
        <f>ROUND(E340*T340,2)</f>
        <v>2.04</v>
      </c>
      <c r="V340" s="152"/>
      <c r="W340" s="152"/>
      <c r="X340" s="152"/>
      <c r="Y340" s="152"/>
      <c r="Z340" s="152"/>
      <c r="AA340" s="152"/>
      <c r="AB340" s="152"/>
      <c r="AC340" s="152"/>
      <c r="AD340" s="152" t="s">
        <v>121</v>
      </c>
      <c r="AE340" s="152"/>
      <c r="AF340" s="152"/>
      <c r="AG340" s="152"/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  <c r="AR340" s="152"/>
      <c r="AS340" s="152"/>
      <c r="AT340" s="152"/>
      <c r="AU340" s="152"/>
      <c r="AV340" s="152"/>
      <c r="AW340" s="152"/>
      <c r="AX340" s="152"/>
      <c r="AY340" s="152"/>
    </row>
    <row r="341" spans="1:51" ht="12.75" customHeight="1" x14ac:dyDescent="0.2">
      <c r="A341" s="156" t="s">
        <v>116</v>
      </c>
      <c r="B341" s="156" t="s">
        <v>83</v>
      </c>
      <c r="C341" s="157" t="s">
        <v>84</v>
      </c>
      <c r="D341" s="158"/>
      <c r="E341" s="159"/>
      <c r="F341" s="160"/>
      <c r="G341" s="160">
        <f>SUMIF(AD342,"&lt;&gt;NOR",G342)</f>
        <v>0</v>
      </c>
      <c r="H341" s="160"/>
      <c r="I341" s="160">
        <f>SUM(I342)</f>
        <v>0</v>
      </c>
      <c r="J341" s="160"/>
      <c r="K341" s="160">
        <f>SUM(K342)</f>
        <v>0</v>
      </c>
      <c r="L341" s="160"/>
      <c r="M341" s="160">
        <f>SUM(M342)</f>
        <v>0</v>
      </c>
      <c r="N341" s="161"/>
      <c r="O341" s="161">
        <f>SUM(O342)</f>
        <v>0</v>
      </c>
      <c r="P341" s="161"/>
      <c r="Q341" s="161">
        <f>SUM(Q342)</f>
        <v>0</v>
      </c>
      <c r="R341" s="161"/>
      <c r="S341" s="161"/>
      <c r="T341" s="162"/>
      <c r="U341" s="161">
        <f>SUM(U342)</f>
        <v>0</v>
      </c>
      <c r="AD341" s="127" t="s">
        <v>117</v>
      </c>
    </row>
    <row r="342" spans="1:51" ht="12.75" customHeight="1" outlineLevel="1" x14ac:dyDescent="0.2">
      <c r="A342" s="174">
        <v>91</v>
      </c>
      <c r="B342" s="174" t="s">
        <v>459</v>
      </c>
      <c r="C342" s="175" t="s">
        <v>460</v>
      </c>
      <c r="D342" s="176" t="s">
        <v>174</v>
      </c>
      <c r="E342" s="177">
        <v>2</v>
      </c>
      <c r="F342" s="178"/>
      <c r="G342" s="179">
        <f>ROUND(E342*F342,2)</f>
        <v>0</v>
      </c>
      <c r="H342" s="178"/>
      <c r="I342" s="179">
        <f>ROUND(E342*H342,2)</f>
        <v>0</v>
      </c>
      <c r="J342" s="178"/>
      <c r="K342" s="179">
        <f>ROUND(E342*J342,2)</f>
        <v>0</v>
      </c>
      <c r="L342" s="179">
        <v>21</v>
      </c>
      <c r="M342" s="179">
        <f>G342*(1+L342/100)</f>
        <v>0</v>
      </c>
      <c r="N342" s="180">
        <v>0</v>
      </c>
      <c r="O342" s="180">
        <f>ROUND(E342*N342,5)</f>
        <v>0</v>
      </c>
      <c r="P342" s="180">
        <v>0</v>
      </c>
      <c r="Q342" s="180">
        <f>ROUND(E342*P342,5)</f>
        <v>0</v>
      </c>
      <c r="R342" s="180"/>
      <c r="S342" s="180"/>
      <c r="T342" s="181">
        <v>0</v>
      </c>
      <c r="U342" s="180">
        <f>ROUND(E342*T342,2)</f>
        <v>0</v>
      </c>
      <c r="V342" s="152"/>
      <c r="W342" s="152"/>
      <c r="X342" s="152"/>
      <c r="Y342" s="152"/>
      <c r="Z342" s="152"/>
      <c r="AA342" s="152"/>
      <c r="AB342" s="152"/>
      <c r="AC342" s="152"/>
      <c r="AD342" s="152" t="s">
        <v>121</v>
      </c>
      <c r="AE342" s="152"/>
      <c r="AF342" s="152"/>
      <c r="AG342" s="152"/>
      <c r="AH342" s="152"/>
      <c r="AI342" s="152"/>
      <c r="AJ342" s="152"/>
      <c r="AK342" s="152"/>
      <c r="AL342" s="152"/>
      <c r="AM342" s="152"/>
      <c r="AN342" s="152"/>
      <c r="AO342" s="152"/>
      <c r="AP342" s="152"/>
      <c r="AQ342" s="152"/>
      <c r="AR342" s="152"/>
      <c r="AS342" s="152"/>
      <c r="AT342" s="152"/>
      <c r="AU342" s="152"/>
      <c r="AV342" s="152"/>
      <c r="AW342" s="152"/>
      <c r="AX342" s="152"/>
      <c r="AY342" s="152"/>
    </row>
    <row r="343" spans="1:51" ht="12.75" customHeight="1" x14ac:dyDescent="0.2">
      <c r="A343" s="120"/>
      <c r="B343" s="123" t="s">
        <v>196</v>
      </c>
      <c r="C343" s="182" t="s">
        <v>196</v>
      </c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AB343" s="127">
        <v>15</v>
      </c>
      <c r="AC343" s="127">
        <v>21</v>
      </c>
    </row>
    <row r="344" spans="1:51" ht="12.75" customHeight="1" x14ac:dyDescent="0.2">
      <c r="A344" s="183"/>
      <c r="B344" s="184">
        <v>26</v>
      </c>
      <c r="C344" s="185" t="s">
        <v>196</v>
      </c>
      <c r="D344" s="186"/>
      <c r="E344" s="186"/>
      <c r="F344" s="186"/>
      <c r="G344" s="187">
        <f>G8+G12+G18+G21+G31+G45+G54+G57+G60+G81+G118+G234+G244+G248+G283+G295+G337+G341</f>
        <v>0</v>
      </c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AB344" s="127">
        <f>SUMIF(L7:L342,AB343,G7:G342)</f>
        <v>0</v>
      </c>
      <c r="AC344" s="127">
        <f>SUMIF(L7:L342,AC343,G7:G342)</f>
        <v>0</v>
      </c>
      <c r="AD344" s="127" t="s">
        <v>461</v>
      </c>
    </row>
    <row r="345" spans="1:51" ht="12.75" customHeight="1" x14ac:dyDescent="0.2">
      <c r="A345" s="120"/>
      <c r="B345" s="123" t="s">
        <v>196</v>
      </c>
      <c r="C345" s="182" t="s">
        <v>196</v>
      </c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</row>
    <row r="346" spans="1:51" ht="12.75" customHeight="1" x14ac:dyDescent="0.2">
      <c r="A346" s="120"/>
      <c r="B346" s="123" t="s">
        <v>196</v>
      </c>
      <c r="C346" s="182" t="s">
        <v>196</v>
      </c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</row>
    <row r="347" spans="1:51" ht="12.75" customHeight="1" x14ac:dyDescent="0.2">
      <c r="A347" s="120"/>
      <c r="B347" s="123" t="s">
        <v>196</v>
      </c>
      <c r="C347" s="182" t="s">
        <v>196</v>
      </c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</row>
    <row r="348" spans="1:51" ht="12.75" customHeight="1" x14ac:dyDescent="0.2">
      <c r="B348" s="132"/>
      <c r="C348" s="188"/>
      <c r="AD348" s="127" t="s">
        <v>462</v>
      </c>
    </row>
    <row r="349" spans="1:51" ht="12.75" customHeight="1" x14ac:dyDescent="0.2">
      <c r="B349" s="132"/>
      <c r="C349" s="132"/>
    </row>
    <row r="350" spans="1:51" ht="12.75" customHeight="1" x14ac:dyDescent="0.2">
      <c r="B350" s="132"/>
      <c r="C350" s="132"/>
    </row>
    <row r="351" spans="1:51" ht="12.75" customHeight="1" x14ac:dyDescent="0.2">
      <c r="B351" s="132"/>
      <c r="C351" s="132"/>
    </row>
    <row r="352" spans="1:51" ht="12.75" customHeight="1" x14ac:dyDescent="0.2">
      <c r="B352" s="132"/>
      <c r="C352" s="132"/>
    </row>
    <row r="353" spans="2:3" ht="12.75" customHeight="1" x14ac:dyDescent="0.2">
      <c r="B353" s="132"/>
      <c r="C353" s="132"/>
    </row>
    <row r="354" spans="2:3" ht="12.75" customHeight="1" x14ac:dyDescent="0.2">
      <c r="B354" s="132"/>
      <c r="C354" s="132"/>
    </row>
    <row r="355" spans="2:3" ht="12.75" customHeight="1" x14ac:dyDescent="0.2">
      <c r="B355" s="132"/>
      <c r="C355" s="132"/>
    </row>
    <row r="356" spans="2:3" ht="12.75" customHeight="1" x14ac:dyDescent="0.2">
      <c r="B356" s="132"/>
      <c r="C356" s="132"/>
    </row>
    <row r="357" spans="2:3" ht="12.75" customHeight="1" x14ac:dyDescent="0.2">
      <c r="B357" s="132"/>
      <c r="C357" s="132"/>
    </row>
    <row r="358" spans="2:3" ht="12.75" customHeight="1" x14ac:dyDescent="0.2">
      <c r="B358" s="132"/>
      <c r="C358" s="132"/>
    </row>
    <row r="359" spans="2:3" ht="12.75" customHeight="1" x14ac:dyDescent="0.2">
      <c r="B359" s="132"/>
      <c r="C359" s="132"/>
    </row>
    <row r="360" spans="2:3" ht="12.75" customHeight="1" x14ac:dyDescent="0.2">
      <c r="B360" s="132"/>
      <c r="C360" s="132"/>
    </row>
    <row r="361" spans="2:3" ht="12.75" customHeight="1" x14ac:dyDescent="0.2">
      <c r="B361" s="132"/>
      <c r="C361" s="132"/>
    </row>
    <row r="362" spans="2:3" ht="12.75" customHeight="1" x14ac:dyDescent="0.2">
      <c r="B362" s="132"/>
      <c r="C362" s="132"/>
    </row>
    <row r="363" spans="2:3" ht="12.75" customHeight="1" x14ac:dyDescent="0.2">
      <c r="B363" s="132"/>
      <c r="C363" s="132"/>
    </row>
    <row r="364" spans="2:3" ht="12.75" customHeight="1" x14ac:dyDescent="0.2">
      <c r="B364" s="132"/>
      <c r="C364" s="132"/>
    </row>
    <row r="365" spans="2:3" ht="12.75" customHeight="1" x14ac:dyDescent="0.2">
      <c r="B365" s="132"/>
      <c r="C365" s="132"/>
    </row>
    <row r="366" spans="2:3" ht="12.75" customHeight="1" x14ac:dyDescent="0.2">
      <c r="B366" s="132"/>
      <c r="C366" s="132"/>
    </row>
    <row r="367" spans="2:3" ht="12.75" customHeight="1" x14ac:dyDescent="0.2">
      <c r="B367" s="132"/>
      <c r="C367" s="132"/>
    </row>
    <row r="368" spans="2:3" ht="12.75" customHeight="1" x14ac:dyDescent="0.2">
      <c r="B368" s="132"/>
      <c r="C368" s="132"/>
    </row>
    <row r="369" spans="2:3" ht="12.75" customHeight="1" x14ac:dyDescent="0.2">
      <c r="B369" s="132"/>
      <c r="C369" s="132"/>
    </row>
    <row r="370" spans="2:3" ht="12.75" customHeight="1" x14ac:dyDescent="0.2">
      <c r="B370" s="132"/>
      <c r="C370" s="132"/>
    </row>
    <row r="371" spans="2:3" ht="12.75" customHeight="1" x14ac:dyDescent="0.2">
      <c r="B371" s="132"/>
      <c r="C371" s="132"/>
    </row>
    <row r="372" spans="2:3" ht="12.75" customHeight="1" x14ac:dyDescent="0.2">
      <c r="B372" s="132"/>
      <c r="C372" s="132"/>
    </row>
    <row r="373" spans="2:3" ht="12.75" customHeight="1" x14ac:dyDescent="0.2">
      <c r="B373" s="132"/>
      <c r="C373" s="132"/>
    </row>
    <row r="374" spans="2:3" ht="12.75" customHeight="1" x14ac:dyDescent="0.2">
      <c r="B374" s="132"/>
      <c r="C374" s="132"/>
    </row>
    <row r="375" spans="2:3" ht="12.75" customHeight="1" x14ac:dyDescent="0.2">
      <c r="B375" s="132"/>
      <c r="C375" s="132"/>
    </row>
    <row r="376" spans="2:3" ht="12.75" customHeight="1" x14ac:dyDescent="0.2">
      <c r="B376" s="132"/>
      <c r="C376" s="132"/>
    </row>
    <row r="377" spans="2:3" ht="12.75" customHeight="1" x14ac:dyDescent="0.2">
      <c r="B377" s="132"/>
      <c r="C377" s="132"/>
    </row>
    <row r="378" spans="2:3" ht="12.75" customHeight="1" x14ac:dyDescent="0.2">
      <c r="B378" s="132"/>
      <c r="C378" s="132"/>
    </row>
    <row r="379" spans="2:3" ht="12.75" customHeight="1" x14ac:dyDescent="0.2">
      <c r="B379" s="132"/>
      <c r="C379" s="132"/>
    </row>
    <row r="380" spans="2:3" ht="12.75" customHeight="1" x14ac:dyDescent="0.2">
      <c r="B380" s="132"/>
      <c r="C380" s="132"/>
    </row>
    <row r="381" spans="2:3" ht="12.75" customHeight="1" x14ac:dyDescent="0.2">
      <c r="B381" s="132"/>
      <c r="C381" s="132"/>
    </row>
    <row r="382" spans="2:3" ht="12.75" customHeight="1" x14ac:dyDescent="0.2">
      <c r="B382" s="132"/>
      <c r="C382" s="132"/>
    </row>
    <row r="383" spans="2:3" ht="12.75" customHeight="1" x14ac:dyDescent="0.2">
      <c r="B383" s="132"/>
      <c r="C383" s="132"/>
    </row>
    <row r="384" spans="2:3" ht="12.75" customHeight="1" x14ac:dyDescent="0.2">
      <c r="B384" s="132"/>
      <c r="C384" s="132"/>
    </row>
    <row r="385" spans="2:3" ht="12.75" customHeight="1" x14ac:dyDescent="0.2">
      <c r="B385" s="132"/>
      <c r="C385" s="132"/>
    </row>
    <row r="386" spans="2:3" ht="12.75" customHeight="1" x14ac:dyDescent="0.2">
      <c r="B386" s="132"/>
      <c r="C386" s="132"/>
    </row>
    <row r="387" spans="2:3" ht="12.75" customHeight="1" x14ac:dyDescent="0.2">
      <c r="B387" s="132"/>
      <c r="C387" s="132"/>
    </row>
    <row r="388" spans="2:3" ht="12.75" customHeight="1" x14ac:dyDescent="0.2">
      <c r="B388" s="132"/>
      <c r="C388" s="132"/>
    </row>
    <row r="389" spans="2:3" ht="12.75" customHeight="1" x14ac:dyDescent="0.2">
      <c r="B389" s="132"/>
      <c r="C389" s="132"/>
    </row>
    <row r="390" spans="2:3" ht="12.75" customHeight="1" x14ac:dyDescent="0.2">
      <c r="B390" s="132"/>
      <c r="C390" s="132"/>
    </row>
    <row r="391" spans="2:3" ht="12.75" customHeight="1" x14ac:dyDescent="0.2">
      <c r="B391" s="132"/>
      <c r="C391" s="132"/>
    </row>
    <row r="392" spans="2:3" ht="12.75" customHeight="1" x14ac:dyDescent="0.2">
      <c r="B392" s="132"/>
      <c r="C392" s="132"/>
    </row>
    <row r="393" spans="2:3" ht="12.75" customHeight="1" x14ac:dyDescent="0.2">
      <c r="B393" s="132"/>
      <c r="C393" s="132"/>
    </row>
    <row r="394" spans="2:3" ht="12.75" customHeight="1" x14ac:dyDescent="0.2">
      <c r="B394" s="132"/>
      <c r="C394" s="132"/>
    </row>
    <row r="395" spans="2:3" ht="12.75" customHeight="1" x14ac:dyDescent="0.2">
      <c r="B395" s="132"/>
      <c r="C395" s="132"/>
    </row>
    <row r="396" spans="2:3" ht="12.75" customHeight="1" x14ac:dyDescent="0.2">
      <c r="B396" s="132"/>
      <c r="C396" s="132"/>
    </row>
    <row r="397" spans="2:3" ht="12.75" customHeight="1" x14ac:dyDescent="0.2">
      <c r="B397" s="132"/>
      <c r="C397" s="132"/>
    </row>
    <row r="398" spans="2:3" ht="12.75" customHeight="1" x14ac:dyDescent="0.2">
      <c r="B398" s="132"/>
      <c r="C398" s="132"/>
    </row>
    <row r="399" spans="2:3" ht="12.75" customHeight="1" x14ac:dyDescent="0.2">
      <c r="B399" s="132"/>
      <c r="C399" s="132"/>
    </row>
    <row r="400" spans="2:3" ht="12.75" customHeight="1" x14ac:dyDescent="0.2">
      <c r="B400" s="132"/>
      <c r="C400" s="132"/>
    </row>
    <row r="401" spans="2:3" ht="12.75" customHeight="1" x14ac:dyDescent="0.2">
      <c r="B401" s="132"/>
      <c r="C401" s="132"/>
    </row>
    <row r="402" spans="2:3" ht="12.75" customHeight="1" x14ac:dyDescent="0.2">
      <c r="B402" s="132"/>
      <c r="C402" s="132"/>
    </row>
    <row r="403" spans="2:3" ht="12.75" customHeight="1" x14ac:dyDescent="0.2">
      <c r="B403" s="132"/>
      <c r="C403" s="132"/>
    </row>
    <row r="404" spans="2:3" ht="12.75" customHeight="1" x14ac:dyDescent="0.2">
      <c r="B404" s="132"/>
      <c r="C404" s="132"/>
    </row>
    <row r="405" spans="2:3" ht="12.75" customHeight="1" x14ac:dyDescent="0.2">
      <c r="B405" s="132"/>
      <c r="C405" s="132"/>
    </row>
    <row r="406" spans="2:3" ht="12.75" customHeight="1" x14ac:dyDescent="0.2">
      <c r="B406" s="132"/>
      <c r="C406" s="132"/>
    </row>
    <row r="407" spans="2:3" ht="12.75" customHeight="1" x14ac:dyDescent="0.2">
      <c r="B407" s="132"/>
      <c r="C407" s="132"/>
    </row>
    <row r="408" spans="2:3" ht="12.75" customHeight="1" x14ac:dyDescent="0.2">
      <c r="B408" s="132"/>
      <c r="C408" s="132"/>
    </row>
    <row r="409" spans="2:3" ht="12.75" customHeight="1" x14ac:dyDescent="0.2">
      <c r="B409" s="132"/>
      <c r="C409" s="132"/>
    </row>
    <row r="410" spans="2:3" ht="12.75" customHeight="1" x14ac:dyDescent="0.2">
      <c r="B410" s="132"/>
      <c r="C410" s="132"/>
    </row>
    <row r="411" spans="2:3" ht="12.75" customHeight="1" x14ac:dyDescent="0.2">
      <c r="B411" s="132"/>
      <c r="C411" s="132"/>
    </row>
    <row r="412" spans="2:3" ht="12.75" customHeight="1" x14ac:dyDescent="0.2">
      <c r="B412" s="132"/>
      <c r="C412" s="132"/>
    </row>
    <row r="413" spans="2:3" ht="12.75" customHeight="1" x14ac:dyDescent="0.2">
      <c r="B413" s="132"/>
      <c r="C413" s="132"/>
    </row>
    <row r="414" spans="2:3" ht="12.75" customHeight="1" x14ac:dyDescent="0.2">
      <c r="B414" s="132"/>
      <c r="C414" s="132"/>
    </row>
    <row r="415" spans="2:3" ht="12.75" customHeight="1" x14ac:dyDescent="0.2">
      <c r="B415" s="132"/>
      <c r="C415" s="132"/>
    </row>
    <row r="416" spans="2:3" ht="12.75" customHeight="1" x14ac:dyDescent="0.2">
      <c r="B416" s="132"/>
      <c r="C416" s="132"/>
    </row>
    <row r="417" spans="2:3" ht="12.75" customHeight="1" x14ac:dyDescent="0.2">
      <c r="B417" s="132"/>
      <c r="C417" s="132"/>
    </row>
    <row r="418" spans="2:3" ht="12.75" customHeight="1" x14ac:dyDescent="0.2">
      <c r="B418" s="132"/>
      <c r="C418" s="132"/>
    </row>
    <row r="419" spans="2:3" ht="12.75" customHeight="1" x14ac:dyDescent="0.2">
      <c r="B419" s="132"/>
      <c r="C419" s="132"/>
    </row>
    <row r="420" spans="2:3" ht="12.75" customHeight="1" x14ac:dyDescent="0.2">
      <c r="B420" s="132"/>
      <c r="C420" s="132"/>
    </row>
    <row r="421" spans="2:3" ht="12.75" customHeight="1" x14ac:dyDescent="0.2">
      <c r="B421" s="132"/>
      <c r="C421" s="132"/>
    </row>
    <row r="422" spans="2:3" ht="12.75" customHeight="1" x14ac:dyDescent="0.2">
      <c r="B422" s="132"/>
      <c r="C422" s="132"/>
    </row>
    <row r="423" spans="2:3" ht="12.75" customHeight="1" x14ac:dyDescent="0.2">
      <c r="B423" s="132"/>
      <c r="C423" s="132"/>
    </row>
    <row r="424" spans="2:3" ht="12.75" customHeight="1" x14ac:dyDescent="0.2">
      <c r="B424" s="132"/>
      <c r="C424" s="132"/>
    </row>
    <row r="425" spans="2:3" ht="12.75" customHeight="1" x14ac:dyDescent="0.2">
      <c r="B425" s="132"/>
      <c r="C425" s="132"/>
    </row>
    <row r="426" spans="2:3" ht="12.75" customHeight="1" x14ac:dyDescent="0.2">
      <c r="B426" s="132"/>
      <c r="C426" s="132"/>
    </row>
    <row r="427" spans="2:3" ht="12.75" customHeight="1" x14ac:dyDescent="0.2">
      <c r="B427" s="132"/>
      <c r="C427" s="132"/>
    </row>
    <row r="428" spans="2:3" ht="12.75" customHeight="1" x14ac:dyDescent="0.2">
      <c r="B428" s="132"/>
      <c r="C428" s="132"/>
    </row>
    <row r="429" spans="2:3" ht="12.75" customHeight="1" x14ac:dyDescent="0.2">
      <c r="B429" s="132"/>
      <c r="C429" s="132"/>
    </row>
    <row r="430" spans="2:3" ht="12.75" customHeight="1" x14ac:dyDescent="0.2">
      <c r="B430" s="132"/>
      <c r="C430" s="132"/>
    </row>
    <row r="431" spans="2:3" ht="12.75" customHeight="1" x14ac:dyDescent="0.2">
      <c r="B431" s="132"/>
      <c r="C431" s="132"/>
    </row>
    <row r="432" spans="2:3" ht="12.75" customHeight="1" x14ac:dyDescent="0.2">
      <c r="B432" s="132"/>
      <c r="C432" s="132"/>
    </row>
    <row r="433" spans="2:3" ht="12.75" customHeight="1" x14ac:dyDescent="0.2">
      <c r="B433" s="132"/>
      <c r="C433" s="132"/>
    </row>
    <row r="434" spans="2:3" ht="12.75" customHeight="1" x14ac:dyDescent="0.2">
      <c r="B434" s="132"/>
      <c r="C434" s="132"/>
    </row>
    <row r="435" spans="2:3" ht="12.75" customHeight="1" x14ac:dyDescent="0.2">
      <c r="B435" s="132"/>
      <c r="C435" s="132"/>
    </row>
    <row r="436" spans="2:3" ht="12.75" customHeight="1" x14ac:dyDescent="0.2">
      <c r="B436" s="132"/>
      <c r="C436" s="132"/>
    </row>
    <row r="437" spans="2:3" ht="12.75" customHeight="1" x14ac:dyDescent="0.2">
      <c r="B437" s="132"/>
      <c r="C437" s="132"/>
    </row>
    <row r="438" spans="2:3" ht="12.75" customHeight="1" x14ac:dyDescent="0.2">
      <c r="B438" s="132"/>
      <c r="C438" s="132"/>
    </row>
    <row r="439" spans="2:3" ht="12.75" customHeight="1" x14ac:dyDescent="0.2">
      <c r="B439" s="132"/>
      <c r="C439" s="132"/>
    </row>
    <row r="440" spans="2:3" ht="12.75" customHeight="1" x14ac:dyDescent="0.2">
      <c r="B440" s="132"/>
      <c r="C440" s="132"/>
    </row>
    <row r="441" spans="2:3" ht="12.75" customHeight="1" x14ac:dyDescent="0.2">
      <c r="B441" s="132"/>
      <c r="C441" s="132"/>
    </row>
    <row r="442" spans="2:3" ht="12.75" customHeight="1" x14ac:dyDescent="0.2">
      <c r="B442" s="132"/>
      <c r="C442" s="132"/>
    </row>
    <row r="443" spans="2:3" ht="12.75" customHeight="1" x14ac:dyDescent="0.2">
      <c r="B443" s="132"/>
      <c r="C443" s="132"/>
    </row>
    <row r="444" spans="2:3" ht="12.75" customHeight="1" x14ac:dyDescent="0.2">
      <c r="B444" s="132"/>
      <c r="C444" s="132"/>
    </row>
    <row r="445" spans="2:3" ht="12.75" customHeight="1" x14ac:dyDescent="0.2">
      <c r="B445" s="132"/>
      <c r="C445" s="132"/>
    </row>
    <row r="446" spans="2:3" ht="12.75" customHeight="1" x14ac:dyDescent="0.2">
      <c r="B446" s="132"/>
      <c r="C446" s="132"/>
    </row>
    <row r="447" spans="2:3" ht="12.75" customHeight="1" x14ac:dyDescent="0.2">
      <c r="B447" s="132"/>
      <c r="C447" s="132"/>
    </row>
    <row r="448" spans="2:3" ht="12.75" customHeight="1" x14ac:dyDescent="0.2">
      <c r="B448" s="132"/>
      <c r="C448" s="132"/>
    </row>
    <row r="449" spans="2:3" ht="12.75" customHeight="1" x14ac:dyDescent="0.2">
      <c r="B449" s="132"/>
      <c r="C449" s="132"/>
    </row>
    <row r="450" spans="2:3" ht="12.75" customHeight="1" x14ac:dyDescent="0.2">
      <c r="B450" s="132"/>
      <c r="C450" s="132"/>
    </row>
    <row r="451" spans="2:3" ht="12.75" customHeight="1" x14ac:dyDescent="0.2">
      <c r="B451" s="132"/>
      <c r="C451" s="132"/>
    </row>
    <row r="452" spans="2:3" ht="12.75" customHeight="1" x14ac:dyDescent="0.2">
      <c r="B452" s="132"/>
      <c r="C452" s="132"/>
    </row>
    <row r="453" spans="2:3" ht="12.75" customHeight="1" x14ac:dyDescent="0.2">
      <c r="B453" s="132"/>
      <c r="C453" s="132"/>
    </row>
    <row r="454" spans="2:3" ht="12.75" customHeight="1" x14ac:dyDescent="0.2">
      <c r="B454" s="132"/>
      <c r="C454" s="132"/>
    </row>
    <row r="455" spans="2:3" ht="12.75" customHeight="1" x14ac:dyDescent="0.2">
      <c r="B455" s="132"/>
      <c r="C455" s="132"/>
    </row>
    <row r="456" spans="2:3" ht="12.75" customHeight="1" x14ac:dyDescent="0.2">
      <c r="B456" s="132"/>
      <c r="C456" s="132"/>
    </row>
    <row r="457" spans="2:3" ht="12.75" customHeight="1" x14ac:dyDescent="0.2">
      <c r="B457" s="132"/>
      <c r="C457" s="132"/>
    </row>
    <row r="458" spans="2:3" ht="12.75" customHeight="1" x14ac:dyDescent="0.2">
      <c r="B458" s="132"/>
      <c r="C458" s="132"/>
    </row>
    <row r="459" spans="2:3" ht="12.75" customHeight="1" x14ac:dyDescent="0.2">
      <c r="B459" s="132"/>
      <c r="C459" s="132"/>
    </row>
    <row r="460" spans="2:3" ht="12.75" customHeight="1" x14ac:dyDescent="0.2">
      <c r="B460" s="132"/>
      <c r="C460" s="132"/>
    </row>
    <row r="461" spans="2:3" ht="12.75" customHeight="1" x14ac:dyDescent="0.2">
      <c r="B461" s="132"/>
      <c r="C461" s="132"/>
    </row>
    <row r="462" spans="2:3" ht="12.75" customHeight="1" x14ac:dyDescent="0.2">
      <c r="B462" s="132"/>
      <c r="C462" s="132"/>
    </row>
    <row r="463" spans="2:3" ht="12.75" customHeight="1" x14ac:dyDescent="0.2">
      <c r="B463" s="132"/>
      <c r="C463" s="132"/>
    </row>
    <row r="464" spans="2:3" ht="12.75" customHeight="1" x14ac:dyDescent="0.2">
      <c r="B464" s="132"/>
      <c r="C464" s="132"/>
    </row>
    <row r="465" spans="2:3" ht="12.75" customHeight="1" x14ac:dyDescent="0.2">
      <c r="B465" s="132"/>
      <c r="C465" s="132"/>
    </row>
    <row r="466" spans="2:3" ht="12.75" customHeight="1" x14ac:dyDescent="0.2">
      <c r="B466" s="132"/>
      <c r="C466" s="132"/>
    </row>
    <row r="467" spans="2:3" ht="12.75" customHeight="1" x14ac:dyDescent="0.2">
      <c r="B467" s="132"/>
      <c r="C467" s="132"/>
    </row>
    <row r="468" spans="2:3" ht="12.75" customHeight="1" x14ac:dyDescent="0.2">
      <c r="B468" s="132"/>
      <c r="C468" s="132"/>
    </row>
    <row r="469" spans="2:3" ht="12.75" customHeight="1" x14ac:dyDescent="0.2">
      <c r="B469" s="132"/>
      <c r="C469" s="132"/>
    </row>
    <row r="470" spans="2:3" ht="12.75" customHeight="1" x14ac:dyDescent="0.2">
      <c r="B470" s="132"/>
      <c r="C470" s="132"/>
    </row>
    <row r="471" spans="2:3" ht="12.75" customHeight="1" x14ac:dyDescent="0.2">
      <c r="B471" s="132"/>
      <c r="C471" s="132"/>
    </row>
    <row r="472" spans="2:3" ht="12.75" customHeight="1" x14ac:dyDescent="0.2">
      <c r="B472" s="132"/>
      <c r="C472" s="132"/>
    </row>
    <row r="473" spans="2:3" ht="12.75" customHeight="1" x14ac:dyDescent="0.2">
      <c r="B473" s="132"/>
      <c r="C473" s="132"/>
    </row>
    <row r="474" spans="2:3" ht="12.75" customHeight="1" x14ac:dyDescent="0.2">
      <c r="B474" s="132"/>
      <c r="C474" s="132"/>
    </row>
    <row r="475" spans="2:3" ht="12.75" customHeight="1" x14ac:dyDescent="0.2">
      <c r="B475" s="132"/>
      <c r="C475" s="132"/>
    </row>
    <row r="476" spans="2:3" ht="12.75" customHeight="1" x14ac:dyDescent="0.2">
      <c r="B476" s="132"/>
      <c r="C476" s="132"/>
    </row>
    <row r="477" spans="2:3" ht="12.75" customHeight="1" x14ac:dyDescent="0.2">
      <c r="B477" s="132"/>
      <c r="C477" s="132"/>
    </row>
    <row r="478" spans="2:3" ht="12.75" customHeight="1" x14ac:dyDescent="0.2">
      <c r="B478" s="132"/>
      <c r="C478" s="132"/>
    </row>
    <row r="479" spans="2:3" ht="12.75" customHeight="1" x14ac:dyDescent="0.2">
      <c r="B479" s="132"/>
      <c r="C479" s="132"/>
    </row>
    <row r="480" spans="2:3" ht="12.75" customHeight="1" x14ac:dyDescent="0.2">
      <c r="B480" s="132"/>
      <c r="C480" s="132"/>
    </row>
    <row r="481" spans="2:3" ht="12.75" customHeight="1" x14ac:dyDescent="0.2">
      <c r="B481" s="132"/>
      <c r="C481" s="132"/>
    </row>
    <row r="482" spans="2:3" ht="12.75" customHeight="1" x14ac:dyDescent="0.2">
      <c r="B482" s="132"/>
      <c r="C482" s="132"/>
    </row>
    <row r="483" spans="2:3" ht="12.75" customHeight="1" x14ac:dyDescent="0.2">
      <c r="B483" s="132"/>
      <c r="C483" s="132"/>
    </row>
    <row r="484" spans="2:3" ht="12.75" customHeight="1" x14ac:dyDescent="0.2">
      <c r="B484" s="132"/>
      <c r="C484" s="132"/>
    </row>
    <row r="485" spans="2:3" ht="12.75" customHeight="1" x14ac:dyDescent="0.2">
      <c r="B485" s="132"/>
      <c r="C485" s="132"/>
    </row>
    <row r="486" spans="2:3" ht="12.75" customHeight="1" x14ac:dyDescent="0.2">
      <c r="B486" s="132"/>
      <c r="C486" s="132"/>
    </row>
    <row r="487" spans="2:3" ht="12.75" customHeight="1" x14ac:dyDescent="0.2">
      <c r="B487" s="132"/>
      <c r="C487" s="132"/>
    </row>
    <row r="488" spans="2:3" ht="12.75" customHeight="1" x14ac:dyDescent="0.2">
      <c r="B488" s="132"/>
      <c r="C488" s="132"/>
    </row>
    <row r="489" spans="2:3" ht="12.75" customHeight="1" x14ac:dyDescent="0.2">
      <c r="B489" s="132"/>
      <c r="C489" s="132"/>
    </row>
    <row r="490" spans="2:3" ht="12.75" customHeight="1" x14ac:dyDescent="0.2">
      <c r="B490" s="132"/>
      <c r="C490" s="132"/>
    </row>
    <row r="491" spans="2:3" ht="12.75" customHeight="1" x14ac:dyDescent="0.2">
      <c r="B491" s="132"/>
      <c r="C491" s="132"/>
    </row>
    <row r="492" spans="2:3" ht="12.75" customHeight="1" x14ac:dyDescent="0.2">
      <c r="B492" s="132"/>
      <c r="C492" s="132"/>
    </row>
    <row r="493" spans="2:3" ht="12.75" customHeight="1" x14ac:dyDescent="0.2">
      <c r="B493" s="132"/>
      <c r="C493" s="132"/>
    </row>
    <row r="494" spans="2:3" ht="12.75" customHeight="1" x14ac:dyDescent="0.2">
      <c r="B494" s="132"/>
      <c r="C494" s="132"/>
    </row>
    <row r="495" spans="2:3" ht="12.75" customHeight="1" x14ac:dyDescent="0.2">
      <c r="B495" s="132"/>
      <c r="C495" s="132"/>
    </row>
    <row r="496" spans="2:3" ht="12.75" customHeight="1" x14ac:dyDescent="0.2">
      <c r="B496" s="132"/>
      <c r="C496" s="132"/>
    </row>
    <row r="497" spans="2:3" ht="12.75" customHeight="1" x14ac:dyDescent="0.2">
      <c r="B497" s="132"/>
      <c r="C497" s="132"/>
    </row>
    <row r="498" spans="2:3" ht="12.75" customHeight="1" x14ac:dyDescent="0.2">
      <c r="B498" s="132"/>
      <c r="C498" s="132"/>
    </row>
    <row r="499" spans="2:3" ht="12.75" customHeight="1" x14ac:dyDescent="0.2">
      <c r="B499" s="132"/>
      <c r="C499" s="132"/>
    </row>
    <row r="500" spans="2:3" ht="12.75" customHeight="1" x14ac:dyDescent="0.2">
      <c r="B500" s="132"/>
      <c r="C500" s="132"/>
    </row>
    <row r="501" spans="2:3" ht="12.75" customHeight="1" x14ac:dyDescent="0.2">
      <c r="B501" s="132"/>
      <c r="C501" s="132"/>
    </row>
    <row r="502" spans="2:3" ht="12.75" customHeight="1" x14ac:dyDescent="0.2">
      <c r="B502" s="132"/>
      <c r="C502" s="132"/>
    </row>
    <row r="503" spans="2:3" ht="12.75" customHeight="1" x14ac:dyDescent="0.2">
      <c r="B503" s="132"/>
      <c r="C503" s="132"/>
    </row>
    <row r="504" spans="2:3" ht="12.75" customHeight="1" x14ac:dyDescent="0.2">
      <c r="B504" s="132"/>
      <c r="C504" s="132"/>
    </row>
    <row r="505" spans="2:3" ht="12.75" customHeight="1" x14ac:dyDescent="0.2">
      <c r="B505" s="132"/>
      <c r="C505" s="132"/>
    </row>
    <row r="506" spans="2:3" ht="12.75" customHeight="1" x14ac:dyDescent="0.2">
      <c r="B506" s="132"/>
      <c r="C506" s="132"/>
    </row>
    <row r="507" spans="2:3" ht="12.75" customHeight="1" x14ac:dyDescent="0.2">
      <c r="B507" s="132"/>
      <c r="C507" s="132"/>
    </row>
    <row r="508" spans="2:3" ht="12.75" customHeight="1" x14ac:dyDescent="0.2">
      <c r="B508" s="132"/>
      <c r="C508" s="132"/>
    </row>
    <row r="509" spans="2:3" ht="12.75" customHeight="1" x14ac:dyDescent="0.2">
      <c r="B509" s="132"/>
      <c r="C509" s="132"/>
    </row>
    <row r="510" spans="2:3" ht="12.75" customHeight="1" x14ac:dyDescent="0.2">
      <c r="B510" s="132"/>
      <c r="C510" s="132"/>
    </row>
    <row r="511" spans="2:3" ht="12.75" customHeight="1" x14ac:dyDescent="0.2">
      <c r="B511" s="132"/>
      <c r="C511" s="132"/>
    </row>
    <row r="512" spans="2:3" ht="12.75" customHeight="1" x14ac:dyDescent="0.2">
      <c r="B512" s="132"/>
      <c r="C512" s="132"/>
    </row>
    <row r="513" spans="2:3" ht="12.75" customHeight="1" x14ac:dyDescent="0.2">
      <c r="B513" s="132"/>
      <c r="C513" s="132"/>
    </row>
    <row r="514" spans="2:3" ht="12.75" customHeight="1" x14ac:dyDescent="0.2">
      <c r="B514" s="132"/>
      <c r="C514" s="132"/>
    </row>
    <row r="515" spans="2:3" ht="12.75" customHeight="1" x14ac:dyDescent="0.2">
      <c r="B515" s="132"/>
      <c r="C515" s="132"/>
    </row>
    <row r="516" spans="2:3" ht="12.75" customHeight="1" x14ac:dyDescent="0.2">
      <c r="B516" s="132"/>
      <c r="C516" s="132"/>
    </row>
    <row r="517" spans="2:3" ht="12.75" customHeight="1" x14ac:dyDescent="0.2">
      <c r="B517" s="132"/>
      <c r="C517" s="132"/>
    </row>
    <row r="518" spans="2:3" ht="12.75" customHeight="1" x14ac:dyDescent="0.2">
      <c r="B518" s="132"/>
      <c r="C518" s="132"/>
    </row>
    <row r="519" spans="2:3" ht="12.75" customHeight="1" x14ac:dyDescent="0.2">
      <c r="B519" s="132"/>
      <c r="C519" s="132"/>
    </row>
    <row r="520" spans="2:3" ht="12.75" customHeight="1" x14ac:dyDescent="0.2">
      <c r="B520" s="132"/>
      <c r="C520" s="132"/>
    </row>
    <row r="521" spans="2:3" ht="12.75" customHeight="1" x14ac:dyDescent="0.2">
      <c r="B521" s="132"/>
      <c r="C521" s="132"/>
    </row>
    <row r="522" spans="2:3" ht="12.75" customHeight="1" x14ac:dyDescent="0.2">
      <c r="B522" s="132"/>
      <c r="C522" s="132"/>
    </row>
    <row r="523" spans="2:3" ht="12.75" customHeight="1" x14ac:dyDescent="0.2">
      <c r="B523" s="132"/>
      <c r="C523" s="132"/>
    </row>
    <row r="524" spans="2:3" ht="12.75" customHeight="1" x14ac:dyDescent="0.2">
      <c r="B524" s="132"/>
      <c r="C524" s="132"/>
    </row>
    <row r="525" spans="2:3" ht="12.75" customHeight="1" x14ac:dyDescent="0.2">
      <c r="B525" s="132"/>
      <c r="C525" s="132"/>
    </row>
    <row r="526" spans="2:3" ht="12.75" customHeight="1" x14ac:dyDescent="0.2">
      <c r="B526" s="132"/>
      <c r="C526" s="132"/>
    </row>
    <row r="527" spans="2:3" ht="12.75" customHeight="1" x14ac:dyDescent="0.2">
      <c r="B527" s="132"/>
      <c r="C527" s="132"/>
    </row>
    <row r="528" spans="2:3" ht="12.75" customHeight="1" x14ac:dyDescent="0.2">
      <c r="B528" s="132"/>
      <c r="C528" s="132"/>
    </row>
    <row r="529" spans="2:3" ht="12.75" customHeight="1" x14ac:dyDescent="0.2">
      <c r="B529" s="132"/>
      <c r="C529" s="132"/>
    </row>
    <row r="530" spans="2:3" ht="12.75" customHeight="1" x14ac:dyDescent="0.2">
      <c r="B530" s="132"/>
      <c r="C530" s="132"/>
    </row>
    <row r="531" spans="2:3" ht="12.75" customHeight="1" x14ac:dyDescent="0.2">
      <c r="B531" s="132"/>
      <c r="C531" s="132"/>
    </row>
    <row r="532" spans="2:3" ht="12.75" customHeight="1" x14ac:dyDescent="0.2">
      <c r="B532" s="132"/>
      <c r="C532" s="132"/>
    </row>
    <row r="533" spans="2:3" ht="12.75" customHeight="1" x14ac:dyDescent="0.2">
      <c r="B533" s="132"/>
      <c r="C533" s="132"/>
    </row>
    <row r="534" spans="2:3" ht="12.75" customHeight="1" x14ac:dyDescent="0.2">
      <c r="B534" s="132"/>
      <c r="C534" s="132"/>
    </row>
    <row r="535" spans="2:3" ht="12.75" customHeight="1" x14ac:dyDescent="0.2">
      <c r="B535" s="132"/>
      <c r="C535" s="132"/>
    </row>
    <row r="536" spans="2:3" ht="12.75" customHeight="1" x14ac:dyDescent="0.2">
      <c r="B536" s="132"/>
      <c r="C536" s="132"/>
    </row>
    <row r="537" spans="2:3" ht="12.75" customHeight="1" x14ac:dyDescent="0.2">
      <c r="B537" s="132"/>
      <c r="C537" s="132"/>
    </row>
    <row r="538" spans="2:3" ht="12.75" customHeight="1" x14ac:dyDescent="0.2">
      <c r="B538" s="132"/>
      <c r="C538" s="132"/>
    </row>
    <row r="539" spans="2:3" ht="12.75" customHeight="1" x14ac:dyDescent="0.2">
      <c r="B539" s="132"/>
      <c r="C539" s="132"/>
    </row>
    <row r="540" spans="2:3" ht="12.75" customHeight="1" x14ac:dyDescent="0.2">
      <c r="B540" s="132"/>
      <c r="C540" s="132"/>
    </row>
    <row r="541" spans="2:3" ht="12.75" customHeight="1" x14ac:dyDescent="0.2">
      <c r="B541" s="132"/>
      <c r="C541" s="132"/>
    </row>
    <row r="542" spans="2:3" ht="12.75" customHeight="1" x14ac:dyDescent="0.2">
      <c r="B542" s="132"/>
      <c r="C542" s="132"/>
    </row>
    <row r="543" spans="2:3" ht="12.75" customHeight="1" x14ac:dyDescent="0.2">
      <c r="B543" s="132"/>
      <c r="C543" s="132"/>
    </row>
    <row r="544" spans="2:3" ht="12.75" customHeight="1" x14ac:dyDescent="0.2">
      <c r="B544" s="132"/>
      <c r="C544" s="132"/>
    </row>
    <row r="545" spans="2:3" ht="12.75" customHeight="1" x14ac:dyDescent="0.2">
      <c r="B545" s="132"/>
      <c r="C545" s="132"/>
    </row>
    <row r="546" spans="2:3" ht="12.75" customHeight="1" x14ac:dyDescent="0.2">
      <c r="B546" s="132"/>
      <c r="C546" s="132"/>
    </row>
    <row r="547" spans="2:3" ht="12.75" customHeight="1" x14ac:dyDescent="0.2">
      <c r="B547" s="132"/>
      <c r="C547" s="132"/>
    </row>
    <row r="548" spans="2:3" ht="12.75" customHeight="1" x14ac:dyDescent="0.2">
      <c r="B548" s="132"/>
      <c r="C548" s="132"/>
    </row>
    <row r="549" spans="2:3" ht="12.75" customHeight="1" x14ac:dyDescent="0.2">
      <c r="B549" s="132"/>
      <c r="C549" s="132"/>
    </row>
    <row r="550" spans="2:3" ht="12.75" customHeight="1" x14ac:dyDescent="0.2">
      <c r="B550" s="132"/>
      <c r="C550" s="132"/>
    </row>
    <row r="551" spans="2:3" ht="12.75" customHeight="1" x14ac:dyDescent="0.2">
      <c r="B551" s="132"/>
      <c r="C551" s="132"/>
    </row>
    <row r="552" spans="2:3" ht="12.75" customHeight="1" x14ac:dyDescent="0.2">
      <c r="B552" s="132"/>
      <c r="C552" s="132"/>
    </row>
    <row r="553" spans="2:3" ht="12.75" customHeight="1" x14ac:dyDescent="0.2">
      <c r="B553" s="132"/>
      <c r="C553" s="132"/>
    </row>
    <row r="554" spans="2:3" ht="12.75" customHeight="1" x14ac:dyDescent="0.2">
      <c r="B554" s="132"/>
      <c r="C554" s="132"/>
    </row>
    <row r="555" spans="2:3" ht="12.75" customHeight="1" x14ac:dyDescent="0.2">
      <c r="B555" s="132"/>
      <c r="C555" s="132"/>
    </row>
    <row r="556" spans="2:3" ht="12.75" customHeight="1" x14ac:dyDescent="0.2">
      <c r="B556" s="132"/>
      <c r="C556" s="132"/>
    </row>
    <row r="557" spans="2:3" ht="12.75" customHeight="1" x14ac:dyDescent="0.2">
      <c r="B557" s="132"/>
      <c r="C557" s="132"/>
    </row>
    <row r="558" spans="2:3" ht="12.75" customHeight="1" x14ac:dyDescent="0.2">
      <c r="B558" s="132"/>
      <c r="C558" s="132"/>
    </row>
    <row r="559" spans="2:3" ht="12.75" customHeight="1" x14ac:dyDescent="0.2">
      <c r="B559" s="132"/>
      <c r="C559" s="132"/>
    </row>
    <row r="560" spans="2:3" ht="12.75" customHeight="1" x14ac:dyDescent="0.2">
      <c r="B560" s="132"/>
      <c r="C560" s="132"/>
    </row>
    <row r="561" spans="2:3" ht="12.75" customHeight="1" x14ac:dyDescent="0.2">
      <c r="B561" s="132"/>
      <c r="C561" s="132"/>
    </row>
    <row r="562" spans="2:3" ht="12.75" customHeight="1" x14ac:dyDescent="0.2">
      <c r="B562" s="132"/>
      <c r="C562" s="132"/>
    </row>
    <row r="563" spans="2:3" ht="12.75" customHeight="1" x14ac:dyDescent="0.2">
      <c r="B563" s="132"/>
      <c r="C563" s="132"/>
    </row>
    <row r="564" spans="2:3" ht="12.75" customHeight="1" x14ac:dyDescent="0.2">
      <c r="B564" s="132"/>
      <c r="C564" s="132"/>
    </row>
    <row r="565" spans="2:3" ht="12.75" customHeight="1" x14ac:dyDescent="0.2">
      <c r="B565" s="132"/>
      <c r="C565" s="132"/>
    </row>
    <row r="566" spans="2:3" ht="12.75" customHeight="1" x14ac:dyDescent="0.2">
      <c r="B566" s="132"/>
      <c r="C566" s="132"/>
    </row>
    <row r="567" spans="2:3" ht="12.75" customHeight="1" x14ac:dyDescent="0.2">
      <c r="B567" s="132"/>
      <c r="C567" s="132"/>
    </row>
    <row r="568" spans="2:3" ht="12.75" customHeight="1" x14ac:dyDescent="0.2">
      <c r="B568" s="132"/>
      <c r="C568" s="132"/>
    </row>
    <row r="569" spans="2:3" ht="12.75" customHeight="1" x14ac:dyDescent="0.2">
      <c r="B569" s="132"/>
      <c r="C569" s="132"/>
    </row>
    <row r="570" spans="2:3" ht="12.75" customHeight="1" x14ac:dyDescent="0.2">
      <c r="B570" s="132"/>
      <c r="C570" s="132"/>
    </row>
    <row r="571" spans="2:3" ht="12.75" customHeight="1" x14ac:dyDescent="0.2">
      <c r="B571" s="132"/>
      <c r="C571" s="132"/>
    </row>
    <row r="572" spans="2:3" ht="12.75" customHeight="1" x14ac:dyDescent="0.2">
      <c r="B572" s="132"/>
      <c r="C572" s="132"/>
    </row>
    <row r="573" spans="2:3" ht="12.75" customHeight="1" x14ac:dyDescent="0.2">
      <c r="B573" s="132"/>
      <c r="C573" s="132"/>
    </row>
    <row r="574" spans="2:3" ht="12.75" customHeight="1" x14ac:dyDescent="0.2">
      <c r="B574" s="132"/>
      <c r="C574" s="132"/>
    </row>
    <row r="575" spans="2:3" ht="12.75" customHeight="1" x14ac:dyDescent="0.2">
      <c r="B575" s="132"/>
      <c r="C575" s="132"/>
    </row>
    <row r="576" spans="2:3" ht="12.75" customHeight="1" x14ac:dyDescent="0.2">
      <c r="B576" s="132"/>
      <c r="C576" s="132"/>
    </row>
    <row r="577" spans="2:3" ht="12.75" customHeight="1" x14ac:dyDescent="0.2">
      <c r="B577" s="132"/>
      <c r="C577" s="132"/>
    </row>
    <row r="578" spans="2:3" ht="12.75" customHeight="1" x14ac:dyDescent="0.2">
      <c r="B578" s="132"/>
      <c r="C578" s="132"/>
    </row>
    <row r="579" spans="2:3" ht="12.75" customHeight="1" x14ac:dyDescent="0.2">
      <c r="B579" s="132"/>
      <c r="C579" s="132"/>
    </row>
    <row r="580" spans="2:3" ht="12.75" customHeight="1" x14ac:dyDescent="0.2">
      <c r="B580" s="132"/>
      <c r="C580" s="132"/>
    </row>
    <row r="581" spans="2:3" ht="12.75" customHeight="1" x14ac:dyDescent="0.2">
      <c r="B581" s="132"/>
      <c r="C581" s="132"/>
    </row>
    <row r="582" spans="2:3" ht="12.75" customHeight="1" x14ac:dyDescent="0.2">
      <c r="B582" s="132"/>
      <c r="C582" s="132"/>
    </row>
    <row r="583" spans="2:3" ht="12.75" customHeight="1" x14ac:dyDescent="0.2">
      <c r="B583" s="132"/>
      <c r="C583" s="132"/>
    </row>
    <row r="584" spans="2:3" ht="12.75" customHeight="1" x14ac:dyDescent="0.2">
      <c r="B584" s="132"/>
      <c r="C584" s="132"/>
    </row>
    <row r="585" spans="2:3" ht="12.75" customHeight="1" x14ac:dyDescent="0.2">
      <c r="B585" s="132"/>
      <c r="C585" s="132"/>
    </row>
    <row r="586" spans="2:3" ht="12.75" customHeight="1" x14ac:dyDescent="0.2">
      <c r="B586" s="132"/>
      <c r="C586" s="132"/>
    </row>
    <row r="587" spans="2:3" ht="12.75" customHeight="1" x14ac:dyDescent="0.2">
      <c r="B587" s="132"/>
      <c r="C587" s="132"/>
    </row>
    <row r="588" spans="2:3" ht="12.75" customHeight="1" x14ac:dyDescent="0.2">
      <c r="B588" s="132"/>
      <c r="C588" s="132"/>
    </row>
    <row r="589" spans="2:3" ht="12.75" customHeight="1" x14ac:dyDescent="0.2">
      <c r="B589" s="132"/>
      <c r="C589" s="132"/>
    </row>
    <row r="590" spans="2:3" ht="12.75" customHeight="1" x14ac:dyDescent="0.2">
      <c r="B590" s="132"/>
      <c r="C590" s="132"/>
    </row>
    <row r="591" spans="2:3" ht="12.75" customHeight="1" x14ac:dyDescent="0.2">
      <c r="B591" s="132"/>
      <c r="C591" s="132"/>
    </row>
    <row r="592" spans="2:3" ht="12.75" customHeight="1" x14ac:dyDescent="0.2">
      <c r="B592" s="132"/>
      <c r="C592" s="132"/>
    </row>
    <row r="593" spans="2:3" ht="12.75" customHeight="1" x14ac:dyDescent="0.2">
      <c r="B593" s="132"/>
      <c r="C593" s="132"/>
    </row>
    <row r="594" spans="2:3" ht="12.75" customHeight="1" x14ac:dyDescent="0.2">
      <c r="B594" s="132"/>
      <c r="C594" s="132"/>
    </row>
    <row r="595" spans="2:3" ht="12.75" customHeight="1" x14ac:dyDescent="0.2">
      <c r="B595" s="132"/>
      <c r="C595" s="132"/>
    </row>
    <row r="596" spans="2:3" ht="12.75" customHeight="1" x14ac:dyDescent="0.2">
      <c r="B596" s="132"/>
      <c r="C596" s="132"/>
    </row>
    <row r="597" spans="2:3" ht="12.75" customHeight="1" x14ac:dyDescent="0.2">
      <c r="B597" s="132"/>
      <c r="C597" s="132"/>
    </row>
    <row r="598" spans="2:3" ht="12.75" customHeight="1" x14ac:dyDescent="0.2">
      <c r="B598" s="132"/>
      <c r="C598" s="132"/>
    </row>
    <row r="599" spans="2:3" ht="12.75" customHeight="1" x14ac:dyDescent="0.2">
      <c r="B599" s="132"/>
      <c r="C599" s="132"/>
    </row>
    <row r="600" spans="2:3" ht="12.75" customHeight="1" x14ac:dyDescent="0.2">
      <c r="B600" s="132"/>
      <c r="C600" s="132"/>
    </row>
    <row r="601" spans="2:3" ht="12.75" customHeight="1" x14ac:dyDescent="0.2">
      <c r="B601" s="132"/>
      <c r="C601" s="132"/>
    </row>
    <row r="602" spans="2:3" ht="12.75" customHeight="1" x14ac:dyDescent="0.2">
      <c r="B602" s="132"/>
      <c r="C602" s="132"/>
    </row>
    <row r="603" spans="2:3" ht="12.75" customHeight="1" x14ac:dyDescent="0.2">
      <c r="B603" s="132"/>
      <c r="C603" s="132"/>
    </row>
    <row r="604" spans="2:3" ht="12.75" customHeight="1" x14ac:dyDescent="0.2">
      <c r="B604" s="132"/>
      <c r="C604" s="132"/>
    </row>
    <row r="605" spans="2:3" ht="12.75" customHeight="1" x14ac:dyDescent="0.2">
      <c r="B605" s="132"/>
      <c r="C605" s="132"/>
    </row>
    <row r="606" spans="2:3" ht="12.75" customHeight="1" x14ac:dyDescent="0.2">
      <c r="B606" s="132"/>
      <c r="C606" s="132"/>
    </row>
    <row r="607" spans="2:3" ht="12.75" customHeight="1" x14ac:dyDescent="0.2">
      <c r="B607" s="132"/>
      <c r="C607" s="132"/>
    </row>
    <row r="608" spans="2:3" ht="12.75" customHeight="1" x14ac:dyDescent="0.2">
      <c r="B608" s="132"/>
      <c r="C608" s="132"/>
    </row>
    <row r="609" spans="2:3" ht="12.75" customHeight="1" x14ac:dyDescent="0.2">
      <c r="B609" s="132"/>
      <c r="C609" s="132"/>
    </row>
    <row r="610" spans="2:3" ht="12.75" customHeight="1" x14ac:dyDescent="0.2">
      <c r="B610" s="132"/>
      <c r="C610" s="132"/>
    </row>
    <row r="611" spans="2:3" ht="12.75" customHeight="1" x14ac:dyDescent="0.2">
      <c r="B611" s="132"/>
      <c r="C611" s="132"/>
    </row>
    <row r="612" spans="2:3" ht="12.75" customHeight="1" x14ac:dyDescent="0.2">
      <c r="B612" s="132"/>
      <c r="C612" s="132"/>
    </row>
    <row r="613" spans="2:3" ht="12.75" customHeight="1" x14ac:dyDescent="0.2">
      <c r="B613" s="132"/>
      <c r="C613" s="132"/>
    </row>
    <row r="614" spans="2:3" ht="12.75" customHeight="1" x14ac:dyDescent="0.2">
      <c r="B614" s="132"/>
      <c r="C614" s="132"/>
    </row>
    <row r="615" spans="2:3" ht="12.75" customHeight="1" x14ac:dyDescent="0.2">
      <c r="B615" s="132"/>
      <c r="C615" s="132"/>
    </row>
    <row r="616" spans="2:3" ht="12.75" customHeight="1" x14ac:dyDescent="0.2">
      <c r="B616" s="132"/>
      <c r="C616" s="132"/>
    </row>
    <row r="617" spans="2:3" ht="12.75" customHeight="1" x14ac:dyDescent="0.2">
      <c r="B617" s="132"/>
      <c r="C617" s="132"/>
    </row>
    <row r="618" spans="2:3" ht="12.75" customHeight="1" x14ac:dyDescent="0.2">
      <c r="B618" s="132"/>
      <c r="C618" s="132"/>
    </row>
    <row r="619" spans="2:3" ht="12.75" customHeight="1" x14ac:dyDescent="0.2">
      <c r="B619" s="132"/>
      <c r="C619" s="132"/>
    </row>
    <row r="620" spans="2:3" ht="12.75" customHeight="1" x14ac:dyDescent="0.2">
      <c r="B620" s="132"/>
      <c r="C620" s="132"/>
    </row>
    <row r="621" spans="2:3" ht="12.75" customHeight="1" x14ac:dyDescent="0.2">
      <c r="B621" s="132"/>
      <c r="C621" s="132"/>
    </row>
    <row r="622" spans="2:3" ht="12.75" customHeight="1" x14ac:dyDescent="0.2">
      <c r="B622" s="132"/>
      <c r="C622" s="132"/>
    </row>
    <row r="623" spans="2:3" ht="12.75" customHeight="1" x14ac:dyDescent="0.2">
      <c r="B623" s="132"/>
      <c r="C623" s="132"/>
    </row>
    <row r="624" spans="2:3" ht="12.75" customHeight="1" x14ac:dyDescent="0.2">
      <c r="B624" s="132"/>
      <c r="C624" s="132"/>
    </row>
    <row r="625" spans="2:3" ht="12.75" customHeight="1" x14ac:dyDescent="0.2">
      <c r="B625" s="132"/>
      <c r="C625" s="132"/>
    </row>
    <row r="626" spans="2:3" ht="12.75" customHeight="1" x14ac:dyDescent="0.2">
      <c r="B626" s="132"/>
      <c r="C626" s="132"/>
    </row>
    <row r="627" spans="2:3" ht="12.75" customHeight="1" x14ac:dyDescent="0.2">
      <c r="B627" s="132"/>
      <c r="C627" s="132"/>
    </row>
    <row r="628" spans="2:3" ht="12.75" customHeight="1" x14ac:dyDescent="0.2">
      <c r="B628" s="132"/>
      <c r="C628" s="132"/>
    </row>
    <row r="629" spans="2:3" ht="12.75" customHeight="1" x14ac:dyDescent="0.2">
      <c r="B629" s="132"/>
      <c r="C629" s="132"/>
    </row>
    <row r="630" spans="2:3" ht="12.75" customHeight="1" x14ac:dyDescent="0.2">
      <c r="B630" s="132"/>
      <c r="C630" s="132"/>
    </row>
    <row r="631" spans="2:3" ht="12.75" customHeight="1" x14ac:dyDescent="0.2">
      <c r="B631" s="132"/>
      <c r="C631" s="132"/>
    </row>
    <row r="632" spans="2:3" ht="12.75" customHeight="1" x14ac:dyDescent="0.2">
      <c r="B632" s="132"/>
      <c r="C632" s="132"/>
    </row>
    <row r="633" spans="2:3" ht="12.75" customHeight="1" x14ac:dyDescent="0.2">
      <c r="B633" s="132"/>
      <c r="C633" s="132"/>
    </row>
    <row r="634" spans="2:3" ht="12.75" customHeight="1" x14ac:dyDescent="0.2">
      <c r="B634" s="132"/>
      <c r="C634" s="132"/>
    </row>
    <row r="635" spans="2:3" ht="12.75" customHeight="1" x14ac:dyDescent="0.2">
      <c r="B635" s="132"/>
      <c r="C635" s="132"/>
    </row>
    <row r="636" spans="2:3" ht="12.75" customHeight="1" x14ac:dyDescent="0.2">
      <c r="B636" s="132"/>
      <c r="C636" s="132"/>
    </row>
    <row r="637" spans="2:3" ht="12.75" customHeight="1" x14ac:dyDescent="0.2">
      <c r="B637" s="132"/>
      <c r="C637" s="132"/>
    </row>
    <row r="638" spans="2:3" ht="12.75" customHeight="1" x14ac:dyDescent="0.2">
      <c r="B638" s="132"/>
      <c r="C638" s="132"/>
    </row>
    <row r="639" spans="2:3" ht="12.75" customHeight="1" x14ac:dyDescent="0.2">
      <c r="B639" s="132"/>
      <c r="C639" s="132"/>
    </row>
    <row r="640" spans="2:3" ht="12.75" customHeight="1" x14ac:dyDescent="0.2">
      <c r="B640" s="132"/>
      <c r="C640" s="132"/>
    </row>
    <row r="641" spans="2:3" ht="12.75" customHeight="1" x14ac:dyDescent="0.2">
      <c r="B641" s="132"/>
      <c r="C641" s="132"/>
    </row>
    <row r="642" spans="2:3" ht="12.75" customHeight="1" x14ac:dyDescent="0.2">
      <c r="B642" s="132"/>
      <c r="C642" s="132"/>
    </row>
    <row r="643" spans="2:3" ht="12.75" customHeight="1" x14ac:dyDescent="0.2">
      <c r="B643" s="132"/>
      <c r="C643" s="132"/>
    </row>
    <row r="644" spans="2:3" ht="12.75" customHeight="1" x14ac:dyDescent="0.2">
      <c r="B644" s="132"/>
      <c r="C644" s="132"/>
    </row>
    <row r="645" spans="2:3" ht="12.75" customHeight="1" x14ac:dyDescent="0.2">
      <c r="B645" s="132"/>
      <c r="C645" s="132"/>
    </row>
    <row r="646" spans="2:3" ht="12.75" customHeight="1" x14ac:dyDescent="0.2">
      <c r="B646" s="132"/>
      <c r="C646" s="132"/>
    </row>
    <row r="647" spans="2:3" ht="12.75" customHeight="1" x14ac:dyDescent="0.2">
      <c r="B647" s="132"/>
      <c r="C647" s="132"/>
    </row>
    <row r="648" spans="2:3" ht="12.75" customHeight="1" x14ac:dyDescent="0.2">
      <c r="B648" s="132"/>
      <c r="C648" s="132"/>
    </row>
    <row r="649" spans="2:3" ht="12.75" customHeight="1" x14ac:dyDescent="0.2">
      <c r="B649" s="132"/>
      <c r="C649" s="132"/>
    </row>
    <row r="650" spans="2:3" ht="12.75" customHeight="1" x14ac:dyDescent="0.2">
      <c r="B650" s="132"/>
      <c r="C650" s="132"/>
    </row>
    <row r="651" spans="2:3" ht="12.75" customHeight="1" x14ac:dyDescent="0.2">
      <c r="B651" s="132"/>
      <c r="C651" s="132"/>
    </row>
    <row r="652" spans="2:3" ht="12.75" customHeight="1" x14ac:dyDescent="0.2">
      <c r="B652" s="132"/>
      <c r="C652" s="132"/>
    </row>
    <row r="653" spans="2:3" ht="12.75" customHeight="1" x14ac:dyDescent="0.2">
      <c r="B653" s="132"/>
      <c r="C653" s="132"/>
    </row>
    <row r="654" spans="2:3" ht="12.75" customHeight="1" x14ac:dyDescent="0.2">
      <c r="B654" s="132"/>
      <c r="C654" s="132"/>
    </row>
    <row r="655" spans="2:3" ht="12.75" customHeight="1" x14ac:dyDescent="0.2">
      <c r="B655" s="132"/>
      <c r="C655" s="132"/>
    </row>
    <row r="656" spans="2:3" ht="12.75" customHeight="1" x14ac:dyDescent="0.2">
      <c r="B656" s="132"/>
      <c r="C656" s="132"/>
    </row>
    <row r="657" spans="2:3" ht="12.75" customHeight="1" x14ac:dyDescent="0.2">
      <c r="B657" s="132"/>
      <c r="C657" s="132"/>
    </row>
    <row r="658" spans="2:3" ht="12.75" customHeight="1" x14ac:dyDescent="0.2">
      <c r="B658" s="132"/>
      <c r="C658" s="132"/>
    </row>
    <row r="659" spans="2:3" ht="12.75" customHeight="1" x14ac:dyDescent="0.2">
      <c r="B659" s="132"/>
      <c r="C659" s="132"/>
    </row>
    <row r="660" spans="2:3" ht="12.75" customHeight="1" x14ac:dyDescent="0.2">
      <c r="B660" s="132"/>
      <c r="C660" s="132"/>
    </row>
    <row r="661" spans="2:3" ht="12.75" customHeight="1" x14ac:dyDescent="0.2">
      <c r="B661" s="132"/>
      <c r="C661" s="132"/>
    </row>
    <row r="662" spans="2:3" ht="12.75" customHeight="1" x14ac:dyDescent="0.2">
      <c r="B662" s="132"/>
      <c r="C662" s="132"/>
    </row>
    <row r="663" spans="2:3" ht="12.75" customHeight="1" x14ac:dyDescent="0.2">
      <c r="B663" s="132"/>
      <c r="C663" s="132"/>
    </row>
    <row r="664" spans="2:3" ht="12.75" customHeight="1" x14ac:dyDescent="0.2">
      <c r="B664" s="132"/>
      <c r="C664" s="132"/>
    </row>
    <row r="665" spans="2:3" ht="12.75" customHeight="1" x14ac:dyDescent="0.2">
      <c r="B665" s="132"/>
      <c r="C665" s="132"/>
    </row>
    <row r="666" spans="2:3" ht="12.75" customHeight="1" x14ac:dyDescent="0.2">
      <c r="B666" s="132"/>
      <c r="C666" s="132"/>
    </row>
    <row r="667" spans="2:3" ht="12.75" customHeight="1" x14ac:dyDescent="0.2">
      <c r="B667" s="132"/>
      <c r="C667" s="132"/>
    </row>
    <row r="668" spans="2:3" ht="12.75" customHeight="1" x14ac:dyDescent="0.2">
      <c r="B668" s="132"/>
      <c r="C668" s="132"/>
    </row>
    <row r="669" spans="2:3" ht="12.75" customHeight="1" x14ac:dyDescent="0.2">
      <c r="B669" s="132"/>
      <c r="C669" s="132"/>
    </row>
    <row r="670" spans="2:3" ht="12.75" customHeight="1" x14ac:dyDescent="0.2">
      <c r="B670" s="132"/>
      <c r="C670" s="132"/>
    </row>
    <row r="671" spans="2:3" ht="12.75" customHeight="1" x14ac:dyDescent="0.2">
      <c r="B671" s="132"/>
      <c r="C671" s="132"/>
    </row>
    <row r="672" spans="2:3" ht="12.75" customHeight="1" x14ac:dyDescent="0.2">
      <c r="B672" s="132"/>
      <c r="C672" s="132"/>
    </row>
    <row r="673" spans="2:3" ht="12.75" customHeight="1" x14ac:dyDescent="0.2">
      <c r="B673" s="132"/>
      <c r="C673" s="132"/>
    </row>
    <row r="674" spans="2:3" ht="12.75" customHeight="1" x14ac:dyDescent="0.2">
      <c r="B674" s="132"/>
      <c r="C674" s="132"/>
    </row>
    <row r="675" spans="2:3" ht="12.75" customHeight="1" x14ac:dyDescent="0.2">
      <c r="B675" s="132"/>
      <c r="C675" s="132"/>
    </row>
    <row r="676" spans="2:3" ht="12.75" customHeight="1" x14ac:dyDescent="0.2">
      <c r="B676" s="132"/>
      <c r="C676" s="132"/>
    </row>
    <row r="677" spans="2:3" ht="12.75" customHeight="1" x14ac:dyDescent="0.2">
      <c r="B677" s="132"/>
      <c r="C677" s="132"/>
    </row>
    <row r="678" spans="2:3" ht="12.75" customHeight="1" x14ac:dyDescent="0.2">
      <c r="B678" s="132"/>
      <c r="C678" s="132"/>
    </row>
    <row r="679" spans="2:3" ht="12.75" customHeight="1" x14ac:dyDescent="0.2">
      <c r="B679" s="132"/>
      <c r="C679" s="132"/>
    </row>
    <row r="680" spans="2:3" ht="12.75" customHeight="1" x14ac:dyDescent="0.2">
      <c r="B680" s="132"/>
      <c r="C680" s="132"/>
    </row>
    <row r="681" spans="2:3" ht="12.75" customHeight="1" x14ac:dyDescent="0.2">
      <c r="B681" s="132"/>
      <c r="C681" s="132"/>
    </row>
    <row r="682" spans="2:3" ht="12.75" customHeight="1" x14ac:dyDescent="0.2">
      <c r="B682" s="132"/>
      <c r="C682" s="132"/>
    </row>
    <row r="683" spans="2:3" ht="12.75" customHeight="1" x14ac:dyDescent="0.2">
      <c r="B683" s="132"/>
      <c r="C683" s="132"/>
    </row>
    <row r="684" spans="2:3" ht="12.75" customHeight="1" x14ac:dyDescent="0.2">
      <c r="B684" s="132"/>
      <c r="C684" s="132"/>
    </row>
    <row r="685" spans="2:3" ht="12.75" customHeight="1" x14ac:dyDescent="0.2">
      <c r="B685" s="132"/>
      <c r="C685" s="132"/>
    </row>
    <row r="686" spans="2:3" ht="12.75" customHeight="1" x14ac:dyDescent="0.2">
      <c r="B686" s="132"/>
      <c r="C686" s="132"/>
    </row>
    <row r="687" spans="2:3" ht="12.75" customHeight="1" x14ac:dyDescent="0.2">
      <c r="B687" s="132"/>
      <c r="C687" s="132"/>
    </row>
    <row r="688" spans="2:3" ht="12.75" customHeight="1" x14ac:dyDescent="0.2">
      <c r="B688" s="132"/>
      <c r="C688" s="132"/>
    </row>
    <row r="689" spans="2:3" ht="12.75" customHeight="1" x14ac:dyDescent="0.2">
      <c r="B689" s="132"/>
      <c r="C689" s="132"/>
    </row>
    <row r="690" spans="2:3" ht="12.75" customHeight="1" x14ac:dyDescent="0.2">
      <c r="B690" s="132"/>
      <c r="C690" s="132"/>
    </row>
    <row r="691" spans="2:3" ht="12.75" customHeight="1" x14ac:dyDescent="0.2">
      <c r="B691" s="132"/>
      <c r="C691" s="132"/>
    </row>
    <row r="692" spans="2:3" ht="12.75" customHeight="1" x14ac:dyDescent="0.2">
      <c r="B692" s="132"/>
      <c r="C692" s="132"/>
    </row>
    <row r="693" spans="2:3" ht="12.75" customHeight="1" x14ac:dyDescent="0.2">
      <c r="B693" s="132"/>
      <c r="C693" s="132"/>
    </row>
    <row r="694" spans="2:3" ht="12.75" customHeight="1" x14ac:dyDescent="0.2">
      <c r="B694" s="132"/>
      <c r="C694" s="132"/>
    </row>
    <row r="695" spans="2:3" ht="12.75" customHeight="1" x14ac:dyDescent="0.2">
      <c r="B695" s="132"/>
      <c r="C695" s="132"/>
    </row>
    <row r="696" spans="2:3" ht="12.75" customHeight="1" x14ac:dyDescent="0.2">
      <c r="B696" s="132"/>
      <c r="C696" s="132"/>
    </row>
    <row r="697" spans="2:3" ht="12.75" customHeight="1" x14ac:dyDescent="0.2">
      <c r="B697" s="132"/>
      <c r="C697" s="132"/>
    </row>
    <row r="698" spans="2:3" ht="12.75" customHeight="1" x14ac:dyDescent="0.2">
      <c r="B698" s="132"/>
      <c r="C698" s="132"/>
    </row>
    <row r="699" spans="2:3" ht="12.75" customHeight="1" x14ac:dyDescent="0.2">
      <c r="B699" s="132"/>
      <c r="C699" s="132"/>
    </row>
    <row r="700" spans="2:3" ht="12.75" customHeight="1" x14ac:dyDescent="0.2">
      <c r="B700" s="132"/>
      <c r="C700" s="132"/>
    </row>
    <row r="701" spans="2:3" ht="12.75" customHeight="1" x14ac:dyDescent="0.2">
      <c r="B701" s="132"/>
      <c r="C701" s="132"/>
    </row>
    <row r="702" spans="2:3" ht="12.75" customHeight="1" x14ac:dyDescent="0.2">
      <c r="B702" s="132"/>
      <c r="C702" s="132"/>
    </row>
    <row r="703" spans="2:3" ht="12.75" customHeight="1" x14ac:dyDescent="0.2">
      <c r="B703" s="132"/>
      <c r="C703" s="132"/>
    </row>
    <row r="704" spans="2:3" ht="12.75" customHeight="1" x14ac:dyDescent="0.2">
      <c r="B704" s="132"/>
      <c r="C704" s="132"/>
    </row>
    <row r="705" spans="2:3" ht="12.75" customHeight="1" x14ac:dyDescent="0.2">
      <c r="B705" s="132"/>
      <c r="C705" s="132"/>
    </row>
    <row r="706" spans="2:3" ht="12.75" customHeight="1" x14ac:dyDescent="0.2">
      <c r="B706" s="132"/>
      <c r="C706" s="132"/>
    </row>
    <row r="707" spans="2:3" ht="12.75" customHeight="1" x14ac:dyDescent="0.2">
      <c r="B707" s="132"/>
      <c r="C707" s="132"/>
    </row>
    <row r="708" spans="2:3" ht="12.75" customHeight="1" x14ac:dyDescent="0.2">
      <c r="B708" s="132"/>
      <c r="C708" s="132"/>
    </row>
    <row r="709" spans="2:3" ht="12.75" customHeight="1" x14ac:dyDescent="0.2">
      <c r="B709" s="132"/>
      <c r="C709" s="132"/>
    </row>
    <row r="710" spans="2:3" ht="12.75" customHeight="1" x14ac:dyDescent="0.2">
      <c r="B710" s="132"/>
      <c r="C710" s="132"/>
    </row>
    <row r="711" spans="2:3" ht="12.75" customHeight="1" x14ac:dyDescent="0.2">
      <c r="B711" s="132"/>
      <c r="C711" s="132"/>
    </row>
    <row r="712" spans="2:3" ht="12.75" customHeight="1" x14ac:dyDescent="0.2">
      <c r="B712" s="132"/>
      <c r="C712" s="132"/>
    </row>
    <row r="713" spans="2:3" ht="12.75" customHeight="1" x14ac:dyDescent="0.2">
      <c r="B713" s="132"/>
      <c r="C713" s="132"/>
    </row>
    <row r="714" spans="2:3" ht="12.75" customHeight="1" x14ac:dyDescent="0.2">
      <c r="B714" s="132"/>
      <c r="C714" s="132"/>
    </row>
    <row r="715" spans="2:3" ht="12.75" customHeight="1" x14ac:dyDescent="0.2">
      <c r="B715" s="132"/>
      <c r="C715" s="132"/>
    </row>
    <row r="716" spans="2:3" ht="12.75" customHeight="1" x14ac:dyDescent="0.2">
      <c r="B716" s="132"/>
      <c r="C716" s="132"/>
    </row>
    <row r="717" spans="2:3" ht="12.75" customHeight="1" x14ac:dyDescent="0.2">
      <c r="B717" s="132"/>
      <c r="C717" s="132"/>
    </row>
    <row r="718" spans="2:3" ht="12.75" customHeight="1" x14ac:dyDescent="0.2">
      <c r="B718" s="132"/>
      <c r="C718" s="132"/>
    </row>
    <row r="719" spans="2:3" ht="12.75" customHeight="1" x14ac:dyDescent="0.2">
      <c r="B719" s="132"/>
      <c r="C719" s="132"/>
    </row>
    <row r="720" spans="2:3" ht="12.75" customHeight="1" x14ac:dyDescent="0.2">
      <c r="B720" s="132"/>
      <c r="C720" s="132"/>
    </row>
    <row r="721" spans="2:3" ht="12.75" customHeight="1" x14ac:dyDescent="0.2">
      <c r="B721" s="132"/>
      <c r="C721" s="132"/>
    </row>
    <row r="722" spans="2:3" ht="12.75" customHeight="1" x14ac:dyDescent="0.2">
      <c r="B722" s="132"/>
      <c r="C722" s="132"/>
    </row>
    <row r="723" spans="2:3" ht="12.75" customHeight="1" x14ac:dyDescent="0.2">
      <c r="B723" s="132"/>
      <c r="C723" s="132"/>
    </row>
    <row r="724" spans="2:3" ht="12.75" customHeight="1" x14ac:dyDescent="0.2">
      <c r="B724" s="132"/>
      <c r="C724" s="132"/>
    </row>
    <row r="725" spans="2:3" ht="12.75" customHeight="1" x14ac:dyDescent="0.2">
      <c r="B725" s="132"/>
      <c r="C725" s="132"/>
    </row>
    <row r="726" spans="2:3" ht="12.75" customHeight="1" x14ac:dyDescent="0.2">
      <c r="B726" s="132"/>
      <c r="C726" s="132"/>
    </row>
    <row r="727" spans="2:3" ht="12.75" customHeight="1" x14ac:dyDescent="0.2">
      <c r="B727" s="132"/>
      <c r="C727" s="132"/>
    </row>
    <row r="728" spans="2:3" ht="12.75" customHeight="1" x14ac:dyDescent="0.2">
      <c r="B728" s="132"/>
      <c r="C728" s="132"/>
    </row>
    <row r="729" spans="2:3" ht="12.75" customHeight="1" x14ac:dyDescent="0.2">
      <c r="B729" s="132"/>
      <c r="C729" s="132"/>
    </row>
    <row r="730" spans="2:3" ht="12.75" customHeight="1" x14ac:dyDescent="0.2">
      <c r="B730" s="132"/>
      <c r="C730" s="132"/>
    </row>
    <row r="731" spans="2:3" ht="12.75" customHeight="1" x14ac:dyDescent="0.2">
      <c r="B731" s="132"/>
      <c r="C731" s="132"/>
    </row>
    <row r="732" spans="2:3" ht="12.75" customHeight="1" x14ac:dyDescent="0.2">
      <c r="B732" s="132"/>
      <c r="C732" s="132"/>
    </row>
    <row r="733" spans="2:3" ht="12.75" customHeight="1" x14ac:dyDescent="0.2">
      <c r="B733" s="132"/>
      <c r="C733" s="132"/>
    </row>
    <row r="734" spans="2:3" ht="12.75" customHeight="1" x14ac:dyDescent="0.2">
      <c r="B734" s="132"/>
      <c r="C734" s="132"/>
    </row>
    <row r="735" spans="2:3" ht="12.75" customHeight="1" x14ac:dyDescent="0.2">
      <c r="B735" s="132"/>
      <c r="C735" s="132"/>
    </row>
    <row r="736" spans="2:3" ht="12.75" customHeight="1" x14ac:dyDescent="0.2">
      <c r="B736" s="132"/>
      <c r="C736" s="132"/>
    </row>
    <row r="737" spans="2:3" ht="12.75" customHeight="1" x14ac:dyDescent="0.2">
      <c r="B737" s="132"/>
      <c r="C737" s="132"/>
    </row>
    <row r="738" spans="2:3" ht="12.75" customHeight="1" x14ac:dyDescent="0.2">
      <c r="B738" s="132"/>
      <c r="C738" s="132"/>
    </row>
    <row r="739" spans="2:3" ht="12.75" customHeight="1" x14ac:dyDescent="0.2">
      <c r="B739" s="132"/>
      <c r="C739" s="132"/>
    </row>
    <row r="740" spans="2:3" ht="12.75" customHeight="1" x14ac:dyDescent="0.2">
      <c r="B740" s="132"/>
      <c r="C740" s="132"/>
    </row>
    <row r="741" spans="2:3" ht="12.75" customHeight="1" x14ac:dyDescent="0.2">
      <c r="B741" s="132"/>
      <c r="C741" s="132"/>
    </row>
    <row r="742" spans="2:3" ht="12.75" customHeight="1" x14ac:dyDescent="0.2">
      <c r="B742" s="132"/>
      <c r="C742" s="132"/>
    </row>
    <row r="743" spans="2:3" ht="12.75" customHeight="1" x14ac:dyDescent="0.2">
      <c r="B743" s="132"/>
      <c r="C743" s="132"/>
    </row>
    <row r="744" spans="2:3" ht="12.75" customHeight="1" x14ac:dyDescent="0.2">
      <c r="B744" s="132"/>
      <c r="C744" s="132"/>
    </row>
    <row r="745" spans="2:3" ht="12.75" customHeight="1" x14ac:dyDescent="0.2">
      <c r="B745" s="132"/>
      <c r="C745" s="132"/>
    </row>
    <row r="746" spans="2:3" ht="12.75" customHeight="1" x14ac:dyDescent="0.2">
      <c r="B746" s="132"/>
      <c r="C746" s="132"/>
    </row>
    <row r="747" spans="2:3" ht="12.75" customHeight="1" x14ac:dyDescent="0.2">
      <c r="B747" s="132"/>
      <c r="C747" s="132"/>
    </row>
    <row r="748" spans="2:3" ht="12.75" customHeight="1" x14ac:dyDescent="0.2">
      <c r="B748" s="132"/>
      <c r="C748" s="132"/>
    </row>
    <row r="749" spans="2:3" ht="12.75" customHeight="1" x14ac:dyDescent="0.2">
      <c r="B749" s="132"/>
      <c r="C749" s="132"/>
    </row>
    <row r="750" spans="2:3" ht="12.75" customHeight="1" x14ac:dyDescent="0.2">
      <c r="B750" s="132"/>
      <c r="C750" s="132"/>
    </row>
    <row r="751" spans="2:3" ht="12.75" customHeight="1" x14ac:dyDescent="0.2">
      <c r="B751" s="132"/>
      <c r="C751" s="132"/>
    </row>
    <row r="752" spans="2:3" ht="12.75" customHeight="1" x14ac:dyDescent="0.2">
      <c r="B752" s="132"/>
      <c r="C752" s="132"/>
    </row>
    <row r="753" spans="2:3" ht="12.75" customHeight="1" x14ac:dyDescent="0.2">
      <c r="B753" s="132"/>
      <c r="C753" s="132"/>
    </row>
    <row r="754" spans="2:3" ht="12.75" customHeight="1" x14ac:dyDescent="0.2">
      <c r="B754" s="132"/>
      <c r="C754" s="132"/>
    </row>
    <row r="755" spans="2:3" ht="12.75" customHeight="1" x14ac:dyDescent="0.2">
      <c r="B755" s="132"/>
      <c r="C755" s="132"/>
    </row>
    <row r="756" spans="2:3" ht="12.75" customHeight="1" x14ac:dyDescent="0.2">
      <c r="B756" s="132"/>
      <c r="C756" s="132"/>
    </row>
    <row r="757" spans="2:3" ht="12.75" customHeight="1" x14ac:dyDescent="0.2">
      <c r="B757" s="132"/>
      <c r="C757" s="132"/>
    </row>
    <row r="758" spans="2:3" ht="12.75" customHeight="1" x14ac:dyDescent="0.2">
      <c r="B758" s="132"/>
      <c r="C758" s="132"/>
    </row>
    <row r="759" spans="2:3" ht="12.75" customHeight="1" x14ac:dyDescent="0.2">
      <c r="B759" s="132"/>
      <c r="C759" s="132"/>
    </row>
    <row r="760" spans="2:3" ht="12.75" customHeight="1" x14ac:dyDescent="0.2">
      <c r="B760" s="132"/>
      <c r="C760" s="132"/>
    </row>
    <row r="761" spans="2:3" ht="12.75" customHeight="1" x14ac:dyDescent="0.2">
      <c r="B761" s="132"/>
      <c r="C761" s="132"/>
    </row>
    <row r="762" spans="2:3" ht="12.75" customHeight="1" x14ac:dyDescent="0.2">
      <c r="B762" s="132"/>
      <c r="C762" s="132"/>
    </row>
    <row r="763" spans="2:3" ht="12.75" customHeight="1" x14ac:dyDescent="0.2">
      <c r="B763" s="132"/>
      <c r="C763" s="132"/>
    </row>
    <row r="764" spans="2:3" ht="12.75" customHeight="1" x14ac:dyDescent="0.2">
      <c r="B764" s="132"/>
      <c r="C764" s="132"/>
    </row>
    <row r="765" spans="2:3" ht="12.75" customHeight="1" x14ac:dyDescent="0.2">
      <c r="B765" s="132"/>
      <c r="C765" s="132"/>
    </row>
    <row r="766" spans="2:3" ht="12.75" customHeight="1" x14ac:dyDescent="0.2">
      <c r="B766" s="132"/>
      <c r="C766" s="132"/>
    </row>
    <row r="767" spans="2:3" ht="12.75" customHeight="1" x14ac:dyDescent="0.2">
      <c r="B767" s="132"/>
      <c r="C767" s="132"/>
    </row>
    <row r="768" spans="2:3" ht="12.75" customHeight="1" x14ac:dyDescent="0.2">
      <c r="B768" s="132"/>
      <c r="C768" s="132"/>
    </row>
    <row r="769" spans="2:3" ht="12.75" customHeight="1" x14ac:dyDescent="0.2">
      <c r="B769" s="132"/>
      <c r="C769" s="132"/>
    </row>
    <row r="770" spans="2:3" ht="12.75" customHeight="1" x14ac:dyDescent="0.2">
      <c r="B770" s="132"/>
      <c r="C770" s="132"/>
    </row>
    <row r="771" spans="2:3" ht="12.75" customHeight="1" x14ac:dyDescent="0.2">
      <c r="B771" s="132"/>
      <c r="C771" s="132"/>
    </row>
    <row r="772" spans="2:3" ht="12.75" customHeight="1" x14ac:dyDescent="0.2">
      <c r="B772" s="132"/>
      <c r="C772" s="132"/>
    </row>
    <row r="773" spans="2:3" ht="12.75" customHeight="1" x14ac:dyDescent="0.2">
      <c r="B773" s="132"/>
      <c r="C773" s="132"/>
    </row>
    <row r="774" spans="2:3" ht="12.75" customHeight="1" x14ac:dyDescent="0.2">
      <c r="B774" s="132"/>
      <c r="C774" s="132"/>
    </row>
    <row r="775" spans="2:3" ht="12.75" customHeight="1" x14ac:dyDescent="0.2">
      <c r="B775" s="132"/>
      <c r="C775" s="132"/>
    </row>
    <row r="776" spans="2:3" ht="12.75" customHeight="1" x14ac:dyDescent="0.2">
      <c r="B776" s="132"/>
      <c r="C776" s="132"/>
    </row>
    <row r="777" spans="2:3" ht="12.75" customHeight="1" x14ac:dyDescent="0.2">
      <c r="B777" s="132"/>
      <c r="C777" s="132"/>
    </row>
    <row r="778" spans="2:3" ht="12.75" customHeight="1" x14ac:dyDescent="0.2">
      <c r="B778" s="132"/>
      <c r="C778" s="132"/>
    </row>
    <row r="779" spans="2:3" ht="12.75" customHeight="1" x14ac:dyDescent="0.2">
      <c r="B779" s="132"/>
      <c r="C779" s="132"/>
    </row>
    <row r="780" spans="2:3" ht="12.75" customHeight="1" x14ac:dyDescent="0.2">
      <c r="B780" s="132"/>
      <c r="C780" s="132"/>
    </row>
    <row r="781" spans="2:3" ht="12.75" customHeight="1" x14ac:dyDescent="0.2">
      <c r="B781" s="132"/>
      <c r="C781" s="132"/>
    </row>
    <row r="782" spans="2:3" ht="12.75" customHeight="1" x14ac:dyDescent="0.2">
      <c r="B782" s="132"/>
      <c r="C782" s="132"/>
    </row>
    <row r="783" spans="2:3" ht="12.75" customHeight="1" x14ac:dyDescent="0.2">
      <c r="B783" s="132"/>
      <c r="C783" s="132"/>
    </row>
    <row r="784" spans="2:3" ht="12.75" customHeight="1" x14ac:dyDescent="0.2">
      <c r="B784" s="132"/>
      <c r="C784" s="132"/>
    </row>
    <row r="785" spans="2:3" ht="12.75" customHeight="1" x14ac:dyDescent="0.2">
      <c r="B785" s="132"/>
      <c r="C785" s="132"/>
    </row>
    <row r="786" spans="2:3" ht="12.75" customHeight="1" x14ac:dyDescent="0.2">
      <c r="B786" s="132"/>
      <c r="C786" s="132"/>
    </row>
    <row r="787" spans="2:3" ht="12.75" customHeight="1" x14ac:dyDescent="0.2">
      <c r="B787" s="132"/>
      <c r="C787" s="132"/>
    </row>
    <row r="788" spans="2:3" ht="12.75" customHeight="1" x14ac:dyDescent="0.2">
      <c r="B788" s="132"/>
      <c r="C788" s="132"/>
    </row>
    <row r="789" spans="2:3" ht="12.75" customHeight="1" x14ac:dyDescent="0.2">
      <c r="B789" s="132"/>
      <c r="C789" s="132"/>
    </row>
    <row r="790" spans="2:3" ht="12.75" customHeight="1" x14ac:dyDescent="0.2">
      <c r="B790" s="132"/>
      <c r="C790" s="132"/>
    </row>
    <row r="791" spans="2:3" ht="12.75" customHeight="1" x14ac:dyDescent="0.2">
      <c r="B791" s="132"/>
      <c r="C791" s="132"/>
    </row>
    <row r="792" spans="2:3" ht="12.75" customHeight="1" x14ac:dyDescent="0.2">
      <c r="B792" s="132"/>
      <c r="C792" s="132"/>
    </row>
    <row r="793" spans="2:3" ht="12.75" customHeight="1" x14ac:dyDescent="0.2">
      <c r="B793" s="132"/>
      <c r="C793" s="132"/>
    </row>
    <row r="794" spans="2:3" ht="12.75" customHeight="1" x14ac:dyDescent="0.2">
      <c r="B794" s="132"/>
      <c r="C794" s="132"/>
    </row>
    <row r="795" spans="2:3" ht="12.75" customHeight="1" x14ac:dyDescent="0.2">
      <c r="B795" s="132"/>
      <c r="C795" s="132"/>
    </row>
    <row r="796" spans="2:3" ht="12.75" customHeight="1" x14ac:dyDescent="0.2">
      <c r="B796" s="132"/>
      <c r="C796" s="132"/>
    </row>
    <row r="797" spans="2:3" ht="12.75" customHeight="1" x14ac:dyDescent="0.2">
      <c r="B797" s="132"/>
      <c r="C797" s="132"/>
    </row>
    <row r="798" spans="2:3" ht="12.75" customHeight="1" x14ac:dyDescent="0.2">
      <c r="B798" s="132"/>
      <c r="C798" s="132"/>
    </row>
    <row r="799" spans="2:3" ht="12.75" customHeight="1" x14ac:dyDescent="0.2">
      <c r="B799" s="132"/>
      <c r="C799" s="132"/>
    </row>
    <row r="800" spans="2:3" ht="12.75" customHeight="1" x14ac:dyDescent="0.2">
      <c r="B800" s="132"/>
      <c r="C800" s="132"/>
    </row>
    <row r="801" spans="2:3" ht="12.75" customHeight="1" x14ac:dyDescent="0.2">
      <c r="B801" s="132"/>
      <c r="C801" s="132"/>
    </row>
    <row r="802" spans="2:3" ht="12.75" customHeight="1" x14ac:dyDescent="0.2">
      <c r="B802" s="132"/>
      <c r="C802" s="132"/>
    </row>
    <row r="803" spans="2:3" ht="12.75" customHeight="1" x14ac:dyDescent="0.2">
      <c r="B803" s="132"/>
      <c r="C803" s="132"/>
    </row>
    <row r="804" spans="2:3" ht="12.75" customHeight="1" x14ac:dyDescent="0.2">
      <c r="B804" s="132"/>
      <c r="C804" s="132"/>
    </row>
    <row r="805" spans="2:3" ht="12.75" customHeight="1" x14ac:dyDescent="0.2">
      <c r="B805" s="132"/>
      <c r="C805" s="132"/>
    </row>
    <row r="806" spans="2:3" ht="12.75" customHeight="1" x14ac:dyDescent="0.2">
      <c r="B806" s="132"/>
      <c r="C806" s="132"/>
    </row>
    <row r="807" spans="2:3" ht="12.75" customHeight="1" x14ac:dyDescent="0.2">
      <c r="B807" s="132"/>
      <c r="C807" s="132"/>
    </row>
    <row r="808" spans="2:3" ht="12.75" customHeight="1" x14ac:dyDescent="0.2">
      <c r="B808" s="132"/>
      <c r="C808" s="132"/>
    </row>
    <row r="809" spans="2:3" ht="12.75" customHeight="1" x14ac:dyDescent="0.2">
      <c r="B809" s="132"/>
      <c r="C809" s="132"/>
    </row>
    <row r="810" spans="2:3" ht="12.75" customHeight="1" x14ac:dyDescent="0.2">
      <c r="B810" s="132"/>
      <c r="C810" s="132"/>
    </row>
    <row r="811" spans="2:3" ht="12.75" customHeight="1" x14ac:dyDescent="0.2">
      <c r="B811" s="132"/>
      <c r="C811" s="132"/>
    </row>
    <row r="812" spans="2:3" ht="12.75" customHeight="1" x14ac:dyDescent="0.2">
      <c r="B812" s="132"/>
      <c r="C812" s="132"/>
    </row>
    <row r="813" spans="2:3" ht="12.75" customHeight="1" x14ac:dyDescent="0.2">
      <c r="B813" s="132"/>
      <c r="C813" s="132"/>
    </row>
    <row r="814" spans="2:3" ht="12.75" customHeight="1" x14ac:dyDescent="0.2">
      <c r="B814" s="132"/>
      <c r="C814" s="132"/>
    </row>
    <row r="815" spans="2:3" ht="12.75" customHeight="1" x14ac:dyDescent="0.2">
      <c r="B815" s="132"/>
      <c r="C815" s="132"/>
    </row>
    <row r="816" spans="2:3" ht="12.75" customHeight="1" x14ac:dyDescent="0.2">
      <c r="B816" s="132"/>
      <c r="C816" s="132"/>
    </row>
    <row r="817" spans="2:3" ht="12.75" customHeight="1" x14ac:dyDescent="0.2">
      <c r="B817" s="132"/>
      <c r="C817" s="132"/>
    </row>
    <row r="818" spans="2:3" ht="12.75" customHeight="1" x14ac:dyDescent="0.2">
      <c r="B818" s="132"/>
      <c r="C818" s="132"/>
    </row>
    <row r="819" spans="2:3" ht="12.75" customHeight="1" x14ac:dyDescent="0.2">
      <c r="B819" s="132"/>
      <c r="C819" s="132"/>
    </row>
    <row r="820" spans="2:3" ht="12.75" customHeight="1" x14ac:dyDescent="0.2">
      <c r="B820" s="132"/>
      <c r="C820" s="132"/>
    </row>
    <row r="821" spans="2:3" ht="12.75" customHeight="1" x14ac:dyDescent="0.2">
      <c r="B821" s="132"/>
      <c r="C821" s="132"/>
    </row>
    <row r="822" spans="2:3" ht="12.75" customHeight="1" x14ac:dyDescent="0.2">
      <c r="B822" s="132"/>
      <c r="C822" s="132"/>
    </row>
    <row r="823" spans="2:3" ht="12.75" customHeight="1" x14ac:dyDescent="0.2">
      <c r="B823" s="132"/>
      <c r="C823" s="132"/>
    </row>
    <row r="824" spans="2:3" ht="12.75" customHeight="1" x14ac:dyDescent="0.2">
      <c r="B824" s="132"/>
      <c r="C824" s="132"/>
    </row>
    <row r="825" spans="2:3" ht="12.75" customHeight="1" x14ac:dyDescent="0.2">
      <c r="B825" s="132"/>
      <c r="C825" s="132"/>
    </row>
    <row r="826" spans="2:3" ht="12.75" customHeight="1" x14ac:dyDescent="0.2">
      <c r="B826" s="132"/>
      <c r="C826" s="132"/>
    </row>
    <row r="827" spans="2:3" ht="12.75" customHeight="1" x14ac:dyDescent="0.2">
      <c r="B827" s="132"/>
      <c r="C827" s="132"/>
    </row>
    <row r="828" spans="2:3" ht="12.75" customHeight="1" x14ac:dyDescent="0.2">
      <c r="B828" s="132"/>
      <c r="C828" s="132"/>
    </row>
    <row r="829" spans="2:3" ht="12.75" customHeight="1" x14ac:dyDescent="0.2">
      <c r="B829" s="132"/>
      <c r="C829" s="132"/>
    </row>
    <row r="830" spans="2:3" ht="12.75" customHeight="1" x14ac:dyDescent="0.2">
      <c r="B830" s="132"/>
      <c r="C830" s="132"/>
    </row>
    <row r="831" spans="2:3" ht="12.75" customHeight="1" x14ac:dyDescent="0.2">
      <c r="B831" s="132"/>
      <c r="C831" s="132"/>
    </row>
    <row r="832" spans="2:3" ht="12.75" customHeight="1" x14ac:dyDescent="0.2">
      <c r="B832" s="132"/>
      <c r="C832" s="132"/>
    </row>
    <row r="833" spans="2:3" ht="12.75" customHeight="1" x14ac:dyDescent="0.2">
      <c r="B833" s="132"/>
      <c r="C833" s="132"/>
    </row>
    <row r="834" spans="2:3" ht="12.75" customHeight="1" x14ac:dyDescent="0.2">
      <c r="B834" s="132"/>
      <c r="C834" s="132"/>
    </row>
    <row r="835" spans="2:3" ht="12.75" customHeight="1" x14ac:dyDescent="0.2">
      <c r="B835" s="132"/>
      <c r="C835" s="132"/>
    </row>
    <row r="836" spans="2:3" ht="12.75" customHeight="1" x14ac:dyDescent="0.2">
      <c r="B836" s="132"/>
      <c r="C836" s="132"/>
    </row>
    <row r="837" spans="2:3" ht="12.75" customHeight="1" x14ac:dyDescent="0.2">
      <c r="B837" s="132"/>
      <c r="C837" s="132"/>
    </row>
    <row r="838" spans="2:3" ht="12.75" customHeight="1" x14ac:dyDescent="0.2">
      <c r="B838" s="132"/>
      <c r="C838" s="132"/>
    </row>
    <row r="839" spans="2:3" ht="12.75" customHeight="1" x14ac:dyDescent="0.2">
      <c r="B839" s="132"/>
      <c r="C839" s="132"/>
    </row>
    <row r="840" spans="2:3" ht="12.75" customHeight="1" x14ac:dyDescent="0.2">
      <c r="B840" s="132"/>
      <c r="C840" s="132"/>
    </row>
    <row r="841" spans="2:3" ht="12.75" customHeight="1" x14ac:dyDescent="0.2">
      <c r="B841" s="132"/>
      <c r="C841" s="132"/>
    </row>
    <row r="842" spans="2:3" ht="12.75" customHeight="1" x14ac:dyDescent="0.2">
      <c r="B842" s="132"/>
      <c r="C842" s="132"/>
    </row>
    <row r="843" spans="2:3" ht="12.75" customHeight="1" x14ac:dyDescent="0.2">
      <c r="B843" s="132"/>
      <c r="C843" s="132"/>
    </row>
    <row r="844" spans="2:3" ht="12.75" customHeight="1" x14ac:dyDescent="0.2">
      <c r="B844" s="132"/>
      <c r="C844" s="132"/>
    </row>
    <row r="845" spans="2:3" ht="12.75" customHeight="1" x14ac:dyDescent="0.2">
      <c r="B845" s="132"/>
      <c r="C845" s="132"/>
    </row>
    <row r="846" spans="2:3" ht="12.75" customHeight="1" x14ac:dyDescent="0.2">
      <c r="B846" s="132"/>
      <c r="C846" s="132"/>
    </row>
    <row r="847" spans="2:3" ht="12.75" customHeight="1" x14ac:dyDescent="0.2">
      <c r="B847" s="132"/>
      <c r="C847" s="132"/>
    </row>
    <row r="848" spans="2:3" ht="12.75" customHeight="1" x14ac:dyDescent="0.2">
      <c r="B848" s="132"/>
      <c r="C848" s="132"/>
    </row>
    <row r="849" spans="2:3" ht="12.75" customHeight="1" x14ac:dyDescent="0.2">
      <c r="B849" s="132"/>
      <c r="C849" s="132"/>
    </row>
    <row r="850" spans="2:3" ht="12.75" customHeight="1" x14ac:dyDescent="0.2">
      <c r="B850" s="132"/>
      <c r="C850" s="132"/>
    </row>
    <row r="851" spans="2:3" ht="12.75" customHeight="1" x14ac:dyDescent="0.2">
      <c r="B851" s="132"/>
      <c r="C851" s="132"/>
    </row>
    <row r="852" spans="2:3" ht="12.75" customHeight="1" x14ac:dyDescent="0.2">
      <c r="B852" s="132"/>
      <c r="C852" s="132"/>
    </row>
    <row r="853" spans="2:3" ht="12.75" customHeight="1" x14ac:dyDescent="0.2">
      <c r="B853" s="132"/>
      <c r="C853" s="132"/>
    </row>
    <row r="854" spans="2:3" ht="12.75" customHeight="1" x14ac:dyDescent="0.2">
      <c r="B854" s="132"/>
      <c r="C854" s="132"/>
    </row>
    <row r="855" spans="2:3" ht="12.75" customHeight="1" x14ac:dyDescent="0.2">
      <c r="B855" s="132"/>
      <c r="C855" s="132"/>
    </row>
    <row r="856" spans="2:3" ht="12.75" customHeight="1" x14ac:dyDescent="0.2">
      <c r="B856" s="132"/>
      <c r="C856" s="132"/>
    </row>
    <row r="857" spans="2:3" ht="12.75" customHeight="1" x14ac:dyDescent="0.2">
      <c r="B857" s="132"/>
      <c r="C857" s="132"/>
    </row>
    <row r="858" spans="2:3" ht="12.75" customHeight="1" x14ac:dyDescent="0.2">
      <c r="B858" s="132"/>
      <c r="C858" s="132"/>
    </row>
    <row r="859" spans="2:3" ht="12.75" customHeight="1" x14ac:dyDescent="0.2">
      <c r="B859" s="132"/>
      <c r="C859" s="132"/>
    </row>
    <row r="860" spans="2:3" ht="12.75" customHeight="1" x14ac:dyDescent="0.2">
      <c r="B860" s="132"/>
      <c r="C860" s="132"/>
    </row>
    <row r="861" spans="2:3" ht="12.75" customHeight="1" x14ac:dyDescent="0.2">
      <c r="B861" s="132"/>
      <c r="C861" s="132"/>
    </row>
    <row r="862" spans="2:3" ht="12.75" customHeight="1" x14ac:dyDescent="0.2">
      <c r="B862" s="132"/>
      <c r="C862" s="132"/>
    </row>
    <row r="863" spans="2:3" ht="12.75" customHeight="1" x14ac:dyDescent="0.2">
      <c r="B863" s="132"/>
      <c r="C863" s="132"/>
    </row>
    <row r="864" spans="2:3" ht="12.75" customHeight="1" x14ac:dyDescent="0.2">
      <c r="B864" s="132"/>
      <c r="C864" s="132"/>
    </row>
    <row r="865" spans="2:3" ht="12.75" customHeight="1" x14ac:dyDescent="0.2">
      <c r="B865" s="132"/>
      <c r="C865" s="132"/>
    </row>
    <row r="866" spans="2:3" ht="12.75" customHeight="1" x14ac:dyDescent="0.2">
      <c r="B866" s="132"/>
      <c r="C866" s="132"/>
    </row>
    <row r="867" spans="2:3" ht="12.75" customHeight="1" x14ac:dyDescent="0.2">
      <c r="B867" s="132"/>
      <c r="C867" s="132"/>
    </row>
    <row r="868" spans="2:3" ht="12.75" customHeight="1" x14ac:dyDescent="0.2">
      <c r="B868" s="132"/>
      <c r="C868" s="132"/>
    </row>
    <row r="869" spans="2:3" ht="12.75" customHeight="1" x14ac:dyDescent="0.2">
      <c r="B869" s="132"/>
      <c r="C869" s="132"/>
    </row>
    <row r="870" spans="2:3" ht="12.75" customHeight="1" x14ac:dyDescent="0.2">
      <c r="B870" s="132"/>
      <c r="C870" s="132"/>
    </row>
    <row r="871" spans="2:3" ht="12.75" customHeight="1" x14ac:dyDescent="0.2">
      <c r="B871" s="132"/>
      <c r="C871" s="132"/>
    </row>
    <row r="872" spans="2:3" ht="12.75" customHeight="1" x14ac:dyDescent="0.2">
      <c r="B872" s="132"/>
      <c r="C872" s="132"/>
    </row>
    <row r="873" spans="2:3" ht="12.75" customHeight="1" x14ac:dyDescent="0.2">
      <c r="B873" s="132"/>
      <c r="C873" s="132"/>
    </row>
    <row r="874" spans="2:3" ht="12.75" customHeight="1" x14ac:dyDescent="0.2">
      <c r="B874" s="132"/>
      <c r="C874" s="132"/>
    </row>
    <row r="875" spans="2:3" ht="12.75" customHeight="1" x14ac:dyDescent="0.2">
      <c r="B875" s="132"/>
      <c r="C875" s="132"/>
    </row>
    <row r="876" spans="2:3" ht="12.75" customHeight="1" x14ac:dyDescent="0.2">
      <c r="B876" s="132"/>
      <c r="C876" s="132"/>
    </row>
    <row r="877" spans="2:3" ht="12.75" customHeight="1" x14ac:dyDescent="0.2">
      <c r="B877" s="132"/>
      <c r="C877" s="132"/>
    </row>
    <row r="878" spans="2:3" ht="12.75" customHeight="1" x14ac:dyDescent="0.2">
      <c r="B878" s="132"/>
      <c r="C878" s="132"/>
    </row>
    <row r="879" spans="2:3" ht="12.75" customHeight="1" x14ac:dyDescent="0.2">
      <c r="B879" s="132"/>
      <c r="C879" s="132"/>
    </row>
    <row r="880" spans="2:3" ht="12.75" customHeight="1" x14ac:dyDescent="0.2">
      <c r="B880" s="132"/>
      <c r="C880" s="132"/>
    </row>
    <row r="881" spans="2:3" ht="12.75" customHeight="1" x14ac:dyDescent="0.2">
      <c r="B881" s="132"/>
      <c r="C881" s="132"/>
    </row>
    <row r="882" spans="2:3" ht="12.75" customHeight="1" x14ac:dyDescent="0.2">
      <c r="B882" s="132"/>
      <c r="C882" s="132"/>
    </row>
    <row r="883" spans="2:3" ht="12.75" customHeight="1" x14ac:dyDescent="0.2">
      <c r="B883" s="132"/>
      <c r="C883" s="132"/>
    </row>
    <row r="884" spans="2:3" ht="12.75" customHeight="1" x14ac:dyDescent="0.2">
      <c r="B884" s="132"/>
      <c r="C884" s="132"/>
    </row>
    <row r="885" spans="2:3" ht="12.75" customHeight="1" x14ac:dyDescent="0.2">
      <c r="B885" s="132"/>
      <c r="C885" s="132"/>
    </row>
    <row r="886" spans="2:3" ht="12.75" customHeight="1" x14ac:dyDescent="0.2">
      <c r="B886" s="132"/>
      <c r="C886" s="132"/>
    </row>
    <row r="887" spans="2:3" ht="12.75" customHeight="1" x14ac:dyDescent="0.2">
      <c r="B887" s="132"/>
      <c r="C887" s="132"/>
    </row>
    <row r="888" spans="2:3" ht="12.75" customHeight="1" x14ac:dyDescent="0.2">
      <c r="B888" s="132"/>
      <c r="C888" s="132"/>
    </row>
    <row r="889" spans="2:3" ht="12.75" customHeight="1" x14ac:dyDescent="0.2">
      <c r="B889" s="132"/>
      <c r="C889" s="132"/>
    </row>
    <row r="890" spans="2:3" ht="12.75" customHeight="1" x14ac:dyDescent="0.2">
      <c r="B890" s="132"/>
      <c r="C890" s="132"/>
    </row>
    <row r="891" spans="2:3" ht="12.75" customHeight="1" x14ac:dyDescent="0.2">
      <c r="B891" s="132"/>
      <c r="C891" s="132"/>
    </row>
    <row r="892" spans="2:3" ht="12.75" customHeight="1" x14ac:dyDescent="0.2">
      <c r="B892" s="132"/>
      <c r="C892" s="132"/>
    </row>
    <row r="893" spans="2:3" ht="12.75" customHeight="1" x14ac:dyDescent="0.2">
      <c r="B893" s="132"/>
      <c r="C893" s="132"/>
    </row>
    <row r="894" spans="2:3" ht="12.75" customHeight="1" x14ac:dyDescent="0.2">
      <c r="B894" s="132"/>
      <c r="C894" s="132"/>
    </row>
    <row r="895" spans="2:3" ht="12.75" customHeight="1" x14ac:dyDescent="0.2">
      <c r="B895" s="132"/>
      <c r="C895" s="132"/>
    </row>
    <row r="896" spans="2:3" ht="12.75" customHeight="1" x14ac:dyDescent="0.2">
      <c r="B896" s="132"/>
      <c r="C896" s="132"/>
    </row>
    <row r="897" spans="2:3" ht="12.75" customHeight="1" x14ac:dyDescent="0.2">
      <c r="B897" s="132"/>
      <c r="C897" s="132"/>
    </row>
    <row r="898" spans="2:3" ht="12.75" customHeight="1" x14ac:dyDescent="0.2">
      <c r="B898" s="132"/>
      <c r="C898" s="132"/>
    </row>
    <row r="899" spans="2:3" ht="12.75" customHeight="1" x14ac:dyDescent="0.2">
      <c r="B899" s="132"/>
      <c r="C899" s="132"/>
    </row>
    <row r="900" spans="2:3" ht="12.75" customHeight="1" x14ac:dyDescent="0.2">
      <c r="B900" s="132"/>
      <c r="C900" s="132"/>
    </row>
    <row r="901" spans="2:3" ht="12.75" customHeight="1" x14ac:dyDescent="0.2">
      <c r="B901" s="132"/>
      <c r="C901" s="132"/>
    </row>
    <row r="902" spans="2:3" ht="12.75" customHeight="1" x14ac:dyDescent="0.2">
      <c r="B902" s="132"/>
      <c r="C902" s="132"/>
    </row>
    <row r="903" spans="2:3" ht="12.75" customHeight="1" x14ac:dyDescent="0.2">
      <c r="B903" s="132"/>
      <c r="C903" s="132"/>
    </row>
    <row r="904" spans="2:3" ht="12.75" customHeight="1" x14ac:dyDescent="0.2">
      <c r="B904" s="132"/>
      <c r="C904" s="132"/>
    </row>
    <row r="905" spans="2:3" ht="12.75" customHeight="1" x14ac:dyDescent="0.2">
      <c r="B905" s="132"/>
      <c r="C905" s="132"/>
    </row>
    <row r="906" spans="2:3" ht="12.75" customHeight="1" x14ac:dyDescent="0.2">
      <c r="B906" s="132"/>
      <c r="C906" s="132"/>
    </row>
    <row r="907" spans="2:3" ht="12.75" customHeight="1" x14ac:dyDescent="0.2">
      <c r="B907" s="132"/>
      <c r="C907" s="132"/>
    </row>
    <row r="908" spans="2:3" ht="12.75" customHeight="1" x14ac:dyDescent="0.2">
      <c r="B908" s="132"/>
      <c r="C908" s="132"/>
    </row>
    <row r="909" spans="2:3" ht="12.75" customHeight="1" x14ac:dyDescent="0.2">
      <c r="B909" s="132"/>
      <c r="C909" s="132"/>
    </row>
    <row r="910" spans="2:3" ht="12.75" customHeight="1" x14ac:dyDescent="0.2">
      <c r="B910" s="132"/>
      <c r="C910" s="132"/>
    </row>
    <row r="911" spans="2:3" ht="12.75" customHeight="1" x14ac:dyDescent="0.2">
      <c r="B911" s="132"/>
      <c r="C911" s="132"/>
    </row>
    <row r="912" spans="2:3" ht="12.75" customHeight="1" x14ac:dyDescent="0.2">
      <c r="B912" s="132"/>
      <c r="C912" s="132"/>
    </row>
    <row r="913" spans="2:3" ht="12.75" customHeight="1" x14ac:dyDescent="0.2">
      <c r="B913" s="132"/>
      <c r="C913" s="132"/>
    </row>
    <row r="914" spans="2:3" ht="12.75" customHeight="1" x14ac:dyDescent="0.2">
      <c r="B914" s="132"/>
      <c r="C914" s="132"/>
    </row>
    <row r="915" spans="2:3" ht="12.75" customHeight="1" x14ac:dyDescent="0.2">
      <c r="B915" s="132"/>
      <c r="C915" s="132"/>
    </row>
    <row r="916" spans="2:3" ht="12.75" customHeight="1" x14ac:dyDescent="0.2">
      <c r="B916" s="132"/>
      <c r="C916" s="132"/>
    </row>
    <row r="917" spans="2:3" ht="12.75" customHeight="1" x14ac:dyDescent="0.2">
      <c r="B917" s="132"/>
      <c r="C917" s="132"/>
    </row>
    <row r="918" spans="2:3" ht="12.75" customHeight="1" x14ac:dyDescent="0.2">
      <c r="B918" s="132"/>
      <c r="C918" s="132"/>
    </row>
    <row r="919" spans="2:3" ht="12.75" customHeight="1" x14ac:dyDescent="0.2">
      <c r="B919" s="132"/>
      <c r="C919" s="132"/>
    </row>
    <row r="920" spans="2:3" ht="12.75" customHeight="1" x14ac:dyDescent="0.2">
      <c r="B920" s="132"/>
      <c r="C920" s="132"/>
    </row>
    <row r="921" spans="2:3" ht="12.75" customHeight="1" x14ac:dyDescent="0.2">
      <c r="B921" s="132"/>
      <c r="C921" s="132"/>
    </row>
    <row r="922" spans="2:3" ht="12.75" customHeight="1" x14ac:dyDescent="0.2">
      <c r="B922" s="132"/>
      <c r="C922" s="132"/>
    </row>
    <row r="923" spans="2:3" ht="12.75" customHeight="1" x14ac:dyDescent="0.2">
      <c r="B923" s="132"/>
      <c r="C923" s="132"/>
    </row>
    <row r="924" spans="2:3" ht="12.75" customHeight="1" x14ac:dyDescent="0.2">
      <c r="B924" s="132"/>
      <c r="C924" s="132"/>
    </row>
    <row r="925" spans="2:3" ht="12.75" customHeight="1" x14ac:dyDescent="0.2">
      <c r="B925" s="132"/>
      <c r="C925" s="132"/>
    </row>
    <row r="926" spans="2:3" ht="12.75" customHeight="1" x14ac:dyDescent="0.2">
      <c r="B926" s="132"/>
      <c r="C926" s="132"/>
    </row>
    <row r="927" spans="2:3" ht="12.75" customHeight="1" x14ac:dyDescent="0.2">
      <c r="B927" s="132"/>
      <c r="C927" s="132"/>
    </row>
    <row r="928" spans="2:3" ht="12.75" customHeight="1" x14ac:dyDescent="0.2">
      <c r="B928" s="132"/>
      <c r="C928" s="132"/>
    </row>
    <row r="929" spans="2:3" ht="12.75" customHeight="1" x14ac:dyDescent="0.2">
      <c r="B929" s="132"/>
      <c r="C929" s="132"/>
    </row>
    <row r="930" spans="2:3" ht="12.75" customHeight="1" x14ac:dyDescent="0.2">
      <c r="B930" s="132"/>
      <c r="C930" s="132"/>
    </row>
    <row r="931" spans="2:3" ht="12.75" customHeight="1" x14ac:dyDescent="0.2">
      <c r="B931" s="132"/>
      <c r="C931" s="132"/>
    </row>
    <row r="932" spans="2:3" ht="12.75" customHeight="1" x14ac:dyDescent="0.2">
      <c r="B932" s="132"/>
      <c r="C932" s="132"/>
    </row>
    <row r="933" spans="2:3" ht="12.75" customHeight="1" x14ac:dyDescent="0.2">
      <c r="B933" s="132"/>
      <c r="C933" s="132"/>
    </row>
    <row r="934" spans="2:3" ht="12.75" customHeight="1" x14ac:dyDescent="0.2">
      <c r="B934" s="132"/>
      <c r="C934" s="132"/>
    </row>
    <row r="935" spans="2:3" ht="12.75" customHeight="1" x14ac:dyDescent="0.2">
      <c r="B935" s="132"/>
      <c r="C935" s="132"/>
    </row>
    <row r="936" spans="2:3" ht="12.75" customHeight="1" x14ac:dyDescent="0.2">
      <c r="B936" s="132"/>
      <c r="C936" s="132"/>
    </row>
    <row r="937" spans="2:3" ht="12.75" customHeight="1" x14ac:dyDescent="0.2">
      <c r="B937" s="132"/>
      <c r="C937" s="132"/>
    </row>
    <row r="938" spans="2:3" ht="12.75" customHeight="1" x14ac:dyDescent="0.2">
      <c r="B938" s="132"/>
      <c r="C938" s="132"/>
    </row>
    <row r="939" spans="2:3" ht="12.75" customHeight="1" x14ac:dyDescent="0.2">
      <c r="B939" s="132"/>
      <c r="C939" s="132"/>
    </row>
    <row r="940" spans="2:3" ht="12.75" customHeight="1" x14ac:dyDescent="0.2">
      <c r="B940" s="132"/>
      <c r="C940" s="132"/>
    </row>
    <row r="941" spans="2:3" ht="12.75" customHeight="1" x14ac:dyDescent="0.2">
      <c r="B941" s="132"/>
      <c r="C941" s="132"/>
    </row>
    <row r="942" spans="2:3" ht="12.75" customHeight="1" x14ac:dyDescent="0.2">
      <c r="B942" s="132"/>
      <c r="C942" s="132"/>
    </row>
    <row r="943" spans="2:3" ht="12.75" customHeight="1" x14ac:dyDescent="0.2">
      <c r="B943" s="132"/>
      <c r="C943" s="132"/>
    </row>
    <row r="944" spans="2:3" ht="12.75" customHeight="1" x14ac:dyDescent="0.2">
      <c r="B944" s="132"/>
      <c r="C944" s="132"/>
    </row>
    <row r="945" spans="2:3" ht="12.75" customHeight="1" x14ac:dyDescent="0.2">
      <c r="B945" s="132"/>
      <c r="C945" s="132"/>
    </row>
    <row r="946" spans="2:3" ht="12.75" customHeight="1" x14ac:dyDescent="0.2">
      <c r="B946" s="132"/>
      <c r="C946" s="132"/>
    </row>
    <row r="947" spans="2:3" ht="12.75" customHeight="1" x14ac:dyDescent="0.2">
      <c r="B947" s="132"/>
      <c r="C947" s="132"/>
    </row>
    <row r="948" spans="2:3" ht="12.75" customHeight="1" x14ac:dyDescent="0.2">
      <c r="B948" s="132"/>
      <c r="C948" s="132"/>
    </row>
    <row r="949" spans="2:3" ht="12.75" customHeight="1" x14ac:dyDescent="0.2">
      <c r="B949" s="132"/>
      <c r="C949" s="132"/>
    </row>
    <row r="950" spans="2:3" ht="12.75" customHeight="1" x14ac:dyDescent="0.2">
      <c r="B950" s="132"/>
      <c r="C950" s="132"/>
    </row>
    <row r="951" spans="2:3" ht="12.75" customHeight="1" x14ac:dyDescent="0.2">
      <c r="B951" s="132"/>
      <c r="C951" s="132"/>
    </row>
    <row r="952" spans="2:3" ht="12.75" customHeight="1" x14ac:dyDescent="0.2">
      <c r="B952" s="132"/>
      <c r="C952" s="132"/>
    </row>
    <row r="953" spans="2:3" ht="12.75" customHeight="1" x14ac:dyDescent="0.2">
      <c r="B953" s="132"/>
      <c r="C953" s="132"/>
    </row>
    <row r="954" spans="2:3" ht="12.75" customHeight="1" x14ac:dyDescent="0.2">
      <c r="B954" s="132"/>
      <c r="C954" s="132"/>
    </row>
    <row r="955" spans="2:3" ht="12.75" customHeight="1" x14ac:dyDescent="0.2">
      <c r="B955" s="132"/>
      <c r="C955" s="132"/>
    </row>
    <row r="956" spans="2:3" ht="12.75" customHeight="1" x14ac:dyDescent="0.2">
      <c r="B956" s="132"/>
      <c r="C956" s="132"/>
    </row>
    <row r="957" spans="2:3" ht="12.75" customHeight="1" x14ac:dyDescent="0.2">
      <c r="B957" s="132"/>
      <c r="C957" s="132"/>
    </row>
    <row r="958" spans="2:3" ht="12.75" customHeight="1" x14ac:dyDescent="0.2">
      <c r="B958" s="132"/>
      <c r="C958" s="132"/>
    </row>
    <row r="959" spans="2:3" ht="12.75" customHeight="1" x14ac:dyDescent="0.2">
      <c r="B959" s="132"/>
      <c r="C959" s="132"/>
    </row>
    <row r="960" spans="2:3" ht="12.75" customHeight="1" x14ac:dyDescent="0.2">
      <c r="B960" s="132"/>
      <c r="C960" s="132"/>
    </row>
    <row r="961" spans="2:3" ht="12.75" customHeight="1" x14ac:dyDescent="0.2">
      <c r="B961" s="132"/>
      <c r="C961" s="132"/>
    </row>
    <row r="962" spans="2:3" ht="12.75" customHeight="1" x14ac:dyDescent="0.2">
      <c r="B962" s="132"/>
      <c r="C962" s="132"/>
    </row>
    <row r="963" spans="2:3" ht="12.75" customHeight="1" x14ac:dyDescent="0.2">
      <c r="B963" s="132"/>
      <c r="C963" s="132"/>
    </row>
    <row r="964" spans="2:3" ht="12.75" customHeight="1" x14ac:dyDescent="0.2">
      <c r="B964" s="132"/>
      <c r="C964" s="132"/>
    </row>
    <row r="965" spans="2:3" ht="12.75" customHeight="1" x14ac:dyDescent="0.2">
      <c r="B965" s="132"/>
      <c r="C965" s="132"/>
    </row>
    <row r="966" spans="2:3" ht="12.75" customHeight="1" x14ac:dyDescent="0.2">
      <c r="B966" s="132"/>
      <c r="C966" s="132"/>
    </row>
    <row r="967" spans="2:3" ht="12.75" customHeight="1" x14ac:dyDescent="0.2">
      <c r="B967" s="132"/>
      <c r="C967" s="132"/>
    </row>
    <row r="968" spans="2:3" ht="12.75" customHeight="1" x14ac:dyDescent="0.2">
      <c r="B968" s="132"/>
      <c r="C968" s="132"/>
    </row>
    <row r="969" spans="2:3" ht="12.75" customHeight="1" x14ac:dyDescent="0.2">
      <c r="B969" s="132"/>
      <c r="C969" s="132"/>
    </row>
    <row r="970" spans="2:3" ht="12.75" customHeight="1" x14ac:dyDescent="0.2">
      <c r="B970" s="132"/>
      <c r="C970" s="132"/>
    </row>
    <row r="971" spans="2:3" ht="12.75" customHeight="1" x14ac:dyDescent="0.2">
      <c r="B971" s="132"/>
      <c r="C971" s="132"/>
    </row>
    <row r="972" spans="2:3" ht="12.75" customHeight="1" x14ac:dyDescent="0.2">
      <c r="B972" s="132"/>
      <c r="C972" s="132"/>
    </row>
    <row r="973" spans="2:3" ht="12.75" customHeight="1" x14ac:dyDescent="0.2">
      <c r="B973" s="132"/>
      <c r="C973" s="132"/>
    </row>
    <row r="974" spans="2:3" ht="12.75" customHeight="1" x14ac:dyDescent="0.2">
      <c r="B974" s="132"/>
      <c r="C974" s="132"/>
    </row>
    <row r="975" spans="2:3" ht="12.75" customHeight="1" x14ac:dyDescent="0.2">
      <c r="B975" s="132"/>
      <c r="C975" s="132"/>
    </row>
    <row r="976" spans="2:3" ht="12.75" customHeight="1" x14ac:dyDescent="0.2">
      <c r="B976" s="132"/>
      <c r="C976" s="132"/>
    </row>
    <row r="977" spans="2:3" ht="12.75" customHeight="1" x14ac:dyDescent="0.2">
      <c r="B977" s="132"/>
      <c r="C977" s="132"/>
    </row>
    <row r="978" spans="2:3" ht="12.75" customHeight="1" x14ac:dyDescent="0.2">
      <c r="B978" s="132"/>
      <c r="C978" s="132"/>
    </row>
    <row r="979" spans="2:3" ht="12.75" customHeight="1" x14ac:dyDescent="0.2">
      <c r="B979" s="132"/>
      <c r="C979" s="132"/>
    </row>
    <row r="980" spans="2:3" ht="12.75" customHeight="1" x14ac:dyDescent="0.2">
      <c r="B980" s="132"/>
      <c r="C980" s="132"/>
    </row>
    <row r="981" spans="2:3" ht="12.75" customHeight="1" x14ac:dyDescent="0.2">
      <c r="B981" s="132"/>
      <c r="C981" s="132"/>
    </row>
    <row r="982" spans="2:3" ht="12.75" customHeight="1" x14ac:dyDescent="0.2">
      <c r="B982" s="132"/>
      <c r="C982" s="132"/>
    </row>
    <row r="983" spans="2:3" ht="12.75" customHeight="1" x14ac:dyDescent="0.2">
      <c r="B983" s="132"/>
      <c r="C983" s="132"/>
    </row>
    <row r="984" spans="2:3" ht="12.75" customHeight="1" x14ac:dyDescent="0.2">
      <c r="B984" s="132"/>
      <c r="C984" s="132"/>
    </row>
    <row r="985" spans="2:3" ht="12.75" customHeight="1" x14ac:dyDescent="0.2">
      <c r="B985" s="132"/>
      <c r="C985" s="132"/>
    </row>
    <row r="986" spans="2:3" ht="12.75" customHeight="1" x14ac:dyDescent="0.2">
      <c r="B986" s="132"/>
      <c r="C986" s="132"/>
    </row>
    <row r="987" spans="2:3" ht="12.75" customHeight="1" x14ac:dyDescent="0.2">
      <c r="B987" s="132"/>
      <c r="C987" s="132"/>
    </row>
    <row r="988" spans="2:3" ht="12.75" customHeight="1" x14ac:dyDescent="0.2">
      <c r="B988" s="132"/>
      <c r="C988" s="132"/>
    </row>
    <row r="989" spans="2:3" ht="12.75" customHeight="1" x14ac:dyDescent="0.2">
      <c r="B989" s="132"/>
      <c r="C989" s="132"/>
    </row>
    <row r="990" spans="2:3" ht="12.75" customHeight="1" x14ac:dyDescent="0.2">
      <c r="B990" s="132"/>
      <c r="C990" s="132"/>
    </row>
    <row r="991" spans="2:3" ht="12.75" customHeight="1" x14ac:dyDescent="0.2">
      <c r="B991" s="132"/>
      <c r="C991" s="132"/>
    </row>
    <row r="992" spans="2:3" ht="12.75" customHeight="1" x14ac:dyDescent="0.2">
      <c r="B992" s="132"/>
      <c r="C992" s="132"/>
    </row>
    <row r="993" spans="2:3" ht="12.75" customHeight="1" x14ac:dyDescent="0.2">
      <c r="B993" s="132"/>
      <c r="C993" s="132"/>
    </row>
    <row r="994" spans="2:3" ht="12.75" customHeight="1" x14ac:dyDescent="0.2">
      <c r="B994" s="132"/>
      <c r="C994" s="132"/>
    </row>
    <row r="995" spans="2:3" ht="12.75" customHeight="1" x14ac:dyDescent="0.2">
      <c r="B995" s="132"/>
      <c r="C995" s="132"/>
    </row>
    <row r="996" spans="2:3" ht="12.75" customHeight="1" x14ac:dyDescent="0.2">
      <c r="B996" s="132"/>
      <c r="C996" s="132"/>
    </row>
    <row r="997" spans="2:3" ht="12.75" customHeight="1" x14ac:dyDescent="0.2">
      <c r="B997" s="132"/>
      <c r="C997" s="132"/>
    </row>
    <row r="998" spans="2:3" ht="12.75" customHeight="1" x14ac:dyDescent="0.2">
      <c r="B998" s="132"/>
      <c r="C998" s="132"/>
    </row>
    <row r="999" spans="2:3" ht="12.75" customHeight="1" x14ac:dyDescent="0.2">
      <c r="B999" s="132"/>
      <c r="C999" s="132"/>
    </row>
    <row r="1000" spans="2:3" ht="12.75" customHeight="1" x14ac:dyDescent="0.2">
      <c r="B1000" s="132"/>
      <c r="C1000" s="132"/>
    </row>
  </sheetData>
  <mergeCells count="4">
    <mergeCell ref="A1:G1"/>
    <mergeCell ref="C2:G2"/>
    <mergeCell ref="C3:G3"/>
    <mergeCell ref="C4:G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Stavba!Z_B7E7C763_C459_487D_8ABA_5CFDDFBD5A84_.wvu.Cols</vt:lpstr>
      <vt:lpstr>Stavba!Z_B7E7C763_C459_487D_8ABA_5CFDDFBD5A84_.wvu.PrintArea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Lenka Kopáčová</cp:lastModifiedBy>
  <dcterms:created xsi:type="dcterms:W3CDTF">2009-04-08T07:15:50Z</dcterms:created>
  <dcterms:modified xsi:type="dcterms:W3CDTF">2025-05-29T14:39:27Z</dcterms:modified>
</cp:coreProperties>
</file>