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543b5910b304aa8e/PRÁCE/BOKOVKY/Jana Drochytková/údržba Mikulov/k odevzdání_2025_04_22/"/>
    </mc:Choice>
  </mc:AlternateContent>
  <xr:revisionPtr revIDLastSave="27" documentId="11_B0CA5E7D82B008E69B11162795CC1D7782308DD7" xr6:coauthVersionLast="47" xr6:coauthVersionMax="47" xr10:uidLastSave="{ED408BB8-57E7-4FD8-ABC1-509F18326346}"/>
  <bookViews>
    <workbookView xWindow="-28920" yWindow="-120" windowWidth="29040" windowHeight="15720" xr2:uid="{00000000-000D-0000-FFFF-FFFF00000000}"/>
  </bookViews>
  <sheets>
    <sheet name="Rekapitulace stavby" sheetId="1" r:id="rId1"/>
    <sheet name="B36 - Údržba zeleně zámec..." sheetId="2" r:id="rId2"/>
    <sheet name="TVAROVANÉ ZP_ZS" sheetId="4" r:id="rId3"/>
    <sheet name="TVAROVANÉ STROMY" sheetId="5" r:id="rId4"/>
    <sheet name="Pokyny pro vyplnění" sheetId="3" r:id="rId5"/>
  </sheets>
  <definedNames>
    <definedName name="_xlnm._FilterDatabase" localSheetId="1" hidden="1">'B36 - Údržba zeleně zámec...'!$C$125:$K$1584</definedName>
    <definedName name="_xlnm._FilterDatabase" localSheetId="2" hidden="1">'TVAROVANÉ ZP_ZS'!$A$1:$Q$46</definedName>
    <definedName name="_xlnm.Print_Titles" localSheetId="1">'B36 - Údržba zeleně zámec...'!$125:$125</definedName>
    <definedName name="_xlnm.Print_Titles" localSheetId="0">'Rekapitulace stavby'!$52:$52</definedName>
    <definedName name="_xlnm.Print_Area" localSheetId="1">'B36 - Údržba zeleně zámec...'!$C$4:$J$37,'B36 - Údržba zeleně zámec...'!$C$43:$J$109,'B36 - Údržba zeleně zámec...'!$C$115:$K$1584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2">'TVAROVANÉ ZP_ZS'!$A$1:$J$51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G6" i="5"/>
  <c r="G5" i="5"/>
  <c r="G4" i="5"/>
  <c r="G3" i="5"/>
  <c r="J46" i="4"/>
  <c r="I46" i="4"/>
  <c r="J45" i="4"/>
  <c r="I45" i="4"/>
  <c r="J44" i="4"/>
  <c r="J43" i="4"/>
  <c r="J42" i="4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J35" i="2"/>
  <c r="J34" i="2"/>
  <c r="AY55" i="1" s="1"/>
  <c r="J33" i="2"/>
  <c r="AX55" i="1" s="1"/>
  <c r="BI1583" i="2"/>
  <c r="BH1583" i="2"/>
  <c r="BG1583" i="2"/>
  <c r="BF1583" i="2"/>
  <c r="T1583" i="2"/>
  <c r="T1582" i="2" s="1"/>
  <c r="R1583" i="2"/>
  <c r="R1582" i="2"/>
  <c r="P1583" i="2"/>
  <c r="P1582" i="2" s="1"/>
  <c r="BI1579" i="2"/>
  <c r="BH1579" i="2"/>
  <c r="BG1579" i="2"/>
  <c r="BF1579" i="2"/>
  <c r="T1579" i="2"/>
  <c r="R1579" i="2"/>
  <c r="P1579" i="2"/>
  <c r="BI1577" i="2"/>
  <c r="BH1577" i="2"/>
  <c r="BG1577" i="2"/>
  <c r="BF1577" i="2"/>
  <c r="T1577" i="2"/>
  <c r="R1577" i="2"/>
  <c r="P1577" i="2"/>
  <c r="BI1573" i="2"/>
  <c r="BH1573" i="2"/>
  <c r="BG1573" i="2"/>
  <c r="BF1573" i="2"/>
  <c r="T1573" i="2"/>
  <c r="R1573" i="2"/>
  <c r="P1573" i="2"/>
  <c r="BI1570" i="2"/>
  <c r="BH1570" i="2"/>
  <c r="BG1570" i="2"/>
  <c r="BF1570" i="2"/>
  <c r="T1570" i="2"/>
  <c r="R1570" i="2"/>
  <c r="P1570" i="2"/>
  <c r="BI1567" i="2"/>
  <c r="BH1567" i="2"/>
  <c r="BG1567" i="2"/>
  <c r="BF1567" i="2"/>
  <c r="T1567" i="2"/>
  <c r="R1567" i="2"/>
  <c r="P1567" i="2"/>
  <c r="BI1565" i="2"/>
  <c r="BH1565" i="2"/>
  <c r="BG1565" i="2"/>
  <c r="BF1565" i="2"/>
  <c r="T1565" i="2"/>
  <c r="R1565" i="2"/>
  <c r="P1565" i="2"/>
  <c r="BI1561" i="2"/>
  <c r="BH1561" i="2"/>
  <c r="BG1561" i="2"/>
  <c r="BF1561" i="2"/>
  <c r="T1561" i="2"/>
  <c r="R1561" i="2"/>
  <c r="P1561" i="2"/>
  <c r="BI1558" i="2"/>
  <c r="BH1558" i="2"/>
  <c r="BG1558" i="2"/>
  <c r="BF1558" i="2"/>
  <c r="T1558" i="2"/>
  <c r="R1558" i="2"/>
  <c r="P1558" i="2"/>
  <c r="BI1556" i="2"/>
  <c r="BH1556" i="2"/>
  <c r="BG1556" i="2"/>
  <c r="BF1556" i="2"/>
  <c r="T1556" i="2"/>
  <c r="R1556" i="2"/>
  <c r="P1556" i="2"/>
  <c r="BI1552" i="2"/>
  <c r="BH1552" i="2"/>
  <c r="BG1552" i="2"/>
  <c r="BF1552" i="2"/>
  <c r="T1552" i="2"/>
  <c r="R1552" i="2"/>
  <c r="P1552" i="2"/>
  <c r="BI1548" i="2"/>
  <c r="BH1548" i="2"/>
  <c r="BG1548" i="2"/>
  <c r="BF1548" i="2"/>
  <c r="T1548" i="2"/>
  <c r="R1548" i="2"/>
  <c r="P1548" i="2"/>
  <c r="BI1546" i="2"/>
  <c r="BH1546" i="2"/>
  <c r="BG1546" i="2"/>
  <c r="BF1546" i="2"/>
  <c r="T1546" i="2"/>
  <c r="R1546" i="2"/>
  <c r="P1546" i="2"/>
  <c r="BI1542" i="2"/>
  <c r="BH1542" i="2"/>
  <c r="BG1542" i="2"/>
  <c r="BF1542" i="2"/>
  <c r="T1542" i="2"/>
  <c r="R1542" i="2"/>
  <c r="P1542" i="2"/>
  <c r="BI1538" i="2"/>
  <c r="BH1538" i="2"/>
  <c r="BG1538" i="2"/>
  <c r="BF1538" i="2"/>
  <c r="T1538" i="2"/>
  <c r="R1538" i="2"/>
  <c r="P1538" i="2"/>
  <c r="BI1535" i="2"/>
  <c r="BH1535" i="2"/>
  <c r="BG1535" i="2"/>
  <c r="BF1535" i="2"/>
  <c r="T1535" i="2"/>
  <c r="R1535" i="2"/>
  <c r="P1535" i="2"/>
  <c r="BI1531" i="2"/>
  <c r="BH1531" i="2"/>
  <c r="BG1531" i="2"/>
  <c r="BF1531" i="2"/>
  <c r="T1531" i="2"/>
  <c r="R1531" i="2"/>
  <c r="P1531" i="2"/>
  <c r="BI1527" i="2"/>
  <c r="BH1527" i="2"/>
  <c r="BG1527" i="2"/>
  <c r="BF1527" i="2"/>
  <c r="T1527" i="2"/>
  <c r="R1527" i="2"/>
  <c r="P1527" i="2"/>
  <c r="BI1525" i="2"/>
  <c r="BH1525" i="2"/>
  <c r="BG1525" i="2"/>
  <c r="BF1525" i="2"/>
  <c r="T1525" i="2"/>
  <c r="R1525" i="2"/>
  <c r="P1525" i="2"/>
  <c r="BI1521" i="2"/>
  <c r="BH1521" i="2"/>
  <c r="BG1521" i="2"/>
  <c r="BF1521" i="2"/>
  <c r="T1521" i="2"/>
  <c r="R1521" i="2"/>
  <c r="P1521" i="2"/>
  <c r="BI1519" i="2"/>
  <c r="BH1519" i="2"/>
  <c r="BG1519" i="2"/>
  <c r="BF1519" i="2"/>
  <c r="T1519" i="2"/>
  <c r="R1519" i="2"/>
  <c r="P1519" i="2"/>
  <c r="BI1516" i="2"/>
  <c r="BH1516" i="2"/>
  <c r="BG1516" i="2"/>
  <c r="BF1516" i="2"/>
  <c r="T1516" i="2"/>
  <c r="R1516" i="2"/>
  <c r="P1516" i="2"/>
  <c r="BI1513" i="2"/>
  <c r="BH1513" i="2"/>
  <c r="BG1513" i="2"/>
  <c r="BF1513" i="2"/>
  <c r="T1513" i="2"/>
  <c r="R1513" i="2"/>
  <c r="P1513" i="2"/>
  <c r="BI1509" i="2"/>
  <c r="BH1509" i="2"/>
  <c r="BG1509" i="2"/>
  <c r="BF1509" i="2"/>
  <c r="T1509" i="2"/>
  <c r="R1509" i="2"/>
  <c r="P1509" i="2"/>
  <c r="BI1505" i="2"/>
  <c r="BH1505" i="2"/>
  <c r="BG1505" i="2"/>
  <c r="BF1505" i="2"/>
  <c r="T1505" i="2"/>
  <c r="R1505" i="2"/>
  <c r="P1505" i="2"/>
  <c r="BI1501" i="2"/>
  <c r="BH1501" i="2"/>
  <c r="BG1501" i="2"/>
  <c r="BF1501" i="2"/>
  <c r="T1501" i="2"/>
  <c r="R1501" i="2"/>
  <c r="P1501" i="2"/>
  <c r="BI1499" i="2"/>
  <c r="BH1499" i="2"/>
  <c r="BG1499" i="2"/>
  <c r="BF1499" i="2"/>
  <c r="T1499" i="2"/>
  <c r="R1499" i="2"/>
  <c r="P1499" i="2"/>
  <c r="BI1495" i="2"/>
  <c r="BH1495" i="2"/>
  <c r="BG1495" i="2"/>
  <c r="BF1495" i="2"/>
  <c r="T1495" i="2"/>
  <c r="R1495" i="2"/>
  <c r="P1495" i="2"/>
  <c r="BI1493" i="2"/>
  <c r="BH1493" i="2"/>
  <c r="BG1493" i="2"/>
  <c r="BF1493" i="2"/>
  <c r="T1493" i="2"/>
  <c r="R1493" i="2"/>
  <c r="P1493" i="2"/>
  <c r="BI1490" i="2"/>
  <c r="BH1490" i="2"/>
  <c r="BG1490" i="2"/>
  <c r="BF1490" i="2"/>
  <c r="T1490" i="2"/>
  <c r="R1490" i="2"/>
  <c r="P1490" i="2"/>
  <c r="BI1488" i="2"/>
  <c r="BH1488" i="2"/>
  <c r="BG1488" i="2"/>
  <c r="BF1488" i="2"/>
  <c r="T1488" i="2"/>
  <c r="R1488" i="2"/>
  <c r="P1488" i="2"/>
  <c r="BI1485" i="2"/>
  <c r="BH1485" i="2"/>
  <c r="BG1485" i="2"/>
  <c r="BF1485" i="2"/>
  <c r="T1485" i="2"/>
  <c r="R1485" i="2"/>
  <c r="P1485" i="2"/>
  <c r="BI1481" i="2"/>
  <c r="BH1481" i="2"/>
  <c r="BG1481" i="2"/>
  <c r="BF1481" i="2"/>
  <c r="T1481" i="2"/>
  <c r="R1481" i="2"/>
  <c r="P1481" i="2"/>
  <c r="BI1479" i="2"/>
  <c r="BH1479" i="2"/>
  <c r="BG1479" i="2"/>
  <c r="BF1479" i="2"/>
  <c r="T1479" i="2"/>
  <c r="R1479" i="2"/>
  <c r="P1479" i="2"/>
  <c r="BI1475" i="2"/>
  <c r="BH1475" i="2"/>
  <c r="BG1475" i="2"/>
  <c r="BF1475" i="2"/>
  <c r="T1475" i="2"/>
  <c r="R1475" i="2"/>
  <c r="P1475" i="2"/>
  <c r="BI1472" i="2"/>
  <c r="BH1472" i="2"/>
  <c r="BG1472" i="2"/>
  <c r="BF1472" i="2"/>
  <c r="T1472" i="2"/>
  <c r="R1472" i="2"/>
  <c r="P1472" i="2"/>
  <c r="BI1470" i="2"/>
  <c r="BH1470" i="2"/>
  <c r="BG1470" i="2"/>
  <c r="BF1470" i="2"/>
  <c r="T1470" i="2"/>
  <c r="R1470" i="2"/>
  <c r="P1470" i="2"/>
  <c r="BI1466" i="2"/>
  <c r="BH1466" i="2"/>
  <c r="BG1466" i="2"/>
  <c r="BF1466" i="2"/>
  <c r="T1466" i="2"/>
  <c r="R1466" i="2"/>
  <c r="P1466" i="2"/>
  <c r="BI1464" i="2"/>
  <c r="BH1464" i="2"/>
  <c r="BG1464" i="2"/>
  <c r="BF1464" i="2"/>
  <c r="T1464" i="2"/>
  <c r="R1464" i="2"/>
  <c r="P1464" i="2"/>
  <c r="BI1461" i="2"/>
  <c r="BH1461" i="2"/>
  <c r="BG1461" i="2"/>
  <c r="BF1461" i="2"/>
  <c r="T1461" i="2"/>
  <c r="R1461" i="2"/>
  <c r="P1461" i="2"/>
  <c r="BI1459" i="2"/>
  <c r="BH1459" i="2"/>
  <c r="BG1459" i="2"/>
  <c r="BF1459" i="2"/>
  <c r="T1459" i="2"/>
  <c r="R1459" i="2"/>
  <c r="P1459" i="2"/>
  <c r="BI1455" i="2"/>
  <c r="BH1455" i="2"/>
  <c r="BG1455" i="2"/>
  <c r="BF1455" i="2"/>
  <c r="T1455" i="2"/>
  <c r="R1455" i="2"/>
  <c r="P1455" i="2"/>
  <c r="BI1453" i="2"/>
  <c r="BH1453" i="2"/>
  <c r="BG1453" i="2"/>
  <c r="BF1453" i="2"/>
  <c r="T1453" i="2"/>
  <c r="R1453" i="2"/>
  <c r="P1453" i="2"/>
  <c r="BI1450" i="2"/>
  <c r="BH1450" i="2"/>
  <c r="BG1450" i="2"/>
  <c r="BF1450" i="2"/>
  <c r="T1450" i="2"/>
  <c r="R1450" i="2"/>
  <c r="P1450" i="2"/>
  <c r="BI1448" i="2"/>
  <c r="BH1448" i="2"/>
  <c r="BG1448" i="2"/>
  <c r="BF1448" i="2"/>
  <c r="T1448" i="2"/>
  <c r="R1448" i="2"/>
  <c r="P1448" i="2"/>
  <c r="BI1445" i="2"/>
  <c r="BH1445" i="2"/>
  <c r="BG1445" i="2"/>
  <c r="BF1445" i="2"/>
  <c r="T1445" i="2"/>
  <c r="R1445" i="2"/>
  <c r="P1445" i="2"/>
  <c r="BI1442" i="2"/>
  <c r="BH1442" i="2"/>
  <c r="BG1442" i="2"/>
  <c r="BF1442" i="2"/>
  <c r="T1442" i="2"/>
  <c r="R1442" i="2"/>
  <c r="P1442" i="2"/>
  <c r="BI1438" i="2"/>
  <c r="BH1438" i="2"/>
  <c r="BG1438" i="2"/>
  <c r="BF1438" i="2"/>
  <c r="T1438" i="2"/>
  <c r="R1438" i="2"/>
  <c r="P1438" i="2"/>
  <c r="BI1434" i="2"/>
  <c r="BH1434" i="2"/>
  <c r="BG1434" i="2"/>
  <c r="BF1434" i="2"/>
  <c r="T1434" i="2"/>
  <c r="R1434" i="2"/>
  <c r="P1434" i="2"/>
  <c r="BI1431" i="2"/>
  <c r="BH1431" i="2"/>
  <c r="BG1431" i="2"/>
  <c r="BF1431" i="2"/>
  <c r="T1431" i="2"/>
  <c r="R1431" i="2"/>
  <c r="P1431" i="2"/>
  <c r="BI1429" i="2"/>
  <c r="BH1429" i="2"/>
  <c r="BG1429" i="2"/>
  <c r="BF1429" i="2"/>
  <c r="T1429" i="2"/>
  <c r="R1429" i="2"/>
  <c r="P1429" i="2"/>
  <c r="BI1425" i="2"/>
  <c r="BH1425" i="2"/>
  <c r="BG1425" i="2"/>
  <c r="BF1425" i="2"/>
  <c r="T1425" i="2"/>
  <c r="R1425" i="2"/>
  <c r="P1425" i="2"/>
  <c r="BI1423" i="2"/>
  <c r="BH1423" i="2"/>
  <c r="BG1423" i="2"/>
  <c r="BF1423" i="2"/>
  <c r="T1423" i="2"/>
  <c r="R1423" i="2"/>
  <c r="P1423" i="2"/>
  <c r="BI1420" i="2"/>
  <c r="BH1420" i="2"/>
  <c r="BG1420" i="2"/>
  <c r="BF1420" i="2"/>
  <c r="T1420" i="2"/>
  <c r="R1420" i="2"/>
  <c r="P1420" i="2"/>
  <c r="BI1418" i="2"/>
  <c r="BH1418" i="2"/>
  <c r="BG1418" i="2"/>
  <c r="BF1418" i="2"/>
  <c r="T1418" i="2"/>
  <c r="R1418" i="2"/>
  <c r="P1418" i="2"/>
  <c r="BI1414" i="2"/>
  <c r="BH1414" i="2"/>
  <c r="BG1414" i="2"/>
  <c r="BF1414" i="2"/>
  <c r="T1414" i="2"/>
  <c r="R1414" i="2"/>
  <c r="P1414" i="2"/>
  <c r="BI1412" i="2"/>
  <c r="BH1412" i="2"/>
  <c r="BG1412" i="2"/>
  <c r="BF1412" i="2"/>
  <c r="T1412" i="2"/>
  <c r="R1412" i="2"/>
  <c r="P1412" i="2"/>
  <c r="BI1409" i="2"/>
  <c r="BH1409" i="2"/>
  <c r="BG1409" i="2"/>
  <c r="BF1409" i="2"/>
  <c r="T1409" i="2"/>
  <c r="R1409" i="2"/>
  <c r="P1409" i="2"/>
  <c r="BI1407" i="2"/>
  <c r="BH1407" i="2"/>
  <c r="BG1407" i="2"/>
  <c r="BF1407" i="2"/>
  <c r="T1407" i="2"/>
  <c r="R1407" i="2"/>
  <c r="P1407" i="2"/>
  <c r="BI1404" i="2"/>
  <c r="BH1404" i="2"/>
  <c r="BG1404" i="2"/>
  <c r="BF1404" i="2"/>
  <c r="T1404" i="2"/>
  <c r="R1404" i="2"/>
  <c r="P1404" i="2"/>
  <c r="BI1403" i="2"/>
  <c r="BH1403" i="2"/>
  <c r="BG1403" i="2"/>
  <c r="BF1403" i="2"/>
  <c r="T1403" i="2"/>
  <c r="R1403" i="2"/>
  <c r="P1403" i="2"/>
  <c r="BI1400" i="2"/>
  <c r="BH1400" i="2"/>
  <c r="BG1400" i="2"/>
  <c r="BF1400" i="2"/>
  <c r="T1400" i="2"/>
  <c r="R1400" i="2"/>
  <c r="P1400" i="2"/>
  <c r="BI1397" i="2"/>
  <c r="BH1397" i="2"/>
  <c r="BG1397" i="2"/>
  <c r="BF1397" i="2"/>
  <c r="T1397" i="2"/>
  <c r="R1397" i="2"/>
  <c r="P1397" i="2"/>
  <c r="BI1394" i="2"/>
  <c r="BH1394" i="2"/>
  <c r="BG1394" i="2"/>
  <c r="BF1394" i="2"/>
  <c r="T1394" i="2"/>
  <c r="R1394" i="2"/>
  <c r="P1394" i="2"/>
  <c r="BI1392" i="2"/>
  <c r="BH1392" i="2"/>
  <c r="BG1392" i="2"/>
  <c r="BF1392" i="2"/>
  <c r="T1392" i="2"/>
  <c r="R1392" i="2"/>
  <c r="P1392" i="2"/>
  <c r="BI1388" i="2"/>
  <c r="BH1388" i="2"/>
  <c r="BG1388" i="2"/>
  <c r="BF1388" i="2"/>
  <c r="T1388" i="2"/>
  <c r="R1388" i="2"/>
  <c r="P1388" i="2"/>
  <c r="BI1385" i="2"/>
  <c r="BH1385" i="2"/>
  <c r="BG1385" i="2"/>
  <c r="BF1385" i="2"/>
  <c r="T1385" i="2"/>
  <c r="R1385" i="2"/>
  <c r="P1385" i="2"/>
  <c r="BI1383" i="2"/>
  <c r="BH1383" i="2"/>
  <c r="BG1383" i="2"/>
  <c r="BF1383" i="2"/>
  <c r="T1383" i="2"/>
  <c r="R1383" i="2"/>
  <c r="P1383" i="2"/>
  <c r="BI1379" i="2"/>
  <c r="BH1379" i="2"/>
  <c r="BG1379" i="2"/>
  <c r="BF1379" i="2"/>
  <c r="T1379" i="2"/>
  <c r="R1379" i="2"/>
  <c r="P1379" i="2"/>
  <c r="BI1377" i="2"/>
  <c r="BH1377" i="2"/>
  <c r="BG1377" i="2"/>
  <c r="BF1377" i="2"/>
  <c r="T1377" i="2"/>
  <c r="R1377" i="2"/>
  <c r="P1377" i="2"/>
  <c r="BI1374" i="2"/>
  <c r="BH1374" i="2"/>
  <c r="BG1374" i="2"/>
  <c r="BF1374" i="2"/>
  <c r="T1374" i="2"/>
  <c r="R1374" i="2"/>
  <c r="P1374" i="2"/>
  <c r="BI1372" i="2"/>
  <c r="BH1372" i="2"/>
  <c r="BG1372" i="2"/>
  <c r="BF1372" i="2"/>
  <c r="T1372" i="2"/>
  <c r="R1372" i="2"/>
  <c r="P1372" i="2"/>
  <c r="BI1368" i="2"/>
  <c r="BH1368" i="2"/>
  <c r="BG1368" i="2"/>
  <c r="BF1368" i="2"/>
  <c r="T1368" i="2"/>
  <c r="R1368" i="2"/>
  <c r="P1368" i="2"/>
  <c r="BI1367" i="2"/>
  <c r="BH1367" i="2"/>
  <c r="BG1367" i="2"/>
  <c r="BF1367" i="2"/>
  <c r="T1367" i="2"/>
  <c r="R1367" i="2"/>
  <c r="P1367" i="2"/>
  <c r="BI1365" i="2"/>
  <c r="BH1365" i="2"/>
  <c r="BG1365" i="2"/>
  <c r="BF1365" i="2"/>
  <c r="T1365" i="2"/>
  <c r="R1365" i="2"/>
  <c r="P1365" i="2"/>
  <c r="BI1362" i="2"/>
  <c r="BH1362" i="2"/>
  <c r="BG1362" i="2"/>
  <c r="BF1362" i="2"/>
  <c r="T1362" i="2"/>
  <c r="R1362" i="2"/>
  <c r="P1362" i="2"/>
  <c r="BI1359" i="2"/>
  <c r="BH1359" i="2"/>
  <c r="BG1359" i="2"/>
  <c r="BF1359" i="2"/>
  <c r="T1359" i="2"/>
  <c r="R1359" i="2"/>
  <c r="P1359" i="2"/>
  <c r="BI1357" i="2"/>
  <c r="BH1357" i="2"/>
  <c r="BG1357" i="2"/>
  <c r="BF1357" i="2"/>
  <c r="T1357" i="2"/>
  <c r="R1357" i="2"/>
  <c r="P1357" i="2"/>
  <c r="BI1355" i="2"/>
  <c r="BH1355" i="2"/>
  <c r="BG1355" i="2"/>
  <c r="BF1355" i="2"/>
  <c r="T1355" i="2"/>
  <c r="R1355" i="2"/>
  <c r="P1355" i="2"/>
  <c r="BI1352" i="2"/>
  <c r="BH1352" i="2"/>
  <c r="BG1352" i="2"/>
  <c r="BF1352" i="2"/>
  <c r="T1352" i="2"/>
  <c r="R1352" i="2"/>
  <c r="P1352" i="2"/>
  <c r="BI1348" i="2"/>
  <c r="BH1348" i="2"/>
  <c r="BG1348" i="2"/>
  <c r="BF1348" i="2"/>
  <c r="T1348" i="2"/>
  <c r="R1348" i="2"/>
  <c r="P1348" i="2"/>
  <c r="BI1346" i="2"/>
  <c r="BH1346" i="2"/>
  <c r="BG1346" i="2"/>
  <c r="BF1346" i="2"/>
  <c r="T1346" i="2"/>
  <c r="R1346" i="2"/>
  <c r="P1346" i="2"/>
  <c r="BI1343" i="2"/>
  <c r="BH1343" i="2"/>
  <c r="BG1343" i="2"/>
  <c r="BF1343" i="2"/>
  <c r="T1343" i="2"/>
  <c r="R1343" i="2"/>
  <c r="P1343" i="2"/>
  <c r="BI1341" i="2"/>
  <c r="BH1341" i="2"/>
  <c r="BG1341" i="2"/>
  <c r="BF1341" i="2"/>
  <c r="T1341" i="2"/>
  <c r="R1341" i="2"/>
  <c r="P1341" i="2"/>
  <c r="BI1337" i="2"/>
  <c r="BH1337" i="2"/>
  <c r="BG1337" i="2"/>
  <c r="BF1337" i="2"/>
  <c r="T1337" i="2"/>
  <c r="R1337" i="2"/>
  <c r="P1337" i="2"/>
  <c r="BI1334" i="2"/>
  <c r="BH1334" i="2"/>
  <c r="BG1334" i="2"/>
  <c r="BF1334" i="2"/>
  <c r="T1334" i="2"/>
  <c r="R1334" i="2"/>
  <c r="P1334" i="2"/>
  <c r="BI1332" i="2"/>
  <c r="BH1332" i="2"/>
  <c r="BG1332" i="2"/>
  <c r="BF1332" i="2"/>
  <c r="T1332" i="2"/>
  <c r="R1332" i="2"/>
  <c r="P1332" i="2"/>
  <c r="BI1328" i="2"/>
  <c r="BH1328" i="2"/>
  <c r="BG1328" i="2"/>
  <c r="BF1328" i="2"/>
  <c r="T1328" i="2"/>
  <c r="R1328" i="2"/>
  <c r="P1328" i="2"/>
  <c r="BI1326" i="2"/>
  <c r="BH1326" i="2"/>
  <c r="BG1326" i="2"/>
  <c r="BF1326" i="2"/>
  <c r="T1326" i="2"/>
  <c r="R1326" i="2"/>
  <c r="P1326" i="2"/>
  <c r="BI1323" i="2"/>
  <c r="BH1323" i="2"/>
  <c r="BG1323" i="2"/>
  <c r="BF1323" i="2"/>
  <c r="T1323" i="2"/>
  <c r="R1323" i="2"/>
  <c r="P1323" i="2"/>
  <c r="BI1319" i="2"/>
  <c r="BH1319" i="2"/>
  <c r="BG1319" i="2"/>
  <c r="BF1319" i="2"/>
  <c r="T1319" i="2"/>
  <c r="R1319" i="2"/>
  <c r="P1319" i="2"/>
  <c r="BI1317" i="2"/>
  <c r="BH1317" i="2"/>
  <c r="BG1317" i="2"/>
  <c r="BF1317" i="2"/>
  <c r="T1317" i="2"/>
  <c r="R1317" i="2"/>
  <c r="P1317" i="2"/>
  <c r="BI1314" i="2"/>
  <c r="BH1314" i="2"/>
  <c r="BG1314" i="2"/>
  <c r="BF1314" i="2"/>
  <c r="T1314" i="2"/>
  <c r="R1314" i="2"/>
  <c r="P1314" i="2"/>
  <c r="BI1312" i="2"/>
  <c r="BH1312" i="2"/>
  <c r="BG1312" i="2"/>
  <c r="BF1312" i="2"/>
  <c r="T1312" i="2"/>
  <c r="R1312" i="2"/>
  <c r="P1312" i="2"/>
  <c r="BI1310" i="2"/>
  <c r="BH1310" i="2"/>
  <c r="BG1310" i="2"/>
  <c r="BF1310" i="2"/>
  <c r="T1310" i="2"/>
  <c r="R1310" i="2"/>
  <c r="P1310" i="2"/>
  <c r="BI1306" i="2"/>
  <c r="BH1306" i="2"/>
  <c r="BG1306" i="2"/>
  <c r="BF1306" i="2"/>
  <c r="T1306" i="2"/>
  <c r="R1306" i="2"/>
  <c r="P1306" i="2"/>
  <c r="BI1304" i="2"/>
  <c r="BH1304" i="2"/>
  <c r="BG1304" i="2"/>
  <c r="BF1304" i="2"/>
  <c r="T1304" i="2"/>
  <c r="R1304" i="2"/>
  <c r="P1304" i="2"/>
  <c r="BI1300" i="2"/>
  <c r="BH1300" i="2"/>
  <c r="BG1300" i="2"/>
  <c r="BF1300" i="2"/>
  <c r="T1300" i="2"/>
  <c r="R1300" i="2"/>
  <c r="P1300" i="2"/>
  <c r="BI1297" i="2"/>
  <c r="BH1297" i="2"/>
  <c r="BG1297" i="2"/>
  <c r="BF1297" i="2"/>
  <c r="T1297" i="2"/>
  <c r="R1297" i="2"/>
  <c r="P1297" i="2"/>
  <c r="BI1295" i="2"/>
  <c r="BH1295" i="2"/>
  <c r="BG1295" i="2"/>
  <c r="BF1295" i="2"/>
  <c r="T1295" i="2"/>
  <c r="R1295" i="2"/>
  <c r="P1295" i="2"/>
  <c r="BI1291" i="2"/>
  <c r="BH1291" i="2"/>
  <c r="BG1291" i="2"/>
  <c r="BF1291" i="2"/>
  <c r="T1291" i="2"/>
  <c r="R1291" i="2"/>
  <c r="P1291" i="2"/>
  <c r="BI1288" i="2"/>
  <c r="BH1288" i="2"/>
  <c r="BG1288" i="2"/>
  <c r="BF1288" i="2"/>
  <c r="T1288" i="2"/>
  <c r="R1288" i="2"/>
  <c r="P1288" i="2"/>
  <c r="BI1286" i="2"/>
  <c r="BH1286" i="2"/>
  <c r="BG1286" i="2"/>
  <c r="BF1286" i="2"/>
  <c r="T1286" i="2"/>
  <c r="R1286" i="2"/>
  <c r="P1286" i="2"/>
  <c r="BI1283" i="2"/>
  <c r="BH1283" i="2"/>
  <c r="BG1283" i="2"/>
  <c r="BF1283" i="2"/>
  <c r="T1283" i="2"/>
  <c r="R1283" i="2"/>
  <c r="P1283" i="2"/>
  <c r="BI1281" i="2"/>
  <c r="BH1281" i="2"/>
  <c r="BG1281" i="2"/>
  <c r="BF1281" i="2"/>
  <c r="T1281" i="2"/>
  <c r="R1281" i="2"/>
  <c r="P1281" i="2"/>
  <c r="BI1278" i="2"/>
  <c r="BH1278" i="2"/>
  <c r="BG1278" i="2"/>
  <c r="BF1278" i="2"/>
  <c r="T1278" i="2"/>
  <c r="R1278" i="2"/>
  <c r="P1278" i="2"/>
  <c r="BI1276" i="2"/>
  <c r="BH1276" i="2"/>
  <c r="BG1276" i="2"/>
  <c r="BF1276" i="2"/>
  <c r="T1276" i="2"/>
  <c r="R1276" i="2"/>
  <c r="P1276" i="2"/>
  <c r="BI1274" i="2"/>
  <c r="BH1274" i="2"/>
  <c r="BG1274" i="2"/>
  <c r="BF1274" i="2"/>
  <c r="T1274" i="2"/>
  <c r="R1274" i="2"/>
  <c r="P1274" i="2"/>
  <c r="BI1270" i="2"/>
  <c r="BH1270" i="2"/>
  <c r="BG1270" i="2"/>
  <c r="BF1270" i="2"/>
  <c r="T1270" i="2"/>
  <c r="R1270" i="2"/>
  <c r="P1270" i="2"/>
  <c r="BI1268" i="2"/>
  <c r="BH1268" i="2"/>
  <c r="BG1268" i="2"/>
  <c r="BF1268" i="2"/>
  <c r="T1268" i="2"/>
  <c r="R1268" i="2"/>
  <c r="P1268" i="2"/>
  <c r="BI1262" i="2"/>
  <c r="BH1262" i="2"/>
  <c r="BG1262" i="2"/>
  <c r="BF1262" i="2"/>
  <c r="T1262" i="2"/>
  <c r="R1262" i="2"/>
  <c r="P1262" i="2"/>
  <c r="BI1259" i="2"/>
  <c r="BH1259" i="2"/>
  <c r="BG1259" i="2"/>
  <c r="BF1259" i="2"/>
  <c r="T1259" i="2"/>
  <c r="R1259" i="2"/>
  <c r="P1259" i="2"/>
  <c r="BI1256" i="2"/>
  <c r="BH1256" i="2"/>
  <c r="BG1256" i="2"/>
  <c r="BF1256" i="2"/>
  <c r="T1256" i="2"/>
  <c r="R1256" i="2"/>
  <c r="P1256" i="2"/>
  <c r="BI1253" i="2"/>
  <c r="BH1253" i="2"/>
  <c r="BG1253" i="2"/>
  <c r="BF1253" i="2"/>
  <c r="T1253" i="2"/>
  <c r="R1253" i="2"/>
  <c r="P1253" i="2"/>
  <c r="BI1251" i="2"/>
  <c r="BH1251" i="2"/>
  <c r="BG1251" i="2"/>
  <c r="BF1251" i="2"/>
  <c r="T1251" i="2"/>
  <c r="R1251" i="2"/>
  <c r="P1251" i="2"/>
  <c r="BI1249" i="2"/>
  <c r="BH1249" i="2"/>
  <c r="BG1249" i="2"/>
  <c r="BF1249" i="2"/>
  <c r="T1249" i="2"/>
  <c r="R1249" i="2"/>
  <c r="P1249" i="2"/>
  <c r="BI1243" i="2"/>
  <c r="BH1243" i="2"/>
  <c r="BG1243" i="2"/>
  <c r="BF1243" i="2"/>
  <c r="T1243" i="2"/>
  <c r="R1243" i="2"/>
  <c r="P1243" i="2"/>
  <c r="BI1240" i="2"/>
  <c r="BH1240" i="2"/>
  <c r="BG1240" i="2"/>
  <c r="BF1240" i="2"/>
  <c r="T1240" i="2"/>
  <c r="R1240" i="2"/>
  <c r="P1240" i="2"/>
  <c r="BI1237" i="2"/>
  <c r="BH1237" i="2"/>
  <c r="BG1237" i="2"/>
  <c r="BF1237" i="2"/>
  <c r="T1237" i="2"/>
  <c r="R1237" i="2"/>
  <c r="P1237" i="2"/>
  <c r="BI1235" i="2"/>
  <c r="BH1235" i="2"/>
  <c r="BG1235" i="2"/>
  <c r="BF1235" i="2"/>
  <c r="T1235" i="2"/>
  <c r="R1235" i="2"/>
  <c r="P1235" i="2"/>
  <c r="BI1231" i="2"/>
  <c r="BH1231" i="2"/>
  <c r="BG1231" i="2"/>
  <c r="BF1231" i="2"/>
  <c r="T1231" i="2"/>
  <c r="R1231" i="2"/>
  <c r="P1231" i="2"/>
  <c r="BI1228" i="2"/>
  <c r="BH1228" i="2"/>
  <c r="BG1228" i="2"/>
  <c r="BF1228" i="2"/>
  <c r="T1228" i="2"/>
  <c r="R1228" i="2"/>
  <c r="P1228" i="2"/>
  <c r="BI1225" i="2"/>
  <c r="BH1225" i="2"/>
  <c r="BG1225" i="2"/>
  <c r="BF1225" i="2"/>
  <c r="T1225" i="2"/>
  <c r="R1225" i="2"/>
  <c r="P1225" i="2"/>
  <c r="BI1220" i="2"/>
  <c r="BH1220" i="2"/>
  <c r="BG1220" i="2"/>
  <c r="BF1220" i="2"/>
  <c r="T1220" i="2"/>
  <c r="R1220" i="2"/>
  <c r="P1220" i="2"/>
  <c r="BI1218" i="2"/>
  <c r="BH1218" i="2"/>
  <c r="BG1218" i="2"/>
  <c r="BF1218" i="2"/>
  <c r="T1218" i="2"/>
  <c r="R1218" i="2"/>
  <c r="P1218" i="2"/>
  <c r="BI1214" i="2"/>
  <c r="BH1214" i="2"/>
  <c r="BG1214" i="2"/>
  <c r="BF1214" i="2"/>
  <c r="T1214" i="2"/>
  <c r="R1214" i="2"/>
  <c r="P1214" i="2"/>
  <c r="BI1210" i="2"/>
  <c r="BH1210" i="2"/>
  <c r="BG1210" i="2"/>
  <c r="BF1210" i="2"/>
  <c r="T1210" i="2"/>
  <c r="R1210" i="2"/>
  <c r="P1210" i="2"/>
  <c r="BI1207" i="2"/>
  <c r="BH1207" i="2"/>
  <c r="BG1207" i="2"/>
  <c r="BF1207" i="2"/>
  <c r="T1207" i="2"/>
  <c r="R1207" i="2"/>
  <c r="P1207" i="2"/>
  <c r="BI1202" i="2"/>
  <c r="BH1202" i="2"/>
  <c r="BG1202" i="2"/>
  <c r="BF1202" i="2"/>
  <c r="T1202" i="2"/>
  <c r="R1202" i="2"/>
  <c r="P1202" i="2"/>
  <c r="BI1197" i="2"/>
  <c r="BH1197" i="2"/>
  <c r="BG1197" i="2"/>
  <c r="BF1197" i="2"/>
  <c r="T1197" i="2"/>
  <c r="R1197" i="2"/>
  <c r="P1197" i="2"/>
  <c r="BI1194" i="2"/>
  <c r="BH1194" i="2"/>
  <c r="BG1194" i="2"/>
  <c r="BF1194" i="2"/>
  <c r="T1194" i="2"/>
  <c r="R1194" i="2"/>
  <c r="P1194" i="2"/>
  <c r="BI1190" i="2"/>
  <c r="BH1190" i="2"/>
  <c r="BG1190" i="2"/>
  <c r="BF1190" i="2"/>
  <c r="T1190" i="2"/>
  <c r="R1190" i="2"/>
  <c r="P1190" i="2"/>
  <c r="BI1188" i="2"/>
  <c r="BH1188" i="2"/>
  <c r="BG1188" i="2"/>
  <c r="BF1188" i="2"/>
  <c r="T1188" i="2"/>
  <c r="R1188" i="2"/>
  <c r="P1188" i="2"/>
  <c r="BI1185" i="2"/>
  <c r="BH1185" i="2"/>
  <c r="BG1185" i="2"/>
  <c r="BF1185" i="2"/>
  <c r="T1185" i="2"/>
  <c r="R1185" i="2"/>
  <c r="P1185" i="2"/>
  <c r="BI1183" i="2"/>
  <c r="BH1183" i="2"/>
  <c r="BG1183" i="2"/>
  <c r="BF1183" i="2"/>
  <c r="T1183" i="2"/>
  <c r="R1183" i="2"/>
  <c r="P1183" i="2"/>
  <c r="BI1181" i="2"/>
  <c r="BH1181" i="2"/>
  <c r="BG1181" i="2"/>
  <c r="BF1181" i="2"/>
  <c r="T1181" i="2"/>
  <c r="R1181" i="2"/>
  <c r="P1181" i="2"/>
  <c r="BI1177" i="2"/>
  <c r="BH1177" i="2"/>
  <c r="BG1177" i="2"/>
  <c r="BF1177" i="2"/>
  <c r="T1177" i="2"/>
  <c r="R1177" i="2"/>
  <c r="P1177" i="2"/>
  <c r="BI1175" i="2"/>
  <c r="BH1175" i="2"/>
  <c r="BG1175" i="2"/>
  <c r="BF1175" i="2"/>
  <c r="T1175" i="2"/>
  <c r="R1175" i="2"/>
  <c r="P1175" i="2"/>
  <c r="BI1172" i="2"/>
  <c r="BH1172" i="2"/>
  <c r="BG1172" i="2"/>
  <c r="BF1172" i="2"/>
  <c r="T1172" i="2"/>
  <c r="R1172" i="2"/>
  <c r="P1172" i="2"/>
  <c r="BI1170" i="2"/>
  <c r="BH1170" i="2"/>
  <c r="BG1170" i="2"/>
  <c r="BF1170" i="2"/>
  <c r="T1170" i="2"/>
  <c r="R1170" i="2"/>
  <c r="P1170" i="2"/>
  <c r="BI1167" i="2"/>
  <c r="BH1167" i="2"/>
  <c r="BG1167" i="2"/>
  <c r="BF1167" i="2"/>
  <c r="T1167" i="2"/>
  <c r="R1167" i="2"/>
  <c r="P1167" i="2"/>
  <c r="BI1164" i="2"/>
  <c r="BH1164" i="2"/>
  <c r="BG1164" i="2"/>
  <c r="BF1164" i="2"/>
  <c r="T1164" i="2"/>
  <c r="R1164" i="2"/>
  <c r="P1164" i="2"/>
  <c r="BI1162" i="2"/>
  <c r="BH1162" i="2"/>
  <c r="BG1162" i="2"/>
  <c r="BF1162" i="2"/>
  <c r="T1162" i="2"/>
  <c r="R1162" i="2"/>
  <c r="P1162" i="2"/>
  <c r="BI1159" i="2"/>
  <c r="BH1159" i="2"/>
  <c r="BG1159" i="2"/>
  <c r="BF1159" i="2"/>
  <c r="T1159" i="2"/>
  <c r="R1159" i="2"/>
  <c r="P1159" i="2"/>
  <c r="BI1155" i="2"/>
  <c r="BH1155" i="2"/>
  <c r="BG1155" i="2"/>
  <c r="BF1155" i="2"/>
  <c r="T1155" i="2"/>
  <c r="R1155" i="2"/>
  <c r="P1155" i="2"/>
  <c r="BI1151" i="2"/>
  <c r="BH1151" i="2"/>
  <c r="BG1151" i="2"/>
  <c r="BF1151" i="2"/>
  <c r="T1151" i="2"/>
  <c r="R1151" i="2"/>
  <c r="P1151" i="2"/>
  <c r="BI1148" i="2"/>
  <c r="BH1148" i="2"/>
  <c r="BG1148" i="2"/>
  <c r="BF1148" i="2"/>
  <c r="T1148" i="2"/>
  <c r="R1148" i="2"/>
  <c r="P1148" i="2"/>
  <c r="BI1145" i="2"/>
  <c r="BH1145" i="2"/>
  <c r="BG1145" i="2"/>
  <c r="BF1145" i="2"/>
  <c r="T1145" i="2"/>
  <c r="R1145" i="2"/>
  <c r="P1145" i="2"/>
  <c r="BI1143" i="2"/>
  <c r="BH1143" i="2"/>
  <c r="BG1143" i="2"/>
  <c r="BF1143" i="2"/>
  <c r="T1143" i="2"/>
  <c r="R1143" i="2"/>
  <c r="P1143" i="2"/>
  <c r="BI1141" i="2"/>
  <c r="BH1141" i="2"/>
  <c r="BG1141" i="2"/>
  <c r="BF1141" i="2"/>
  <c r="T1141" i="2"/>
  <c r="R1141" i="2"/>
  <c r="P1141" i="2"/>
  <c r="BI1138" i="2"/>
  <c r="BH1138" i="2"/>
  <c r="BG1138" i="2"/>
  <c r="BF1138" i="2"/>
  <c r="T1138" i="2"/>
  <c r="R1138" i="2"/>
  <c r="P1138" i="2"/>
  <c r="BI1135" i="2"/>
  <c r="BH1135" i="2"/>
  <c r="BG1135" i="2"/>
  <c r="BF1135" i="2"/>
  <c r="T1135" i="2"/>
  <c r="R1135" i="2"/>
  <c r="P1135" i="2"/>
  <c r="BI1133" i="2"/>
  <c r="BH1133" i="2"/>
  <c r="BG1133" i="2"/>
  <c r="BF1133" i="2"/>
  <c r="T1133" i="2"/>
  <c r="R1133" i="2"/>
  <c r="P1133" i="2"/>
  <c r="BI1130" i="2"/>
  <c r="BH1130" i="2"/>
  <c r="BG1130" i="2"/>
  <c r="BF1130" i="2"/>
  <c r="T1130" i="2"/>
  <c r="R1130" i="2"/>
  <c r="P1130" i="2"/>
  <c r="BI1128" i="2"/>
  <c r="BH1128" i="2"/>
  <c r="BG1128" i="2"/>
  <c r="BF1128" i="2"/>
  <c r="T1128" i="2"/>
  <c r="R1128" i="2"/>
  <c r="P1128" i="2"/>
  <c r="BI1125" i="2"/>
  <c r="BH1125" i="2"/>
  <c r="BG1125" i="2"/>
  <c r="BF1125" i="2"/>
  <c r="T1125" i="2"/>
  <c r="R1125" i="2"/>
  <c r="P1125" i="2"/>
  <c r="BI1123" i="2"/>
  <c r="BH1123" i="2"/>
  <c r="BG1123" i="2"/>
  <c r="BF1123" i="2"/>
  <c r="T1123" i="2"/>
  <c r="R1123" i="2"/>
  <c r="P1123" i="2"/>
  <c r="BI1121" i="2"/>
  <c r="BH1121" i="2"/>
  <c r="BG1121" i="2"/>
  <c r="BF1121" i="2"/>
  <c r="T1121" i="2"/>
  <c r="R1121" i="2"/>
  <c r="P1121" i="2"/>
  <c r="BI1117" i="2"/>
  <c r="BH1117" i="2"/>
  <c r="BG1117" i="2"/>
  <c r="BF1117" i="2"/>
  <c r="T1117" i="2"/>
  <c r="R1117" i="2"/>
  <c r="P1117" i="2"/>
  <c r="BI1114" i="2"/>
  <c r="BH1114" i="2"/>
  <c r="BG1114" i="2"/>
  <c r="BF1114" i="2"/>
  <c r="T1114" i="2"/>
  <c r="R1114" i="2"/>
  <c r="P1114" i="2"/>
  <c r="BI1110" i="2"/>
  <c r="BH1110" i="2"/>
  <c r="BG1110" i="2"/>
  <c r="BF1110" i="2"/>
  <c r="T1110" i="2"/>
  <c r="R1110" i="2"/>
  <c r="P1110" i="2"/>
  <c r="BI1106" i="2"/>
  <c r="BH1106" i="2"/>
  <c r="BG1106" i="2"/>
  <c r="BF1106" i="2"/>
  <c r="T1106" i="2"/>
  <c r="R1106" i="2"/>
  <c r="P1106" i="2"/>
  <c r="BI1102" i="2"/>
  <c r="BH1102" i="2"/>
  <c r="BG1102" i="2"/>
  <c r="BF1102" i="2"/>
  <c r="T1102" i="2"/>
  <c r="R1102" i="2"/>
  <c r="P1102" i="2"/>
  <c r="BI1098" i="2"/>
  <c r="BH1098" i="2"/>
  <c r="BG1098" i="2"/>
  <c r="BF1098" i="2"/>
  <c r="T1098" i="2"/>
  <c r="R1098" i="2"/>
  <c r="P1098" i="2"/>
  <c r="BI1095" i="2"/>
  <c r="BH1095" i="2"/>
  <c r="BG1095" i="2"/>
  <c r="BF1095" i="2"/>
  <c r="T1095" i="2"/>
  <c r="R1095" i="2"/>
  <c r="P1095" i="2"/>
  <c r="BI1092" i="2"/>
  <c r="BH1092" i="2"/>
  <c r="BG1092" i="2"/>
  <c r="BF1092" i="2"/>
  <c r="T1092" i="2"/>
  <c r="R1092" i="2"/>
  <c r="P1092" i="2"/>
  <c r="BI1089" i="2"/>
  <c r="BH1089" i="2"/>
  <c r="BG1089" i="2"/>
  <c r="BF1089" i="2"/>
  <c r="T1089" i="2"/>
  <c r="R1089" i="2"/>
  <c r="P1089" i="2"/>
  <c r="BI1086" i="2"/>
  <c r="BH1086" i="2"/>
  <c r="BG1086" i="2"/>
  <c r="BF1086" i="2"/>
  <c r="T1086" i="2"/>
  <c r="R1086" i="2"/>
  <c r="P1086" i="2"/>
  <c r="BI1084" i="2"/>
  <c r="BH1084" i="2"/>
  <c r="BG1084" i="2"/>
  <c r="BF1084" i="2"/>
  <c r="T1084" i="2"/>
  <c r="R1084" i="2"/>
  <c r="P1084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6" i="2"/>
  <c r="BH1076" i="2"/>
  <c r="BG1076" i="2"/>
  <c r="BF1076" i="2"/>
  <c r="T1076" i="2"/>
  <c r="R1076" i="2"/>
  <c r="P1076" i="2"/>
  <c r="BI1074" i="2"/>
  <c r="BH1074" i="2"/>
  <c r="BG1074" i="2"/>
  <c r="BF1074" i="2"/>
  <c r="T1074" i="2"/>
  <c r="R1074" i="2"/>
  <c r="P1074" i="2"/>
  <c r="BI1072" i="2"/>
  <c r="BH1072" i="2"/>
  <c r="BG1072" i="2"/>
  <c r="BF1072" i="2"/>
  <c r="T1072" i="2"/>
  <c r="R1072" i="2"/>
  <c r="P1072" i="2"/>
  <c r="BI1068" i="2"/>
  <c r="BH1068" i="2"/>
  <c r="BG1068" i="2"/>
  <c r="BF1068" i="2"/>
  <c r="T1068" i="2"/>
  <c r="R1068" i="2"/>
  <c r="P1068" i="2"/>
  <c r="BI1065" i="2"/>
  <c r="BH1065" i="2"/>
  <c r="BG1065" i="2"/>
  <c r="BF1065" i="2"/>
  <c r="T1065" i="2"/>
  <c r="R1065" i="2"/>
  <c r="P1065" i="2"/>
  <c r="BI1061" i="2"/>
  <c r="BH1061" i="2"/>
  <c r="BG1061" i="2"/>
  <c r="BF1061" i="2"/>
  <c r="T1061" i="2"/>
  <c r="R1061" i="2"/>
  <c r="P1061" i="2"/>
  <c r="BI1057" i="2"/>
  <c r="BH1057" i="2"/>
  <c r="BG1057" i="2"/>
  <c r="BF1057" i="2"/>
  <c r="T1057" i="2"/>
  <c r="R1057" i="2"/>
  <c r="P1057" i="2"/>
  <c r="BI1053" i="2"/>
  <c r="BH1053" i="2"/>
  <c r="BG1053" i="2"/>
  <c r="BF1053" i="2"/>
  <c r="T1053" i="2"/>
  <c r="R1053" i="2"/>
  <c r="P1053" i="2"/>
  <c r="BI1049" i="2"/>
  <c r="BH1049" i="2"/>
  <c r="BG1049" i="2"/>
  <c r="BF1049" i="2"/>
  <c r="T1049" i="2"/>
  <c r="R1049" i="2"/>
  <c r="P1049" i="2"/>
  <c r="BI1046" i="2"/>
  <c r="BH1046" i="2"/>
  <c r="BG1046" i="2"/>
  <c r="BF1046" i="2"/>
  <c r="T1046" i="2"/>
  <c r="R1046" i="2"/>
  <c r="P1046" i="2"/>
  <c r="BI1043" i="2"/>
  <c r="BH1043" i="2"/>
  <c r="BG1043" i="2"/>
  <c r="BF1043" i="2"/>
  <c r="T1043" i="2"/>
  <c r="R1043" i="2"/>
  <c r="P1043" i="2"/>
  <c r="BI1039" i="2"/>
  <c r="BH1039" i="2"/>
  <c r="BG1039" i="2"/>
  <c r="BF1039" i="2"/>
  <c r="T1039" i="2"/>
  <c r="R1039" i="2"/>
  <c r="P1039" i="2"/>
  <c r="BI1036" i="2"/>
  <c r="BH1036" i="2"/>
  <c r="BG1036" i="2"/>
  <c r="BF1036" i="2"/>
  <c r="T1036" i="2"/>
  <c r="R1036" i="2"/>
  <c r="P1036" i="2"/>
  <c r="BI1032" i="2"/>
  <c r="BH1032" i="2"/>
  <c r="BG1032" i="2"/>
  <c r="BF1032" i="2"/>
  <c r="T1032" i="2"/>
  <c r="R1032" i="2"/>
  <c r="P1032" i="2"/>
  <c r="BI1031" i="2"/>
  <c r="BH1031" i="2"/>
  <c r="BG1031" i="2"/>
  <c r="BF1031" i="2"/>
  <c r="T1031" i="2"/>
  <c r="R1031" i="2"/>
  <c r="P1031" i="2"/>
  <c r="BI1028" i="2"/>
  <c r="BH1028" i="2"/>
  <c r="BG1028" i="2"/>
  <c r="BF1028" i="2"/>
  <c r="T1028" i="2"/>
  <c r="R1028" i="2"/>
  <c r="P1028" i="2"/>
  <c r="BI1027" i="2"/>
  <c r="BH1027" i="2"/>
  <c r="BG1027" i="2"/>
  <c r="BF1027" i="2"/>
  <c r="T1027" i="2"/>
  <c r="R1027" i="2"/>
  <c r="P1027" i="2"/>
  <c r="BI1025" i="2"/>
  <c r="BH1025" i="2"/>
  <c r="BG1025" i="2"/>
  <c r="BF1025" i="2"/>
  <c r="T1025" i="2"/>
  <c r="R1025" i="2"/>
  <c r="P1025" i="2"/>
  <c r="BI1023" i="2"/>
  <c r="BH1023" i="2"/>
  <c r="BG1023" i="2"/>
  <c r="BF1023" i="2"/>
  <c r="T1023" i="2"/>
  <c r="R1023" i="2"/>
  <c r="P1023" i="2"/>
  <c r="BI1021" i="2"/>
  <c r="BH1021" i="2"/>
  <c r="BG1021" i="2"/>
  <c r="BF1021" i="2"/>
  <c r="T1021" i="2"/>
  <c r="R1021" i="2"/>
  <c r="P1021" i="2"/>
  <c r="BI1018" i="2"/>
  <c r="BH1018" i="2"/>
  <c r="BG1018" i="2"/>
  <c r="BF1018" i="2"/>
  <c r="T1018" i="2"/>
  <c r="R1018" i="2"/>
  <c r="P1018" i="2"/>
  <c r="BI1016" i="2"/>
  <c r="BH1016" i="2"/>
  <c r="BG1016" i="2"/>
  <c r="BF1016" i="2"/>
  <c r="T1016" i="2"/>
  <c r="R1016" i="2"/>
  <c r="P1016" i="2"/>
  <c r="BI1013" i="2"/>
  <c r="BH1013" i="2"/>
  <c r="BG1013" i="2"/>
  <c r="BF1013" i="2"/>
  <c r="T1013" i="2"/>
  <c r="R1013" i="2"/>
  <c r="P1013" i="2"/>
  <c r="BI1011" i="2"/>
  <c r="BH1011" i="2"/>
  <c r="BG1011" i="2"/>
  <c r="BF1011" i="2"/>
  <c r="T1011" i="2"/>
  <c r="R1011" i="2"/>
  <c r="P1011" i="2"/>
  <c r="BI1008" i="2"/>
  <c r="BH1008" i="2"/>
  <c r="BG1008" i="2"/>
  <c r="BF1008" i="2"/>
  <c r="T1008" i="2"/>
  <c r="R1008" i="2"/>
  <c r="P1008" i="2"/>
  <c r="BI1006" i="2"/>
  <c r="BH1006" i="2"/>
  <c r="BG1006" i="2"/>
  <c r="BF1006" i="2"/>
  <c r="T1006" i="2"/>
  <c r="R1006" i="2"/>
  <c r="P1006" i="2"/>
  <c r="BI1004" i="2"/>
  <c r="BH1004" i="2"/>
  <c r="BG1004" i="2"/>
  <c r="BF1004" i="2"/>
  <c r="T1004" i="2"/>
  <c r="R1004" i="2"/>
  <c r="P1004" i="2"/>
  <c r="BI1000" i="2"/>
  <c r="BH1000" i="2"/>
  <c r="BG1000" i="2"/>
  <c r="BF1000" i="2"/>
  <c r="T1000" i="2"/>
  <c r="R1000" i="2"/>
  <c r="P1000" i="2"/>
  <c r="BI997" i="2"/>
  <c r="BH997" i="2"/>
  <c r="BG997" i="2"/>
  <c r="BF997" i="2"/>
  <c r="T997" i="2"/>
  <c r="R997" i="2"/>
  <c r="P997" i="2"/>
  <c r="BI993" i="2"/>
  <c r="BH993" i="2"/>
  <c r="BG993" i="2"/>
  <c r="BF993" i="2"/>
  <c r="T993" i="2"/>
  <c r="R993" i="2"/>
  <c r="P993" i="2"/>
  <c r="BI989" i="2"/>
  <c r="BH989" i="2"/>
  <c r="BG989" i="2"/>
  <c r="BF989" i="2"/>
  <c r="T989" i="2"/>
  <c r="R989" i="2"/>
  <c r="P989" i="2"/>
  <c r="BI985" i="2"/>
  <c r="BH985" i="2"/>
  <c r="BG985" i="2"/>
  <c r="BF985" i="2"/>
  <c r="T985" i="2"/>
  <c r="R985" i="2"/>
  <c r="P985" i="2"/>
  <c r="BI981" i="2"/>
  <c r="BH981" i="2"/>
  <c r="BG981" i="2"/>
  <c r="BF981" i="2"/>
  <c r="T981" i="2"/>
  <c r="R981" i="2"/>
  <c r="P981" i="2"/>
  <c r="BI978" i="2"/>
  <c r="BH978" i="2"/>
  <c r="BG978" i="2"/>
  <c r="BF978" i="2"/>
  <c r="T978" i="2"/>
  <c r="R978" i="2"/>
  <c r="P978" i="2"/>
  <c r="BI975" i="2"/>
  <c r="BH975" i="2"/>
  <c r="BG975" i="2"/>
  <c r="BF975" i="2"/>
  <c r="T975" i="2"/>
  <c r="R975" i="2"/>
  <c r="P975" i="2"/>
  <c r="BI972" i="2"/>
  <c r="BH972" i="2"/>
  <c r="BG972" i="2"/>
  <c r="BF972" i="2"/>
  <c r="T972" i="2"/>
  <c r="R972" i="2"/>
  <c r="P972" i="2"/>
  <c r="BI971" i="2"/>
  <c r="BH971" i="2"/>
  <c r="BG971" i="2"/>
  <c r="BF971" i="2"/>
  <c r="T971" i="2"/>
  <c r="R971" i="2"/>
  <c r="P971" i="2"/>
  <c r="BI968" i="2"/>
  <c r="BH968" i="2"/>
  <c r="BG968" i="2"/>
  <c r="BF968" i="2"/>
  <c r="T968" i="2"/>
  <c r="R968" i="2"/>
  <c r="P968" i="2"/>
  <c r="BI966" i="2"/>
  <c r="BH966" i="2"/>
  <c r="BG966" i="2"/>
  <c r="BF966" i="2"/>
  <c r="T966" i="2"/>
  <c r="R966" i="2"/>
  <c r="P966" i="2"/>
  <c r="BI963" i="2"/>
  <c r="BH963" i="2"/>
  <c r="BG963" i="2"/>
  <c r="BF963" i="2"/>
  <c r="T963" i="2"/>
  <c r="R963" i="2"/>
  <c r="P963" i="2"/>
  <c r="BI960" i="2"/>
  <c r="BH960" i="2"/>
  <c r="BG960" i="2"/>
  <c r="BF960" i="2"/>
  <c r="T960" i="2"/>
  <c r="R960" i="2"/>
  <c r="P960" i="2"/>
  <c r="BI956" i="2"/>
  <c r="BH956" i="2"/>
  <c r="BG956" i="2"/>
  <c r="BF956" i="2"/>
  <c r="T956" i="2"/>
  <c r="R956" i="2"/>
  <c r="P956" i="2"/>
  <c r="BI952" i="2"/>
  <c r="BH952" i="2"/>
  <c r="BG952" i="2"/>
  <c r="BF952" i="2"/>
  <c r="T952" i="2"/>
  <c r="R952" i="2"/>
  <c r="P952" i="2"/>
  <c r="BI949" i="2"/>
  <c r="BH949" i="2"/>
  <c r="BG949" i="2"/>
  <c r="BF949" i="2"/>
  <c r="T949" i="2"/>
  <c r="R949" i="2"/>
  <c r="P949" i="2"/>
  <c r="BI945" i="2"/>
  <c r="BH945" i="2"/>
  <c r="BG945" i="2"/>
  <c r="BF945" i="2"/>
  <c r="T945" i="2"/>
  <c r="R945" i="2"/>
  <c r="P945" i="2"/>
  <c r="BI942" i="2"/>
  <c r="BH942" i="2"/>
  <c r="BG942" i="2"/>
  <c r="BF942" i="2"/>
  <c r="T942" i="2"/>
  <c r="R942" i="2"/>
  <c r="P942" i="2"/>
  <c r="BI940" i="2"/>
  <c r="BH940" i="2"/>
  <c r="BG940" i="2"/>
  <c r="BF940" i="2"/>
  <c r="T940" i="2"/>
  <c r="R940" i="2"/>
  <c r="P940" i="2"/>
  <c r="BI939" i="2"/>
  <c r="BH939" i="2"/>
  <c r="BG939" i="2"/>
  <c r="BF939" i="2"/>
  <c r="T939" i="2"/>
  <c r="R939" i="2"/>
  <c r="P939" i="2"/>
  <c r="BI938" i="2"/>
  <c r="BH938" i="2"/>
  <c r="BG938" i="2"/>
  <c r="BF938" i="2"/>
  <c r="T938" i="2"/>
  <c r="R938" i="2"/>
  <c r="P938" i="2"/>
  <c r="BI935" i="2"/>
  <c r="BH935" i="2"/>
  <c r="BG935" i="2"/>
  <c r="BF935" i="2"/>
  <c r="T935" i="2"/>
  <c r="R935" i="2"/>
  <c r="P935" i="2"/>
  <c r="BI931" i="2"/>
  <c r="BH931" i="2"/>
  <c r="BG931" i="2"/>
  <c r="BF931" i="2"/>
  <c r="T931" i="2"/>
  <c r="R931" i="2"/>
  <c r="P931" i="2"/>
  <c r="BI927" i="2"/>
  <c r="BH927" i="2"/>
  <c r="BG927" i="2"/>
  <c r="BF927" i="2"/>
  <c r="T927" i="2"/>
  <c r="R927" i="2"/>
  <c r="P927" i="2"/>
  <c r="BI925" i="2"/>
  <c r="BH925" i="2"/>
  <c r="BG925" i="2"/>
  <c r="BF925" i="2"/>
  <c r="T925" i="2"/>
  <c r="R925" i="2"/>
  <c r="P925" i="2"/>
  <c r="BI922" i="2"/>
  <c r="BH922" i="2"/>
  <c r="BG922" i="2"/>
  <c r="BF922" i="2"/>
  <c r="T922" i="2"/>
  <c r="R922" i="2"/>
  <c r="P922" i="2"/>
  <c r="BI920" i="2"/>
  <c r="BH920" i="2"/>
  <c r="BG920" i="2"/>
  <c r="BF920" i="2"/>
  <c r="T920" i="2"/>
  <c r="R920" i="2"/>
  <c r="P920" i="2"/>
  <c r="BI917" i="2"/>
  <c r="BH917" i="2"/>
  <c r="BG917" i="2"/>
  <c r="BF917" i="2"/>
  <c r="T917" i="2"/>
  <c r="R917" i="2"/>
  <c r="P917" i="2"/>
  <c r="BI916" i="2"/>
  <c r="BH916" i="2"/>
  <c r="BG916" i="2"/>
  <c r="BF916" i="2"/>
  <c r="T916" i="2"/>
  <c r="R916" i="2"/>
  <c r="P916" i="2"/>
  <c r="BI913" i="2"/>
  <c r="BH913" i="2"/>
  <c r="BG913" i="2"/>
  <c r="BF913" i="2"/>
  <c r="T913" i="2"/>
  <c r="R913" i="2"/>
  <c r="P913" i="2"/>
  <c r="BI911" i="2"/>
  <c r="BH911" i="2"/>
  <c r="BG911" i="2"/>
  <c r="BF911" i="2"/>
  <c r="T911" i="2"/>
  <c r="R911" i="2"/>
  <c r="P911" i="2"/>
  <c r="BI907" i="2"/>
  <c r="BH907" i="2"/>
  <c r="BG907" i="2"/>
  <c r="BF907" i="2"/>
  <c r="T907" i="2"/>
  <c r="R907" i="2"/>
  <c r="P907" i="2"/>
  <c r="BI905" i="2"/>
  <c r="BH905" i="2"/>
  <c r="BG905" i="2"/>
  <c r="BF905" i="2"/>
  <c r="T905" i="2"/>
  <c r="R905" i="2"/>
  <c r="P905" i="2"/>
  <c r="BI902" i="2"/>
  <c r="BH902" i="2"/>
  <c r="BG902" i="2"/>
  <c r="BF902" i="2"/>
  <c r="T902" i="2"/>
  <c r="R902" i="2"/>
  <c r="P902" i="2"/>
  <c r="BI899" i="2"/>
  <c r="BH899" i="2"/>
  <c r="BG899" i="2"/>
  <c r="BF899" i="2"/>
  <c r="T899" i="2"/>
  <c r="R899" i="2"/>
  <c r="P899" i="2"/>
  <c r="BI895" i="2"/>
  <c r="BH895" i="2"/>
  <c r="BG895" i="2"/>
  <c r="BF895" i="2"/>
  <c r="T895" i="2"/>
  <c r="R895" i="2"/>
  <c r="P895" i="2"/>
  <c r="BI891" i="2"/>
  <c r="BH891" i="2"/>
  <c r="BG891" i="2"/>
  <c r="BF891" i="2"/>
  <c r="T891" i="2"/>
  <c r="R891" i="2"/>
  <c r="P891" i="2"/>
  <c r="BI887" i="2"/>
  <c r="BH887" i="2"/>
  <c r="BG887" i="2"/>
  <c r="BF887" i="2"/>
  <c r="T887" i="2"/>
  <c r="R887" i="2"/>
  <c r="P887" i="2"/>
  <c r="BI884" i="2"/>
  <c r="BH884" i="2"/>
  <c r="BG884" i="2"/>
  <c r="BF884" i="2"/>
  <c r="T884" i="2"/>
  <c r="R884" i="2"/>
  <c r="P884" i="2"/>
  <c r="BI881" i="2"/>
  <c r="BH881" i="2"/>
  <c r="BG881" i="2"/>
  <c r="BF881" i="2"/>
  <c r="T881" i="2"/>
  <c r="R881" i="2"/>
  <c r="P881" i="2"/>
  <c r="BI877" i="2"/>
  <c r="BH877" i="2"/>
  <c r="BG877" i="2"/>
  <c r="BF877" i="2"/>
  <c r="T877" i="2"/>
  <c r="R877" i="2"/>
  <c r="P877" i="2"/>
  <c r="BI873" i="2"/>
  <c r="BH873" i="2"/>
  <c r="BG873" i="2"/>
  <c r="BF873" i="2"/>
  <c r="T873" i="2"/>
  <c r="R873" i="2"/>
  <c r="P873" i="2"/>
  <c r="BI870" i="2"/>
  <c r="BH870" i="2"/>
  <c r="BG870" i="2"/>
  <c r="BF870" i="2"/>
  <c r="T870" i="2"/>
  <c r="R870" i="2"/>
  <c r="P870" i="2"/>
  <c r="BI867" i="2"/>
  <c r="BH867" i="2"/>
  <c r="BG867" i="2"/>
  <c r="BF867" i="2"/>
  <c r="T867" i="2"/>
  <c r="R867" i="2"/>
  <c r="P867" i="2"/>
  <c r="BI864" i="2"/>
  <c r="BH864" i="2"/>
  <c r="BG864" i="2"/>
  <c r="BF864" i="2"/>
  <c r="T864" i="2"/>
  <c r="R864" i="2"/>
  <c r="P864" i="2"/>
  <c r="BI862" i="2"/>
  <c r="BH862" i="2"/>
  <c r="BG862" i="2"/>
  <c r="BF862" i="2"/>
  <c r="T862" i="2"/>
  <c r="R862" i="2"/>
  <c r="P862" i="2"/>
  <c r="BI860" i="2"/>
  <c r="BH860" i="2"/>
  <c r="BG860" i="2"/>
  <c r="BF860" i="2"/>
  <c r="T860" i="2"/>
  <c r="R860" i="2"/>
  <c r="P860" i="2"/>
  <c r="BI857" i="2"/>
  <c r="BH857" i="2"/>
  <c r="BG857" i="2"/>
  <c r="BF857" i="2"/>
  <c r="T857" i="2"/>
  <c r="R857" i="2"/>
  <c r="P857" i="2"/>
  <c r="BI853" i="2"/>
  <c r="BH853" i="2"/>
  <c r="BG853" i="2"/>
  <c r="BF853" i="2"/>
  <c r="T853" i="2"/>
  <c r="R853" i="2"/>
  <c r="P853" i="2"/>
  <c r="BI852" i="2"/>
  <c r="BH852" i="2"/>
  <c r="BG852" i="2"/>
  <c r="BF852" i="2"/>
  <c r="T852" i="2"/>
  <c r="R852" i="2"/>
  <c r="P852" i="2"/>
  <c r="BI851" i="2"/>
  <c r="BH851" i="2"/>
  <c r="BG851" i="2"/>
  <c r="BF851" i="2"/>
  <c r="T851" i="2"/>
  <c r="R851" i="2"/>
  <c r="P851" i="2"/>
  <c r="BI850" i="2"/>
  <c r="BH850" i="2"/>
  <c r="BG850" i="2"/>
  <c r="BF850" i="2"/>
  <c r="T850" i="2"/>
  <c r="R850" i="2"/>
  <c r="P850" i="2"/>
  <c r="BI849" i="2"/>
  <c r="BH849" i="2"/>
  <c r="BG849" i="2"/>
  <c r="BF849" i="2"/>
  <c r="T849" i="2"/>
  <c r="R849" i="2"/>
  <c r="P849" i="2"/>
  <c r="BI847" i="2"/>
  <c r="BH847" i="2"/>
  <c r="BG847" i="2"/>
  <c r="BF847" i="2"/>
  <c r="T847" i="2"/>
  <c r="R847" i="2"/>
  <c r="P847" i="2"/>
  <c r="BI844" i="2"/>
  <c r="BH844" i="2"/>
  <c r="BG844" i="2"/>
  <c r="BF844" i="2"/>
  <c r="T844" i="2"/>
  <c r="R844" i="2"/>
  <c r="P844" i="2"/>
  <c r="BI840" i="2"/>
  <c r="BH840" i="2"/>
  <c r="BG840" i="2"/>
  <c r="BF840" i="2"/>
  <c r="T840" i="2"/>
  <c r="R840" i="2"/>
  <c r="P840" i="2"/>
  <c r="BI836" i="2"/>
  <c r="BH836" i="2"/>
  <c r="BG836" i="2"/>
  <c r="BF836" i="2"/>
  <c r="T836" i="2"/>
  <c r="R836" i="2"/>
  <c r="P836" i="2"/>
  <c r="BI832" i="2"/>
  <c r="BH832" i="2"/>
  <c r="BG832" i="2"/>
  <c r="BF832" i="2"/>
  <c r="T832" i="2"/>
  <c r="R832" i="2"/>
  <c r="P832" i="2"/>
  <c r="BI828" i="2"/>
  <c r="BH828" i="2"/>
  <c r="BG828" i="2"/>
  <c r="BF828" i="2"/>
  <c r="T828" i="2"/>
  <c r="R828" i="2"/>
  <c r="P828" i="2"/>
  <c r="BI825" i="2"/>
  <c r="BH825" i="2"/>
  <c r="BG825" i="2"/>
  <c r="BF825" i="2"/>
  <c r="T825" i="2"/>
  <c r="R825" i="2"/>
  <c r="P825" i="2"/>
  <c r="BI823" i="2"/>
  <c r="BH823" i="2"/>
  <c r="BG823" i="2"/>
  <c r="BF823" i="2"/>
  <c r="T823" i="2"/>
  <c r="R823" i="2"/>
  <c r="P823" i="2"/>
  <c r="BI820" i="2"/>
  <c r="BH820" i="2"/>
  <c r="BG820" i="2"/>
  <c r="BF820" i="2"/>
  <c r="T820" i="2"/>
  <c r="R820" i="2"/>
  <c r="P820" i="2"/>
  <c r="BI818" i="2"/>
  <c r="BH818" i="2"/>
  <c r="BG818" i="2"/>
  <c r="BF818" i="2"/>
  <c r="T818" i="2"/>
  <c r="R818" i="2"/>
  <c r="P818" i="2"/>
  <c r="BI816" i="2"/>
  <c r="BH816" i="2"/>
  <c r="BG816" i="2"/>
  <c r="BF816" i="2"/>
  <c r="T816" i="2"/>
  <c r="R816" i="2"/>
  <c r="P816" i="2"/>
  <c r="BI815" i="2"/>
  <c r="BH815" i="2"/>
  <c r="BG815" i="2"/>
  <c r="BF815" i="2"/>
  <c r="T815" i="2"/>
  <c r="R815" i="2"/>
  <c r="P815" i="2"/>
  <c r="BI812" i="2"/>
  <c r="BH812" i="2"/>
  <c r="BG812" i="2"/>
  <c r="BF812" i="2"/>
  <c r="T812" i="2"/>
  <c r="R812" i="2"/>
  <c r="P812" i="2"/>
  <c r="BI808" i="2"/>
  <c r="BH808" i="2"/>
  <c r="BG808" i="2"/>
  <c r="BF808" i="2"/>
  <c r="T808" i="2"/>
  <c r="R808" i="2"/>
  <c r="P808" i="2"/>
  <c r="BI804" i="2"/>
  <c r="BH804" i="2"/>
  <c r="BG804" i="2"/>
  <c r="BF804" i="2"/>
  <c r="T804" i="2"/>
  <c r="R804" i="2"/>
  <c r="P804" i="2"/>
  <c r="BI803" i="2"/>
  <c r="BH803" i="2"/>
  <c r="BG803" i="2"/>
  <c r="BF803" i="2"/>
  <c r="T803" i="2"/>
  <c r="R803" i="2"/>
  <c r="P803" i="2"/>
  <c r="BI798" i="2"/>
  <c r="BH798" i="2"/>
  <c r="BG798" i="2"/>
  <c r="BF798" i="2"/>
  <c r="T798" i="2"/>
  <c r="R798" i="2"/>
  <c r="P798" i="2"/>
  <c r="BI797" i="2"/>
  <c r="BH797" i="2"/>
  <c r="BG797" i="2"/>
  <c r="BF797" i="2"/>
  <c r="T797" i="2"/>
  <c r="R797" i="2"/>
  <c r="P797" i="2"/>
  <c r="BI794" i="2"/>
  <c r="BH794" i="2"/>
  <c r="BG794" i="2"/>
  <c r="BF794" i="2"/>
  <c r="T794" i="2"/>
  <c r="R794" i="2"/>
  <c r="P794" i="2"/>
  <c r="BI793" i="2"/>
  <c r="BH793" i="2"/>
  <c r="BG793" i="2"/>
  <c r="BF793" i="2"/>
  <c r="T793" i="2"/>
  <c r="R793" i="2"/>
  <c r="P793" i="2"/>
  <c r="BI791" i="2"/>
  <c r="BH791" i="2"/>
  <c r="BG791" i="2"/>
  <c r="BF791" i="2"/>
  <c r="T791" i="2"/>
  <c r="R791" i="2"/>
  <c r="P791" i="2"/>
  <c r="BI790" i="2"/>
  <c r="BH790" i="2"/>
  <c r="BG790" i="2"/>
  <c r="BF790" i="2"/>
  <c r="T790" i="2"/>
  <c r="R790" i="2"/>
  <c r="P790" i="2"/>
  <c r="BI789" i="2"/>
  <c r="BH789" i="2"/>
  <c r="BG789" i="2"/>
  <c r="BF789" i="2"/>
  <c r="T789" i="2"/>
  <c r="R789" i="2"/>
  <c r="P789" i="2"/>
  <c r="BI787" i="2"/>
  <c r="BH787" i="2"/>
  <c r="BG787" i="2"/>
  <c r="BF787" i="2"/>
  <c r="T787" i="2"/>
  <c r="R787" i="2"/>
  <c r="P787" i="2"/>
  <c r="BI782" i="2"/>
  <c r="BH782" i="2"/>
  <c r="BG782" i="2"/>
  <c r="BF782" i="2"/>
  <c r="T782" i="2"/>
  <c r="R782" i="2"/>
  <c r="P782" i="2"/>
  <c r="BI780" i="2"/>
  <c r="BH780" i="2"/>
  <c r="BG780" i="2"/>
  <c r="BF780" i="2"/>
  <c r="T780" i="2"/>
  <c r="R780" i="2"/>
  <c r="P780" i="2"/>
  <c r="BI777" i="2"/>
  <c r="BH777" i="2"/>
  <c r="BG777" i="2"/>
  <c r="BF777" i="2"/>
  <c r="T777" i="2"/>
  <c r="R777" i="2"/>
  <c r="P777" i="2"/>
  <c r="BI775" i="2"/>
  <c r="BH775" i="2"/>
  <c r="BG775" i="2"/>
  <c r="BF775" i="2"/>
  <c r="T775" i="2"/>
  <c r="R775" i="2"/>
  <c r="P775" i="2"/>
  <c r="BI773" i="2"/>
  <c r="BH773" i="2"/>
  <c r="BG773" i="2"/>
  <c r="BF773" i="2"/>
  <c r="T773" i="2"/>
  <c r="R773" i="2"/>
  <c r="P773" i="2"/>
  <c r="BI769" i="2"/>
  <c r="BH769" i="2"/>
  <c r="BG769" i="2"/>
  <c r="BF769" i="2"/>
  <c r="T769" i="2"/>
  <c r="R769" i="2"/>
  <c r="P769" i="2"/>
  <c r="BI765" i="2"/>
  <c r="BH765" i="2"/>
  <c r="BG765" i="2"/>
  <c r="BF765" i="2"/>
  <c r="T765" i="2"/>
  <c r="R765" i="2"/>
  <c r="P765" i="2"/>
  <c r="BI761" i="2"/>
  <c r="BH761" i="2"/>
  <c r="BG761" i="2"/>
  <c r="BF761" i="2"/>
  <c r="T761" i="2"/>
  <c r="R761" i="2"/>
  <c r="P761" i="2"/>
  <c r="BI757" i="2"/>
  <c r="BH757" i="2"/>
  <c r="BG757" i="2"/>
  <c r="BF757" i="2"/>
  <c r="T757" i="2"/>
  <c r="R757" i="2"/>
  <c r="P757" i="2"/>
  <c r="BI753" i="2"/>
  <c r="BH753" i="2"/>
  <c r="BG753" i="2"/>
  <c r="BF753" i="2"/>
  <c r="T753" i="2"/>
  <c r="R753" i="2"/>
  <c r="P753" i="2"/>
  <c r="BI750" i="2"/>
  <c r="BH750" i="2"/>
  <c r="BG750" i="2"/>
  <c r="BF750" i="2"/>
  <c r="T750" i="2"/>
  <c r="R750" i="2"/>
  <c r="P750" i="2"/>
  <c r="BI746" i="2"/>
  <c r="BH746" i="2"/>
  <c r="BG746" i="2"/>
  <c r="BF746" i="2"/>
  <c r="T746" i="2"/>
  <c r="R746" i="2"/>
  <c r="P746" i="2"/>
  <c r="BI744" i="2"/>
  <c r="BH744" i="2"/>
  <c r="BG744" i="2"/>
  <c r="BF744" i="2"/>
  <c r="T744" i="2"/>
  <c r="R744" i="2"/>
  <c r="P744" i="2"/>
  <c r="BI741" i="2"/>
  <c r="BH741" i="2"/>
  <c r="BG741" i="2"/>
  <c r="BF741" i="2"/>
  <c r="T741" i="2"/>
  <c r="R741" i="2"/>
  <c r="P741" i="2"/>
  <c r="BI740" i="2"/>
  <c r="BH740" i="2"/>
  <c r="BG740" i="2"/>
  <c r="BF740" i="2"/>
  <c r="T740" i="2"/>
  <c r="R740" i="2"/>
  <c r="P740" i="2"/>
  <c r="BI737" i="2"/>
  <c r="BH737" i="2"/>
  <c r="BG737" i="2"/>
  <c r="BF737" i="2"/>
  <c r="T737" i="2"/>
  <c r="R737" i="2"/>
  <c r="P737" i="2"/>
  <c r="BI734" i="2"/>
  <c r="BH734" i="2"/>
  <c r="BG734" i="2"/>
  <c r="BF734" i="2"/>
  <c r="T734" i="2"/>
  <c r="R734" i="2"/>
  <c r="P734" i="2"/>
  <c r="BI731" i="2"/>
  <c r="BH731" i="2"/>
  <c r="BG731" i="2"/>
  <c r="BF731" i="2"/>
  <c r="T731" i="2"/>
  <c r="R731" i="2"/>
  <c r="P731" i="2"/>
  <c r="BI729" i="2"/>
  <c r="BH729" i="2"/>
  <c r="BG729" i="2"/>
  <c r="BF729" i="2"/>
  <c r="T729" i="2"/>
  <c r="R729" i="2"/>
  <c r="P729" i="2"/>
  <c r="BI726" i="2"/>
  <c r="BH726" i="2"/>
  <c r="BG726" i="2"/>
  <c r="BF726" i="2"/>
  <c r="T726" i="2"/>
  <c r="R726" i="2"/>
  <c r="P726" i="2"/>
  <c r="BI722" i="2"/>
  <c r="BH722" i="2"/>
  <c r="BG722" i="2"/>
  <c r="BF722" i="2"/>
  <c r="T722" i="2"/>
  <c r="R722" i="2"/>
  <c r="P722" i="2"/>
  <c r="BI718" i="2"/>
  <c r="BH718" i="2"/>
  <c r="BG718" i="2"/>
  <c r="BF718" i="2"/>
  <c r="T718" i="2"/>
  <c r="R718" i="2"/>
  <c r="P718" i="2"/>
  <c r="BI716" i="2"/>
  <c r="BH716" i="2"/>
  <c r="BG716" i="2"/>
  <c r="BF716" i="2"/>
  <c r="T716" i="2"/>
  <c r="R716" i="2"/>
  <c r="P716" i="2"/>
  <c r="BI713" i="2"/>
  <c r="BH713" i="2"/>
  <c r="BG713" i="2"/>
  <c r="BF713" i="2"/>
  <c r="T713" i="2"/>
  <c r="R713" i="2"/>
  <c r="P713" i="2"/>
  <c r="BI711" i="2"/>
  <c r="BH711" i="2"/>
  <c r="BG711" i="2"/>
  <c r="BF711" i="2"/>
  <c r="T711" i="2"/>
  <c r="R711" i="2"/>
  <c r="P711" i="2"/>
  <c r="BI708" i="2"/>
  <c r="BH708" i="2"/>
  <c r="BG708" i="2"/>
  <c r="BF708" i="2"/>
  <c r="T708" i="2"/>
  <c r="R708" i="2"/>
  <c r="P708" i="2"/>
  <c r="BI705" i="2"/>
  <c r="BH705" i="2"/>
  <c r="BG705" i="2"/>
  <c r="BF705" i="2"/>
  <c r="T705" i="2"/>
  <c r="R705" i="2"/>
  <c r="P705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R696" i="2"/>
  <c r="P696" i="2"/>
  <c r="BI695" i="2"/>
  <c r="BH695" i="2"/>
  <c r="BG695" i="2"/>
  <c r="BF695" i="2"/>
  <c r="T695" i="2"/>
  <c r="R695" i="2"/>
  <c r="P695" i="2"/>
  <c r="BI692" i="2"/>
  <c r="BH692" i="2"/>
  <c r="BG692" i="2"/>
  <c r="BF692" i="2"/>
  <c r="T692" i="2"/>
  <c r="R692" i="2"/>
  <c r="P692" i="2"/>
  <c r="BI689" i="2"/>
  <c r="BH689" i="2"/>
  <c r="BG689" i="2"/>
  <c r="BF689" i="2"/>
  <c r="T689" i="2"/>
  <c r="R689" i="2"/>
  <c r="P689" i="2"/>
  <c r="BI686" i="2"/>
  <c r="BH686" i="2"/>
  <c r="BG686" i="2"/>
  <c r="BF686" i="2"/>
  <c r="T686" i="2"/>
  <c r="R686" i="2"/>
  <c r="P686" i="2"/>
  <c r="BI684" i="2"/>
  <c r="BH684" i="2"/>
  <c r="BG684" i="2"/>
  <c r="BF684" i="2"/>
  <c r="T684" i="2"/>
  <c r="R684" i="2"/>
  <c r="P684" i="2"/>
  <c r="BI681" i="2"/>
  <c r="BH681" i="2"/>
  <c r="BG681" i="2"/>
  <c r="BF681" i="2"/>
  <c r="T681" i="2"/>
  <c r="R681" i="2"/>
  <c r="P681" i="2"/>
  <c r="BI677" i="2"/>
  <c r="BH677" i="2"/>
  <c r="BG677" i="2"/>
  <c r="BF677" i="2"/>
  <c r="T677" i="2"/>
  <c r="R677" i="2"/>
  <c r="P677" i="2"/>
  <c r="BI673" i="2"/>
  <c r="BH673" i="2"/>
  <c r="BG673" i="2"/>
  <c r="BF673" i="2"/>
  <c r="T673" i="2"/>
  <c r="R673" i="2"/>
  <c r="P673" i="2"/>
  <c r="BI669" i="2"/>
  <c r="BH669" i="2"/>
  <c r="BG669" i="2"/>
  <c r="BF669" i="2"/>
  <c r="T669" i="2"/>
  <c r="R669" i="2"/>
  <c r="P669" i="2"/>
  <c r="BI666" i="2"/>
  <c r="BH666" i="2"/>
  <c r="BG666" i="2"/>
  <c r="BF666" i="2"/>
  <c r="T666" i="2"/>
  <c r="R666" i="2"/>
  <c r="P666" i="2"/>
  <c r="BI663" i="2"/>
  <c r="BH663" i="2"/>
  <c r="BG663" i="2"/>
  <c r="BF663" i="2"/>
  <c r="T663" i="2"/>
  <c r="R663" i="2"/>
  <c r="P663" i="2"/>
  <c r="BI660" i="2"/>
  <c r="BH660" i="2"/>
  <c r="BG660" i="2"/>
  <c r="BF660" i="2"/>
  <c r="T660" i="2"/>
  <c r="R660" i="2"/>
  <c r="P660" i="2"/>
  <c r="BI658" i="2"/>
  <c r="BH658" i="2"/>
  <c r="BG658" i="2"/>
  <c r="BF658" i="2"/>
  <c r="T658" i="2"/>
  <c r="R658" i="2"/>
  <c r="P658" i="2"/>
  <c r="BI655" i="2"/>
  <c r="BH655" i="2"/>
  <c r="BG655" i="2"/>
  <c r="BF655" i="2"/>
  <c r="T655" i="2"/>
  <c r="R655" i="2"/>
  <c r="P655" i="2"/>
  <c r="BI652" i="2"/>
  <c r="BH652" i="2"/>
  <c r="BG652" i="2"/>
  <c r="BF652" i="2"/>
  <c r="T652" i="2"/>
  <c r="R652" i="2"/>
  <c r="P652" i="2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4" i="2"/>
  <c r="BH644" i="2"/>
  <c r="BG644" i="2"/>
  <c r="BF644" i="2"/>
  <c r="T644" i="2"/>
  <c r="R644" i="2"/>
  <c r="P644" i="2"/>
  <c r="BI641" i="2"/>
  <c r="BH641" i="2"/>
  <c r="BG641" i="2"/>
  <c r="BF641" i="2"/>
  <c r="T641" i="2"/>
  <c r="R641" i="2"/>
  <c r="P641" i="2"/>
  <c r="BI638" i="2"/>
  <c r="BH638" i="2"/>
  <c r="BG638" i="2"/>
  <c r="BF638" i="2"/>
  <c r="T638" i="2"/>
  <c r="R638" i="2"/>
  <c r="P638" i="2"/>
  <c r="BI634" i="2"/>
  <c r="BH634" i="2"/>
  <c r="BG634" i="2"/>
  <c r="BF634" i="2"/>
  <c r="T634" i="2"/>
  <c r="R634" i="2"/>
  <c r="P634" i="2"/>
  <c r="BI630" i="2"/>
  <c r="BH630" i="2"/>
  <c r="BG630" i="2"/>
  <c r="BF630" i="2"/>
  <c r="T630" i="2"/>
  <c r="R630" i="2"/>
  <c r="P630" i="2"/>
  <c r="BI627" i="2"/>
  <c r="BH627" i="2"/>
  <c r="BG627" i="2"/>
  <c r="BF627" i="2"/>
  <c r="T627" i="2"/>
  <c r="R627" i="2"/>
  <c r="P627" i="2"/>
  <c r="BI624" i="2"/>
  <c r="BH624" i="2"/>
  <c r="BG624" i="2"/>
  <c r="BF624" i="2"/>
  <c r="T624" i="2"/>
  <c r="R624" i="2"/>
  <c r="P624" i="2"/>
  <c r="BI621" i="2"/>
  <c r="BH621" i="2"/>
  <c r="BG621" i="2"/>
  <c r="BF621" i="2"/>
  <c r="T621" i="2"/>
  <c r="R621" i="2"/>
  <c r="P621" i="2"/>
  <c r="BI618" i="2"/>
  <c r="BH618" i="2"/>
  <c r="BG618" i="2"/>
  <c r="BF618" i="2"/>
  <c r="T618" i="2"/>
  <c r="R618" i="2"/>
  <c r="P618" i="2"/>
  <c r="BI616" i="2"/>
  <c r="BH616" i="2"/>
  <c r="BG616" i="2"/>
  <c r="BF616" i="2"/>
  <c r="T616" i="2"/>
  <c r="R616" i="2"/>
  <c r="P616" i="2"/>
  <c r="BI613" i="2"/>
  <c r="BH613" i="2"/>
  <c r="BG613" i="2"/>
  <c r="BF613" i="2"/>
  <c r="T613" i="2"/>
  <c r="R613" i="2"/>
  <c r="P613" i="2"/>
  <c r="BI609" i="2"/>
  <c r="BH609" i="2"/>
  <c r="BG609" i="2"/>
  <c r="BF609" i="2"/>
  <c r="T609" i="2"/>
  <c r="R609" i="2"/>
  <c r="P609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R598" i="2"/>
  <c r="P598" i="2"/>
  <c r="BI594" i="2"/>
  <c r="BH594" i="2"/>
  <c r="BG594" i="2"/>
  <c r="BF594" i="2"/>
  <c r="T594" i="2"/>
  <c r="R594" i="2"/>
  <c r="P594" i="2"/>
  <c r="BI591" i="2"/>
  <c r="BH591" i="2"/>
  <c r="BG591" i="2"/>
  <c r="BF591" i="2"/>
  <c r="T591" i="2"/>
  <c r="R591" i="2"/>
  <c r="P591" i="2"/>
  <c r="BI588" i="2"/>
  <c r="BH588" i="2"/>
  <c r="BG588" i="2"/>
  <c r="BF588" i="2"/>
  <c r="T588" i="2"/>
  <c r="R588" i="2"/>
  <c r="P588" i="2"/>
  <c r="BI585" i="2"/>
  <c r="BH585" i="2"/>
  <c r="BG585" i="2"/>
  <c r="BF585" i="2"/>
  <c r="T585" i="2"/>
  <c r="R585" i="2"/>
  <c r="P585" i="2"/>
  <c r="BI582" i="2"/>
  <c r="BH582" i="2"/>
  <c r="BG582" i="2"/>
  <c r="BF582" i="2"/>
  <c r="T582" i="2"/>
  <c r="R582" i="2"/>
  <c r="P582" i="2"/>
  <c r="BI579" i="2"/>
  <c r="BH579" i="2"/>
  <c r="BG579" i="2"/>
  <c r="BF579" i="2"/>
  <c r="T579" i="2"/>
  <c r="R579" i="2"/>
  <c r="P579" i="2"/>
  <c r="BI577" i="2"/>
  <c r="BH577" i="2"/>
  <c r="BG577" i="2"/>
  <c r="BF577" i="2"/>
  <c r="T577" i="2"/>
  <c r="R577" i="2"/>
  <c r="P577" i="2"/>
  <c r="BI574" i="2"/>
  <c r="BH574" i="2"/>
  <c r="BG574" i="2"/>
  <c r="BF574" i="2"/>
  <c r="T574" i="2"/>
  <c r="R574" i="2"/>
  <c r="P574" i="2"/>
  <c r="BI572" i="2"/>
  <c r="BH572" i="2"/>
  <c r="BG572" i="2"/>
  <c r="BF572" i="2"/>
  <c r="T572" i="2"/>
  <c r="R572" i="2"/>
  <c r="P572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62" i="2"/>
  <c r="BH562" i="2"/>
  <c r="BG562" i="2"/>
  <c r="BF562" i="2"/>
  <c r="T562" i="2"/>
  <c r="R562" i="2"/>
  <c r="P562" i="2"/>
  <c r="BI558" i="2"/>
  <c r="BH558" i="2"/>
  <c r="BG558" i="2"/>
  <c r="BF558" i="2"/>
  <c r="T558" i="2"/>
  <c r="R558" i="2"/>
  <c r="P558" i="2"/>
  <c r="BI554" i="2"/>
  <c r="BH554" i="2"/>
  <c r="BG554" i="2"/>
  <c r="BF554" i="2"/>
  <c r="T554" i="2"/>
  <c r="R554" i="2"/>
  <c r="P554" i="2"/>
  <c r="BI551" i="2"/>
  <c r="BH551" i="2"/>
  <c r="BG551" i="2"/>
  <c r="BF551" i="2"/>
  <c r="T551" i="2"/>
  <c r="R551" i="2"/>
  <c r="P551" i="2"/>
  <c r="BI547" i="2"/>
  <c r="BH547" i="2"/>
  <c r="BG547" i="2"/>
  <c r="BF547" i="2"/>
  <c r="T547" i="2"/>
  <c r="R547" i="2"/>
  <c r="P547" i="2"/>
  <c r="BI543" i="2"/>
  <c r="BH543" i="2"/>
  <c r="BG543" i="2"/>
  <c r="BF543" i="2"/>
  <c r="T543" i="2"/>
  <c r="R543" i="2"/>
  <c r="P543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4" i="2"/>
  <c r="BH534" i="2"/>
  <c r="BG534" i="2"/>
  <c r="BF534" i="2"/>
  <c r="T534" i="2"/>
  <c r="R534" i="2"/>
  <c r="P534" i="2"/>
  <c r="BI531" i="2"/>
  <c r="BH531" i="2"/>
  <c r="BG531" i="2"/>
  <c r="BF531" i="2"/>
  <c r="T531" i="2"/>
  <c r="R531" i="2"/>
  <c r="P531" i="2"/>
  <c r="BI527" i="2"/>
  <c r="BH527" i="2"/>
  <c r="BG527" i="2"/>
  <c r="BF527" i="2"/>
  <c r="T527" i="2"/>
  <c r="R527" i="2"/>
  <c r="P527" i="2"/>
  <c r="BI524" i="2"/>
  <c r="BH524" i="2"/>
  <c r="BG524" i="2"/>
  <c r="BF524" i="2"/>
  <c r="T524" i="2"/>
  <c r="R524" i="2"/>
  <c r="P524" i="2"/>
  <c r="BI522" i="2"/>
  <c r="BH522" i="2"/>
  <c r="BG522" i="2"/>
  <c r="BF522" i="2"/>
  <c r="T522" i="2"/>
  <c r="R522" i="2"/>
  <c r="P522" i="2"/>
  <c r="BI519" i="2"/>
  <c r="BH519" i="2"/>
  <c r="BG519" i="2"/>
  <c r="BF519" i="2"/>
  <c r="T519" i="2"/>
  <c r="R519" i="2"/>
  <c r="P519" i="2"/>
  <c r="BI516" i="2"/>
  <c r="BH516" i="2"/>
  <c r="BG516" i="2"/>
  <c r="BF516" i="2"/>
  <c r="T516" i="2"/>
  <c r="R516" i="2"/>
  <c r="P516" i="2"/>
  <c r="BI512" i="2"/>
  <c r="BH512" i="2"/>
  <c r="BG512" i="2"/>
  <c r="BF512" i="2"/>
  <c r="T512" i="2"/>
  <c r="R512" i="2"/>
  <c r="P512" i="2"/>
  <c r="BI509" i="2"/>
  <c r="BH509" i="2"/>
  <c r="BG509" i="2"/>
  <c r="BF509" i="2"/>
  <c r="T509" i="2"/>
  <c r="R509" i="2"/>
  <c r="P509" i="2"/>
  <c r="BI506" i="2"/>
  <c r="BH506" i="2"/>
  <c r="BG506" i="2"/>
  <c r="BF506" i="2"/>
  <c r="T506" i="2"/>
  <c r="R506" i="2"/>
  <c r="P506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7" i="2"/>
  <c r="BH497" i="2"/>
  <c r="BG497" i="2"/>
  <c r="BF497" i="2"/>
  <c r="T497" i="2"/>
  <c r="R497" i="2"/>
  <c r="P497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R491" i="2"/>
  <c r="P491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79" i="2"/>
  <c r="BH479" i="2"/>
  <c r="BG479" i="2"/>
  <c r="BF479" i="2"/>
  <c r="T479" i="2"/>
  <c r="R479" i="2"/>
  <c r="P479" i="2"/>
  <c r="BI475" i="2"/>
  <c r="BH475" i="2"/>
  <c r="BG475" i="2"/>
  <c r="BF475" i="2"/>
  <c r="T475" i="2"/>
  <c r="R475" i="2"/>
  <c r="P475" i="2"/>
  <c r="BI471" i="2"/>
  <c r="BH471" i="2"/>
  <c r="BG471" i="2"/>
  <c r="BF471" i="2"/>
  <c r="T471" i="2"/>
  <c r="R471" i="2"/>
  <c r="P471" i="2"/>
  <c r="BI468" i="2"/>
  <c r="BH468" i="2"/>
  <c r="BG468" i="2"/>
  <c r="BF468" i="2"/>
  <c r="T468" i="2"/>
  <c r="R468" i="2"/>
  <c r="P468" i="2"/>
  <c r="BI464" i="2"/>
  <c r="BH464" i="2"/>
  <c r="BG464" i="2"/>
  <c r="BF464" i="2"/>
  <c r="T464" i="2"/>
  <c r="R464" i="2"/>
  <c r="P464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6" i="2"/>
  <c r="BH446" i="2"/>
  <c r="BG446" i="2"/>
  <c r="BF446" i="2"/>
  <c r="T446" i="2"/>
  <c r="R446" i="2"/>
  <c r="P446" i="2"/>
  <c r="BI443" i="2"/>
  <c r="BH443" i="2"/>
  <c r="BG443" i="2"/>
  <c r="BF443" i="2"/>
  <c r="T443" i="2"/>
  <c r="R443" i="2"/>
  <c r="P443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19" i="2"/>
  <c r="BH419" i="2"/>
  <c r="BG419" i="2"/>
  <c r="BF419" i="2"/>
  <c r="T419" i="2"/>
  <c r="R419" i="2"/>
  <c r="P419" i="2"/>
  <c r="BI415" i="2"/>
  <c r="BH415" i="2"/>
  <c r="BG415" i="2"/>
  <c r="BF415" i="2"/>
  <c r="T415" i="2"/>
  <c r="R415" i="2"/>
  <c r="P415" i="2"/>
  <c r="BI411" i="2"/>
  <c r="BH411" i="2"/>
  <c r="BG411" i="2"/>
  <c r="BF411" i="2"/>
  <c r="T411" i="2"/>
  <c r="R411" i="2"/>
  <c r="P411" i="2"/>
  <c r="BI407" i="2"/>
  <c r="BH407" i="2"/>
  <c r="BG407" i="2"/>
  <c r="BF407" i="2"/>
  <c r="T407" i="2"/>
  <c r="R407" i="2"/>
  <c r="P407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79" i="2"/>
  <c r="BH379" i="2"/>
  <c r="BG379" i="2"/>
  <c r="BF379" i="2"/>
  <c r="T379" i="2"/>
  <c r="R379" i="2"/>
  <c r="P379" i="2"/>
  <c r="BI374" i="2"/>
  <c r="BH374" i="2"/>
  <c r="BG374" i="2"/>
  <c r="BF374" i="2"/>
  <c r="T374" i="2"/>
  <c r="R374" i="2"/>
  <c r="P374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J123" i="2"/>
  <c r="F122" i="2"/>
  <c r="F120" i="2"/>
  <c r="E118" i="2"/>
  <c r="J51" i="2"/>
  <c r="F50" i="2"/>
  <c r="F48" i="2"/>
  <c r="E46" i="2"/>
  <c r="J19" i="2"/>
  <c r="E19" i="2"/>
  <c r="J50" i="2" s="1"/>
  <c r="J18" i="2"/>
  <c r="J16" i="2"/>
  <c r="E16" i="2"/>
  <c r="F51" i="2" s="1"/>
  <c r="J15" i="2"/>
  <c r="J10" i="2"/>
  <c r="J48" i="2" s="1"/>
  <c r="L50" i="1"/>
  <c r="AM50" i="1"/>
  <c r="AM49" i="1"/>
  <c r="L49" i="1"/>
  <c r="AM47" i="1"/>
  <c r="L47" i="1"/>
  <c r="L45" i="1"/>
  <c r="L44" i="1"/>
  <c r="BK840" i="2"/>
  <c r="J450" i="2"/>
  <c r="J1355" i="2"/>
  <c r="J1006" i="2"/>
  <c r="BK1445" i="2"/>
  <c r="BK652" i="2"/>
  <c r="J415" i="2"/>
  <c r="J177" i="2"/>
  <c r="BK1385" i="2"/>
  <c r="BK968" i="2"/>
  <c r="BK591" i="2"/>
  <c r="J1400" i="2"/>
  <c r="J899" i="2"/>
  <c r="BK173" i="2"/>
  <c r="BK1314" i="2"/>
  <c r="BK844" i="2"/>
  <c r="J1348" i="2"/>
  <c r="J1570" i="2"/>
  <c r="BK850" i="2"/>
  <c r="BK1490" i="2"/>
  <c r="J1039" i="2"/>
  <c r="BK794" i="2"/>
  <c r="BK1355" i="2"/>
  <c r="BK1098" i="2"/>
  <c r="BK777" i="2"/>
  <c r="BK430" i="2"/>
  <c r="J613" i="2"/>
  <c r="J243" i="2"/>
  <c r="BK1151" i="2"/>
  <c r="J363" i="2"/>
  <c r="J942" i="2"/>
  <c r="BK1130" i="2"/>
  <c r="J978" i="2"/>
  <c r="J761" i="2"/>
  <c r="BK489" i="2"/>
  <c r="J326" i="2"/>
  <c r="J147" i="2"/>
  <c r="J1076" i="2"/>
  <c r="BK746" i="2"/>
  <c r="BK271" i="2"/>
  <c r="J798" i="2"/>
  <c r="BK136" i="2"/>
  <c r="BK1249" i="2"/>
  <c r="J328" i="2"/>
  <c r="J402" i="2"/>
  <c r="BK1388" i="2"/>
  <c r="J660" i="2"/>
  <c r="J1479" i="2"/>
  <c r="J479" i="2"/>
  <c r="J1472" i="2"/>
  <c r="J1023" i="2"/>
  <c r="J598" i="2"/>
  <c r="J252" i="2"/>
  <c r="J1262" i="2"/>
  <c r="J1501" i="2"/>
  <c r="BK323" i="2"/>
  <c r="BK726" i="2"/>
  <c r="BK1304" i="2"/>
  <c r="BK1039" i="2"/>
  <c r="BK1148" i="2"/>
  <c r="BK684" i="2"/>
  <c r="J696" i="2"/>
  <c r="J1312" i="2"/>
  <c r="BK666" i="2"/>
  <c r="J818" i="2"/>
  <c r="J297" i="2"/>
  <c r="BK1326" i="2"/>
  <c r="BK744" i="2"/>
  <c r="J456" i="2"/>
  <c r="BK1262" i="2"/>
  <c r="BK942" i="2"/>
  <c r="J791" i="2"/>
  <c r="J524" i="2"/>
  <c r="BK234" i="2"/>
  <c r="BK1231" i="2"/>
  <c r="J1028" i="2"/>
  <c r="BK494" i="2"/>
  <c r="BK1172" i="2"/>
  <c r="BK753" i="2"/>
  <c r="J204" i="2"/>
  <c r="J1493" i="2"/>
  <c r="BK1081" i="2"/>
  <c r="J867" i="2"/>
  <c r="BK613" i="2"/>
  <c r="J284" i="2"/>
  <c r="J746" i="2"/>
  <c r="J1414" i="2"/>
  <c r="BK1076" i="2"/>
  <c r="BK443" i="2"/>
  <c r="BK1542" i="2"/>
  <c r="J816" i="2"/>
  <c r="BK1243" i="2"/>
  <c r="J618" i="2"/>
  <c r="J353" i="2"/>
  <c r="J1527" i="2"/>
  <c r="J1328" i="2"/>
  <c r="BK1164" i="2"/>
  <c r="J949" i="2"/>
  <c r="BK326" i="2"/>
  <c r="BK716" i="2"/>
  <c r="BK350" i="2"/>
  <c r="J1431" i="2"/>
  <c r="BK1281" i="2"/>
  <c r="BK1505" i="2"/>
  <c r="J757" i="2"/>
  <c r="J238" i="2"/>
  <c r="J1249" i="2"/>
  <c r="BK963" i="2"/>
  <c r="BK531" i="2"/>
  <c r="J1365" i="2"/>
  <c r="J1172" i="2"/>
  <c r="BK985" i="2"/>
  <c r="BK787" i="2"/>
  <c r="J458" i="2"/>
  <c r="BK862" i="2"/>
  <c r="BK284" i="2"/>
  <c r="J1095" i="2"/>
  <c r="J960" i="2"/>
  <c r="J1306" i="2"/>
  <c r="BK638" i="2"/>
  <c r="J502" i="2"/>
  <c r="J1442" i="2"/>
  <c r="BK1049" i="2"/>
  <c r="J208" i="2"/>
  <c r="BK722" i="2"/>
  <c r="BK740" i="2"/>
  <c r="BK382" i="2"/>
  <c r="J1525" i="2"/>
  <c r="J1300" i="2"/>
  <c r="BK818" i="2"/>
  <c r="BK1332" i="2"/>
  <c r="J1011" i="2"/>
  <c r="BK261" i="2"/>
  <c r="BK1006" i="2"/>
  <c r="J1385" i="2"/>
  <c r="BK692" i="2"/>
  <c r="BK458" i="2"/>
  <c r="J1372" i="2"/>
  <c r="BK931" i="2"/>
  <c r="J677" i="2"/>
  <c r="BK411" i="2"/>
  <c r="BK1521" i="2"/>
  <c r="J895" i="2"/>
  <c r="BK696" i="2"/>
  <c r="J374" i="2"/>
  <c r="J331" i="2"/>
  <c r="BK1092" i="2"/>
  <c r="BK229" i="2"/>
  <c r="J765" i="2"/>
  <c r="J1388" i="2"/>
  <c r="J966" i="2"/>
  <c r="BK663" i="2"/>
  <c r="BK1565" i="2"/>
  <c r="J435" i="2"/>
  <c r="J972" i="2"/>
  <c r="J289" i="2"/>
  <c r="BK1365" i="2"/>
  <c r="BK949" i="2"/>
  <c r="BK1488" i="2"/>
  <c r="J1089" i="2"/>
  <c r="BK849" i="2"/>
  <c r="J337" i="2"/>
  <c r="J1519" i="2"/>
  <c r="BK1220" i="2"/>
  <c r="BK1032" i="2"/>
  <c r="J823" i="2"/>
  <c r="J302" i="2"/>
  <c r="BK182" i="2"/>
  <c r="BK1027" i="2"/>
  <c r="BK540" i="2"/>
  <c r="BK1434" i="2"/>
  <c r="BK864" i="2"/>
  <c r="BK328" i="2"/>
  <c r="BK1538" i="2"/>
  <c r="BK1438" i="2"/>
  <c r="BK825" i="2"/>
  <c r="J572" i="2"/>
  <c r="BK394" i="2"/>
  <c r="BK922" i="2"/>
  <c r="J638" i="2"/>
  <c r="J430" i="2"/>
  <c r="BK1567" i="2"/>
  <c r="J862" i="2"/>
  <c r="J1583" i="2"/>
  <c r="BK1218" i="2"/>
  <c r="J562" i="2"/>
  <c r="BK1167" i="2"/>
  <c r="BK241" i="2"/>
  <c r="BK1431" i="2"/>
  <c r="BK1288" i="2"/>
  <c r="BK1084" i="2"/>
  <c r="J891" i="2"/>
  <c r="J616" i="2"/>
  <c r="J907" i="2"/>
  <c r="J509" i="2"/>
  <c r="J1359" i="2"/>
  <c r="J1117" i="2"/>
  <c r="BK369" i="2"/>
  <c r="J1317" i="2"/>
  <c r="BK1367" i="2"/>
  <c r="BK1086" i="2"/>
  <c r="J782" i="2"/>
  <c r="BK311" i="2"/>
  <c r="J1505" i="2"/>
  <c r="J1379" i="2"/>
  <c r="BK1089" i="2"/>
  <c r="BK812" i="2"/>
  <c r="J579" i="2"/>
  <c r="BK363" i="2"/>
  <c r="J913" i="2"/>
  <c r="BK491" i="2"/>
  <c r="BK204" i="2"/>
  <c r="BK1319" i="2"/>
  <c r="BK1046" i="2"/>
  <c r="BK1235" i="2"/>
  <c r="BK911" i="2"/>
  <c r="J155" i="2"/>
  <c r="BK773" i="2"/>
  <c r="J366" i="2"/>
  <c r="BK1295" i="2"/>
  <c r="BK547" i="2"/>
  <c r="BK1068" i="2"/>
  <c r="BK823" i="2"/>
  <c r="J437" i="2"/>
  <c r="J212" i="2"/>
  <c r="J1495" i="2"/>
  <c r="BK1359" i="2"/>
  <c r="J1188" i="2"/>
  <c r="BK905" i="2"/>
  <c r="J316" i="2"/>
  <c r="BK1141" i="2"/>
  <c r="J794" i="2"/>
  <c r="J1579" i="2"/>
  <c r="BK1210" i="2"/>
  <c r="J1240" i="2"/>
  <c r="J267" i="2"/>
  <c r="BK1053" i="2"/>
  <c r="J491" i="2"/>
  <c r="BK1455" i="2"/>
  <c r="BK435" i="2"/>
  <c r="J1367" i="2"/>
  <c r="BK1117" i="2"/>
  <c r="BK820" i="2"/>
  <c r="J471" i="2"/>
  <c r="J1423" i="2"/>
  <c r="BK232" i="2"/>
  <c r="BK860" i="2"/>
  <c r="J931" i="2"/>
  <c r="J701" i="2"/>
  <c r="BK1214" i="2"/>
  <c r="J1450" i="2"/>
  <c r="J938" i="2"/>
  <c r="J151" i="2"/>
  <c r="J775" i="2"/>
  <c r="BK1274" i="2"/>
  <c r="BK1188" i="2"/>
  <c r="J729" i="2"/>
  <c r="BK1472" i="2"/>
  <c r="J1185" i="2"/>
  <c r="J860" i="2"/>
  <c r="J1418" i="2"/>
  <c r="J1194" i="2"/>
  <c r="BK966" i="2"/>
  <c r="J753" i="2"/>
  <c r="BK437" i="2"/>
  <c r="BK289" i="2"/>
  <c r="J1573" i="2"/>
  <c r="J1243" i="2"/>
  <c r="BK618" i="2"/>
  <c r="BK1403" i="2"/>
  <c r="J939" i="2"/>
  <c r="BK522" i="2"/>
  <c r="BK1368" i="2"/>
  <c r="J1190" i="2"/>
  <c r="BK1043" i="2"/>
  <c r="BK780" i="2"/>
  <c r="BK464" i="2"/>
  <c r="J902" i="2"/>
  <c r="J1368" i="2"/>
  <c r="BK705" i="2"/>
  <c r="BK1423" i="2"/>
  <c r="BK1013" i="2"/>
  <c r="BK227" i="2"/>
  <c r="J1197" i="2"/>
  <c r="J390" i="2"/>
  <c r="BK189" i="2"/>
  <c r="BK1409" i="2"/>
  <c r="J1268" i="2"/>
  <c r="BK1128" i="2"/>
  <c r="J922" i="2"/>
  <c r="J750" i="2"/>
  <c r="J311" i="2"/>
  <c r="BK1407" i="2"/>
  <c r="J1021" i="2"/>
  <c r="BK1031" i="2"/>
  <c r="BK1194" i="2"/>
  <c r="J731" i="2"/>
  <c r="BK247" i="2"/>
  <c r="BK1493" i="2"/>
  <c r="J1286" i="2"/>
  <c r="BK1125" i="2"/>
  <c r="J516" i="2"/>
  <c r="BK215" i="2"/>
  <c r="J787" i="2"/>
  <c r="J669" i="2"/>
  <c r="J446" i="2"/>
  <c r="J1357" i="2"/>
  <c r="BK292" i="2"/>
  <c r="J1461" i="2"/>
  <c r="J971" i="2"/>
  <c r="J790" i="2"/>
  <c r="BK423" i="2"/>
  <c r="BK1123" i="2"/>
  <c r="BK1577" i="2"/>
  <c r="J853" i="2"/>
  <c r="J1337" i="2"/>
  <c r="BK1025" i="2"/>
  <c r="J624" i="2"/>
  <c r="BK334" i="2"/>
  <c r="BK757" i="2"/>
  <c r="BK1185" i="2"/>
  <c r="BK737" i="2"/>
  <c r="BK1028" i="2"/>
  <c r="BK133" i="2"/>
  <c r="J1004" i="2"/>
  <c r="BK147" i="2"/>
  <c r="J1202" i="2"/>
  <c r="J1538" i="2"/>
  <c r="J1425" i="2"/>
  <c r="J1259" i="2"/>
  <c r="J881" i="2"/>
  <c r="BK650" i="2"/>
  <c r="J1297" i="2"/>
  <c r="BK925" i="2"/>
  <c r="J1326" i="2"/>
  <c r="J1046" i="2"/>
  <c r="BK191" i="2"/>
  <c r="BK1341" i="2"/>
  <c r="J1546" i="2"/>
  <c r="J993" i="2"/>
  <c r="J689" i="2"/>
  <c r="J1509" i="2"/>
  <c r="BK832" i="2"/>
  <c r="J1475" i="2"/>
  <c r="J1274" i="2"/>
  <c r="BK1061" i="2"/>
  <c r="BK891" i="2"/>
  <c r="J1481" i="2"/>
  <c r="BK1102" i="2"/>
  <c r="BK729" i="2"/>
  <c r="BK399" i="2"/>
  <c r="J850" i="2"/>
  <c r="J1438" i="2"/>
  <c r="BK1464" i="2"/>
  <c r="J803" i="2"/>
  <c r="BK1121" i="2"/>
  <c r="BK502" i="2"/>
  <c r="BK1501" i="2"/>
  <c r="J1092" i="2"/>
  <c r="J877" i="2"/>
  <c r="BK519" i="2"/>
  <c r="BK1527" i="2"/>
  <c r="BK1392" i="2"/>
  <c r="J1143" i="2"/>
  <c r="J191" i="2"/>
  <c r="J870" i="2"/>
  <c r="J1577" i="2"/>
  <c r="J621" i="2"/>
  <c r="J825" i="2"/>
  <c r="BK286" i="2"/>
  <c r="J360" i="2"/>
  <c r="J1220" i="2"/>
  <c r="BK607" i="2"/>
  <c r="BK867" i="2"/>
  <c r="BK516" i="2"/>
  <c r="J1098" i="2"/>
  <c r="BK1297" i="2"/>
  <c r="BK881" i="2"/>
  <c r="BK306" i="2"/>
  <c r="J1346" i="2"/>
  <c r="J1036" i="2"/>
  <c r="J257" i="2"/>
  <c r="J1445" i="2"/>
  <c r="J1133" i="2"/>
  <c r="BK828" i="2"/>
  <c r="BK340" i="2"/>
  <c r="J1086" i="2"/>
  <c r="J411" i="2"/>
  <c r="J1448" i="2"/>
  <c r="BK686" i="2"/>
  <c r="J1295" i="2"/>
  <c r="BK701" i="2"/>
  <c r="BK1499" i="2"/>
  <c r="BK1346" i="2"/>
  <c r="J1210" i="2"/>
  <c r="BK1018" i="2"/>
  <c r="J797" i="2"/>
  <c r="BK486" i="2"/>
  <c r="BK673" i="2"/>
  <c r="J464" i="2"/>
  <c r="J186" i="2"/>
  <c r="J1228" i="2"/>
  <c r="J1025" i="2"/>
  <c r="J609" i="2"/>
  <c r="BK852" i="2"/>
  <c r="BK483" i="2"/>
  <c r="J1334" i="2"/>
  <c r="BK927" i="2"/>
  <c r="J604" i="2"/>
  <c r="BK1535" i="2"/>
  <c r="J1068" i="2"/>
  <c r="BK577" i="2"/>
  <c r="BK353" i="2"/>
  <c r="BK129" i="2"/>
  <c r="BK598" i="2"/>
  <c r="BK238" i="2"/>
  <c r="J652" i="2"/>
  <c r="J1162" i="2"/>
  <c r="BK388" i="2"/>
  <c r="BK1328" i="2"/>
  <c r="BK853" i="2"/>
  <c r="J1521" i="2"/>
  <c r="BK1276" i="2"/>
  <c r="BK938" i="2"/>
  <c r="J684" i="2"/>
  <c r="J232" i="2"/>
  <c r="J577" i="2"/>
  <c r="J399" i="2"/>
  <c r="BK1429" i="2"/>
  <c r="BK1159" i="2"/>
  <c r="BK1133" i="2"/>
  <c r="BK731" i="2"/>
  <c r="BK357" i="2"/>
  <c r="BK582" i="2"/>
  <c r="BK202" i="2"/>
  <c r="J1084" i="2"/>
  <c r="BK1552" i="2"/>
  <c r="J585" i="2"/>
  <c r="BK621" i="2"/>
  <c r="J1531" i="2"/>
  <c r="BK1404" i="2"/>
  <c r="J1214" i="2"/>
  <c r="BK940" i="2"/>
  <c r="BK475" i="2"/>
  <c r="J1102" i="2"/>
  <c r="BK479" i="2"/>
  <c r="BK1270" i="2"/>
  <c r="BK699" i="2"/>
  <c r="BK1190" i="2"/>
  <c r="BK627" i="2"/>
  <c r="J286" i="2"/>
  <c r="J1304" i="2"/>
  <c r="BK972" i="2"/>
  <c r="BK750" i="2"/>
  <c r="BK1583" i="2"/>
  <c r="BK1177" i="2"/>
  <c r="BK847" i="2"/>
  <c r="BK497" i="2"/>
  <c r="J164" i="2"/>
  <c r="J1125" i="2"/>
  <c r="J497" i="2"/>
  <c r="BK711" i="2"/>
  <c r="J864" i="2"/>
  <c r="BK1418" i="2"/>
  <c r="J1079" i="2"/>
  <c r="J568" i="2"/>
  <c r="BK1079" i="2"/>
  <c r="J594" i="2"/>
  <c r="J1225" i="2"/>
  <c r="J873" i="2"/>
  <c r="J379" i="2"/>
  <c r="J1459" i="2"/>
  <c r="BK1459" i="2"/>
  <c r="J981" i="2"/>
  <c r="BK630" i="2"/>
  <c r="J394" i="2"/>
  <c r="BK1513" i="2"/>
  <c r="BK1095" i="2"/>
  <c r="J641" i="2"/>
  <c r="J221" i="2"/>
  <c r="J1352" i="2"/>
  <c r="J836" i="2"/>
  <c r="BK195" i="2"/>
  <c r="BK366" i="2"/>
  <c r="BK1008" i="2"/>
  <c r="BK641" i="2"/>
  <c r="J264" i="2"/>
  <c r="J1455" i="2"/>
  <c r="J1319" i="2"/>
  <c r="J663" i="2"/>
  <c r="J227" i="2"/>
  <c r="BK695" i="2"/>
  <c r="J558" i="2"/>
  <c r="J320" i="2"/>
  <c r="BK1181" i="2"/>
  <c r="J215" i="2"/>
  <c r="BK1286" i="2"/>
  <c r="J634" i="2"/>
  <c r="BK1374" i="2"/>
  <c r="BK808" i="2"/>
  <c r="BK471" i="2"/>
  <c r="J1251" i="2"/>
  <c r="BK1106" i="2"/>
  <c r="BK816" i="2"/>
  <c r="BK468" i="2"/>
  <c r="J234" i="2"/>
  <c r="BK791" i="2"/>
  <c r="BK616" i="2"/>
  <c r="BK1145" i="2"/>
  <c r="J527" i="2"/>
  <c r="J1556" i="2"/>
  <c r="BK989" i="2"/>
  <c r="J468" i="2"/>
  <c r="BK1481" i="2"/>
  <c r="J627" i="2"/>
  <c r="BK168" i="2"/>
  <c r="BK1442" i="2"/>
  <c r="J1231" i="2"/>
  <c r="BK1021" i="2"/>
  <c r="J744" i="2"/>
  <c r="BK158" i="2"/>
  <c r="BK708" i="2"/>
  <c r="BK624" i="2"/>
  <c r="BK1138" i="2"/>
  <c r="BK877" i="2"/>
  <c r="J588" i="2"/>
  <c r="J129" i="2"/>
  <c r="BK895" i="2"/>
  <c r="J278" i="2"/>
  <c r="BK1253" i="2"/>
  <c r="BK419" i="2"/>
  <c r="J1159" i="2"/>
  <c r="J369" i="2"/>
  <c r="J565" i="2"/>
  <c r="J1542" i="2"/>
  <c r="BK1466" i="2"/>
  <c r="J1170" i="2"/>
  <c r="BK789" i="2"/>
  <c r="BK453" i="2"/>
  <c r="J1081" i="2"/>
  <c r="J681" i="2"/>
  <c r="J1561" i="2"/>
  <c r="BK935" i="2"/>
  <c r="BK579" i="2"/>
  <c r="BK1065" i="2"/>
  <c r="BK1143" i="2"/>
  <c r="J224" i="2"/>
  <c r="BK1425" i="2"/>
  <c r="BK1023" i="2"/>
  <c r="BK713" i="2"/>
  <c r="J1332" i="2"/>
  <c r="BK920" i="2"/>
  <c r="BK574" i="2"/>
  <c r="BK164" i="2"/>
  <c r="BK1155" i="2"/>
  <c r="BK644" i="2"/>
  <c r="BK1114" i="2"/>
  <c r="J385" i="2"/>
  <c r="BK208" i="2"/>
  <c r="BK1268" i="2"/>
  <c r="J815" i="2"/>
  <c r="J158" i="2"/>
  <c r="J486" i="2"/>
  <c r="J1053" i="2"/>
  <c r="BK456" i="2"/>
  <c r="BK1556" i="2"/>
  <c r="BK275" i="2"/>
  <c r="J1253" i="2"/>
  <c r="BK765" i="2"/>
  <c r="BK538" i="2"/>
  <c r="J1535" i="2"/>
  <c r="J1485" i="2"/>
  <c r="J1283" i="2"/>
  <c r="BK558" i="2"/>
  <c r="J1403" i="2"/>
  <c r="J601" i="2"/>
  <c r="J1558" i="2"/>
  <c r="BK793" i="2"/>
  <c r="J1043" i="2"/>
  <c r="J554" i="2"/>
  <c r="J136" i="2"/>
  <c r="J1397" i="2"/>
  <c r="J1167" i="2"/>
  <c r="J975" i="2"/>
  <c r="J199" i="2"/>
  <c r="J789" i="2"/>
  <c r="J591" i="2"/>
  <c r="J346" i="2"/>
  <c r="BK1283" i="2"/>
  <c r="J940" i="2"/>
  <c r="J1065" i="2"/>
  <c r="J133" i="2"/>
  <c r="BK997" i="2"/>
  <c r="J695" i="2"/>
  <c r="BK278" i="2"/>
  <c r="BK1475" i="2"/>
  <c r="J737" i="2"/>
  <c r="BK282" i="2"/>
  <c r="J844" i="2"/>
  <c r="J686" i="2"/>
  <c r="BK440" i="2"/>
  <c r="J1061" i="2"/>
  <c r="BK426" i="2"/>
  <c r="BK1256" i="2"/>
  <c r="J426" i="2"/>
  <c r="BK1461" i="2"/>
  <c r="J1027" i="2"/>
  <c r="AS54" i="1"/>
  <c r="J1412" i="2"/>
  <c r="BK1202" i="2"/>
  <c r="J963" i="2"/>
  <c r="J849" i="2"/>
  <c r="J483" i="2"/>
  <c r="BK562" i="2"/>
  <c r="J357" i="2"/>
  <c r="J1409" i="2"/>
  <c r="J1074" i="2"/>
  <c r="BK1357" i="2"/>
  <c r="J828" i="2"/>
  <c r="BK390" i="2"/>
  <c r="BK917" i="2"/>
  <c r="BK337" i="2"/>
  <c r="BK1312" i="2"/>
  <c r="BK506" i="2"/>
  <c r="BK1453" i="2"/>
  <c r="BK1175" i="2"/>
  <c r="BK1011" i="2"/>
  <c r="J852" i="2"/>
  <c r="J1341" i="2"/>
  <c r="BK899" i="2"/>
  <c r="BK512" i="2"/>
  <c r="J927" i="2"/>
  <c r="J247" i="2"/>
  <c r="J1288" i="2"/>
  <c r="J1106" i="2"/>
  <c r="BK669" i="2"/>
  <c r="J1310" i="2"/>
  <c r="BK887" i="2"/>
  <c r="BK939" i="2"/>
  <c r="J650" i="2"/>
  <c r="J162" i="2"/>
  <c r="J1488" i="2"/>
  <c r="J1270" i="2"/>
  <c r="J989" i="2"/>
  <c r="J726" i="2"/>
  <c r="BK1397" i="2"/>
  <c r="J1057" i="2"/>
  <c r="J1392" i="2"/>
  <c r="BK797" i="2"/>
  <c r="J793" i="2"/>
  <c r="J1565" i="2"/>
  <c r="J716" i="2"/>
  <c r="BK1379" i="2"/>
  <c r="BK782" i="2"/>
  <c r="J820" i="2"/>
  <c r="J382" i="2"/>
  <c r="J935" i="2"/>
  <c r="J1135" i="2"/>
  <c r="BK594" i="2"/>
  <c r="J141" i="2"/>
  <c r="BK952" i="2"/>
  <c r="BK1337" i="2"/>
  <c r="BK1162" i="2"/>
  <c r="J916" i="2"/>
  <c r="J489" i="2"/>
  <c r="J189" i="2"/>
  <c r="J1175" i="2"/>
  <c r="J1130" i="2"/>
  <c r="BK551" i="2"/>
  <c r="BK1225" i="2"/>
  <c r="J917" i="2"/>
  <c r="J432" i="2"/>
  <c r="BK1525" i="2"/>
  <c r="BK907" i="2"/>
  <c r="BK527" i="2"/>
  <c r="BK331" i="2"/>
  <c r="BK718" i="2"/>
  <c r="J506" i="2"/>
  <c r="J261" i="2"/>
  <c r="BK543" i="2"/>
  <c r="BK1352" i="2"/>
  <c r="BK975" i="2"/>
  <c r="J1466" i="2"/>
  <c r="J1031" i="2"/>
  <c r="J741" i="2"/>
  <c r="J1490" i="2"/>
  <c r="BK1228" i="2"/>
  <c r="BK978" i="2"/>
  <c r="J705" i="2"/>
  <c r="BK450" i="2"/>
  <c r="BK186" i="2"/>
  <c r="BK396" i="2"/>
  <c r="J1314" i="2"/>
  <c r="BK913" i="2"/>
  <c r="BK1573" i="2"/>
  <c r="BK916" i="2"/>
  <c r="J334" i="2"/>
  <c r="J920" i="2"/>
  <c r="J582" i="2"/>
  <c r="J202" i="2"/>
  <c r="J1470" i="2"/>
  <c r="BK1348" i="2"/>
  <c r="BK1074" i="2"/>
  <c r="J407" i="2"/>
  <c r="J968" i="2"/>
  <c r="BK681" i="2"/>
  <c r="BK524" i="2"/>
  <c r="J340" i="2"/>
  <c r="J1278" i="2"/>
  <c r="BK1548" i="2"/>
  <c r="BK1057" i="2"/>
  <c r="J443" i="2"/>
  <c r="J648" i="2"/>
  <c r="J168" i="2"/>
  <c r="BK1197" i="2"/>
  <c r="J673" i="2"/>
  <c r="J1374" i="2"/>
  <c r="BK407" i="2"/>
  <c r="BK1362" i="2"/>
  <c r="BK1278" i="2"/>
  <c r="BK857" i="2"/>
  <c r="BK224" i="2"/>
  <c r="BK775" i="2"/>
  <c r="BK199" i="2"/>
  <c r="BK1400" i="2"/>
  <c r="J985" i="2"/>
  <c r="J241" i="2"/>
  <c r="J323" i="2"/>
  <c r="BK1240" i="2"/>
  <c r="J540" i="2"/>
  <c r="BK609" i="2"/>
  <c r="J292" i="2"/>
  <c r="J1453" i="2"/>
  <c r="BK1207" i="2"/>
  <c r="J1013" i="2"/>
  <c r="J306" i="2"/>
  <c r="J1323" i="2"/>
  <c r="J1016" i="2"/>
  <c r="BK302" i="2"/>
  <c r="J1276" i="2"/>
  <c r="BK981" i="2"/>
  <c r="BK257" i="2"/>
  <c r="BK902" i="2"/>
  <c r="J1567" i="2"/>
  <c r="BK836" i="2"/>
  <c r="J925" i="2"/>
  <c r="BK565" i="2"/>
  <c r="J780" i="2"/>
  <c r="J180" i="2"/>
  <c r="BK1000" i="2"/>
  <c r="BK379" i="2"/>
  <c r="BK1004" i="2"/>
  <c r="BK588" i="2"/>
  <c r="J195" i="2"/>
  <c r="BK1495" i="2"/>
  <c r="BK1310" i="2"/>
  <c r="J1114" i="2"/>
  <c r="J1000" i="2"/>
  <c r="BK162" i="2"/>
  <c r="BK1291" i="2"/>
  <c r="J734" i="2"/>
  <c r="BK1546" i="2"/>
  <c r="BK851" i="2"/>
  <c r="BK1470" i="2"/>
  <c r="BK601" i="2"/>
  <c r="BK171" i="2"/>
  <c r="BK1334" i="2"/>
  <c r="J1123" i="2"/>
  <c r="J708" i="2"/>
  <c r="BK141" i="2"/>
  <c r="J607" i="2"/>
  <c r="BK374" i="2"/>
  <c r="BK1317" i="2"/>
  <c r="BK790" i="2"/>
  <c r="BK1561" i="2"/>
  <c r="BK1485" i="2"/>
  <c r="J1072" i="2"/>
  <c r="J832" i="2"/>
  <c r="J543" i="2"/>
  <c r="BK155" i="2"/>
  <c r="J1464" i="2"/>
  <c r="BK870" i="2"/>
  <c r="J494" i="2"/>
  <c r="BK945" i="2"/>
  <c r="J666" i="2"/>
  <c r="J475" i="2"/>
  <c r="J718" i="2"/>
  <c r="BK1394" i="2"/>
  <c r="BK677" i="2"/>
  <c r="J1429" i="2"/>
  <c r="BK993" i="2"/>
  <c r="BK655" i="2"/>
  <c r="BK1306" i="2"/>
  <c r="BK1110" i="2"/>
  <c r="J905" i="2"/>
  <c r="J551" i="2"/>
  <c r="BK267" i="2"/>
  <c r="J773" i="2"/>
  <c r="BK252" i="2"/>
  <c r="J1218" i="2"/>
  <c r="J808" i="2"/>
  <c r="J396" i="2"/>
  <c r="BK1016" i="2"/>
  <c r="BK741" i="2"/>
  <c r="BK1412" i="2"/>
  <c r="J884" i="2"/>
  <c r="J1018" i="2"/>
  <c r="J1404" i="2"/>
  <c r="J1420" i="2"/>
  <c r="J1138" i="2"/>
  <c r="BK534" i="2"/>
  <c r="J145" i="2"/>
  <c r="J722" i="2"/>
  <c r="J1548" i="2"/>
  <c r="BK1036" i="2"/>
  <c r="J171" i="2"/>
  <c r="J945" i="2"/>
  <c r="BK1323" i="2"/>
  <c r="J769" i="2"/>
  <c r="J851" i="2"/>
  <c r="BK360" i="2"/>
  <c r="BK1509" i="2"/>
  <c r="J1291" i="2"/>
  <c r="BK956" i="2"/>
  <c r="J229" i="2"/>
  <c r="BK761" i="2"/>
  <c r="BK1558" i="2"/>
  <c r="BK499" i="2"/>
  <c r="J777" i="2"/>
  <c r="J453" i="2"/>
  <c r="J1032" i="2"/>
  <c r="BK264" i="2"/>
  <c r="J630" i="2"/>
  <c r="BK1183" i="2"/>
  <c r="J574" i="2"/>
  <c r="BK415" i="2"/>
  <c r="BK1414" i="2"/>
  <c r="J911" i="2"/>
  <c r="J692" i="2"/>
  <c r="BK151" i="2"/>
  <c r="BK1372" i="2"/>
  <c r="BK689" i="2"/>
  <c r="BK385" i="2"/>
  <c r="J1434" i="2"/>
  <c r="J956" i="2"/>
  <c r="J952" i="2"/>
  <c r="BK432" i="2"/>
  <c r="J847" i="2"/>
  <c r="J461" i="2"/>
  <c r="BK1516" i="2"/>
  <c r="BK1237" i="2"/>
  <c r="J644" i="2"/>
  <c r="BK873" i="2"/>
  <c r="J499" i="2"/>
  <c r="BK1519" i="2"/>
  <c r="J1377" i="2"/>
  <c r="J658" i="2"/>
  <c r="BK402" i="2"/>
  <c r="J218" i="2"/>
  <c r="BK568" i="2"/>
  <c r="J275" i="2"/>
  <c r="J282" i="2"/>
  <c r="J812" i="2"/>
  <c r="BK145" i="2"/>
  <c r="J840" i="2"/>
  <c r="J423" i="2"/>
  <c r="J1256" i="2"/>
  <c r="BK884" i="2"/>
  <c r="BK648" i="2"/>
  <c r="BK316" i="2"/>
  <c r="BK803" i="2"/>
  <c r="BK604" i="2"/>
  <c r="BK1259" i="2"/>
  <c r="J711" i="2"/>
  <c r="BK461" i="2"/>
  <c r="BK1570" i="2"/>
  <c r="J1164" i="2"/>
  <c r="BK509" i="2"/>
  <c r="J538" i="2"/>
  <c r="J1383" i="2"/>
  <c r="BK798" i="2"/>
  <c r="BK1251" i="2"/>
  <c r="BK320" i="2"/>
  <c r="J1516" i="2"/>
  <c r="J1235" i="2"/>
  <c r="J997" i="2"/>
  <c r="J655" i="2"/>
  <c r="BK346" i="2"/>
  <c r="J699" i="2"/>
  <c r="BK343" i="2"/>
  <c r="J1151" i="2"/>
  <c r="BK1420" i="2"/>
  <c r="BK804" i="2"/>
  <c r="J1552" i="2"/>
  <c r="BK1343" i="2"/>
  <c r="J547" i="2"/>
  <c r="BK221" i="2"/>
  <c r="J1499" i="2"/>
  <c r="BK1072" i="2"/>
  <c r="J343" i="2"/>
  <c r="J1207" i="2"/>
  <c r="J388" i="2"/>
  <c r="BK1170" i="2"/>
  <c r="J440" i="2"/>
  <c r="J1177" i="2"/>
  <c r="J271" i="2"/>
  <c r="BK1300" i="2"/>
  <c r="J534" i="2"/>
  <c r="BK660" i="2"/>
  <c r="BK1377" i="2"/>
  <c r="BK1579" i="2"/>
  <c r="J1049" i="2"/>
  <c r="J519" i="2"/>
  <c r="BK1448" i="2"/>
  <c r="BK1135" i="2"/>
  <c r="J1407" i="2"/>
  <c r="J1181" i="2"/>
  <c r="J887" i="2"/>
  <c r="BK585" i="2"/>
  <c r="BK243" i="2"/>
  <c r="BK297" i="2"/>
  <c r="J1362" i="2"/>
  <c r="BK218" i="2"/>
  <c r="J1121" i="2"/>
  <c r="J804" i="2"/>
  <c r="BK1479" i="2"/>
  <c r="J1281" i="2"/>
  <c r="J1141" i="2"/>
  <c r="BK960" i="2"/>
  <c r="J419" i="2"/>
  <c r="BK815" i="2"/>
  <c r="J1128" i="2"/>
  <c r="J350" i="2"/>
  <c r="J1145" i="2"/>
  <c r="BK734" i="2"/>
  <c r="BK1450" i="2"/>
  <c r="BK971" i="2"/>
  <c r="J1513" i="2"/>
  <c r="J1343" i="2"/>
  <c r="J1183" i="2"/>
  <c r="J1008" i="2"/>
  <c r="BK769" i="2"/>
  <c r="J522" i="2"/>
  <c r="J531" i="2"/>
  <c r="BK177" i="2"/>
  <c r="J1237" i="2"/>
  <c r="J857" i="2"/>
  <c r="J182" i="2"/>
  <c r="J1110" i="2"/>
  <c r="BK554" i="2"/>
  <c r="J1155" i="2"/>
  <c r="BK446" i="2"/>
  <c r="BK1531" i="2"/>
  <c r="J1394" i="2"/>
  <c r="J1148" i="2"/>
  <c r="J713" i="2"/>
  <c r="J173" i="2"/>
  <c r="J740" i="2"/>
  <c r="BK658" i="2"/>
  <c r="J512" i="2"/>
  <c r="BK180" i="2"/>
  <c r="BK634" i="2"/>
  <c r="BK212" i="2"/>
  <c r="BK1383" i="2"/>
  <c r="BK572" i="2"/>
  <c r="F33" i="2" l="1"/>
  <c r="BB55" i="1" s="1"/>
  <c r="BB54" i="1" s="1"/>
  <c r="W31" i="1" s="1"/>
  <c r="F34" i="2"/>
  <c r="BC55" i="1" s="1"/>
  <c r="BC54" i="1" s="1"/>
  <c r="W32" i="1" s="1"/>
  <c r="F32" i="2"/>
  <c r="BA55" i="1" s="1"/>
  <c r="BA54" i="1" s="1"/>
  <c r="W30" i="1" s="1"/>
  <c r="F35" i="2"/>
  <c r="BD55" i="1" s="1"/>
  <c r="BD54" i="1" s="1"/>
  <c r="W33" i="1" s="1"/>
  <c r="J32" i="2"/>
  <c r="AW55" i="1" s="1"/>
  <c r="P150" i="2"/>
  <c r="BK185" i="2"/>
  <c r="J185" i="2" s="1"/>
  <c r="J61" i="2" s="1"/>
  <c r="BK260" i="2"/>
  <c r="J260" i="2" s="1"/>
  <c r="J66" i="2" s="1"/>
  <c r="P305" i="2"/>
  <c r="R319" i="2"/>
  <c r="P410" i="2"/>
  <c r="T496" i="2"/>
  <c r="R584" i="2"/>
  <c r="R662" i="2"/>
  <c r="R827" i="2"/>
  <c r="R941" i="2"/>
  <c r="T1140" i="2"/>
  <c r="R128" i="2"/>
  <c r="BK167" i="2"/>
  <c r="J167" i="2" s="1"/>
  <c r="J59" i="2" s="1"/>
  <c r="T211" i="2"/>
  <c r="P246" i="2"/>
  <c r="R305" i="2"/>
  <c r="P319" i="2"/>
  <c r="P401" i="2"/>
  <c r="P442" i="2"/>
  <c r="BK542" i="2"/>
  <c r="J542" i="2" s="1"/>
  <c r="J78" i="2" s="1"/>
  <c r="R615" i="2"/>
  <c r="BK662" i="2"/>
  <c r="J662" i="2" s="1"/>
  <c r="J83" i="2" s="1"/>
  <c r="P866" i="2"/>
  <c r="BK1042" i="2"/>
  <c r="J1042" i="2" s="1"/>
  <c r="J90" i="2" s="1"/>
  <c r="BK1196" i="2"/>
  <c r="J1196" i="2" s="1"/>
  <c r="J93" i="2" s="1"/>
  <c r="P1285" i="2"/>
  <c r="P176" i="2"/>
  <c r="P185" i="2"/>
  <c r="R240" i="2"/>
  <c r="R291" i="2"/>
  <c r="BK336" i="2"/>
  <c r="J336" i="2" s="1"/>
  <c r="J70" i="2" s="1"/>
  <c r="BK401" i="2"/>
  <c r="J401" i="2"/>
  <c r="J72" i="2" s="1"/>
  <c r="P463" i="2"/>
  <c r="P518" i="2"/>
  <c r="P626" i="2"/>
  <c r="P662" i="2"/>
  <c r="BK827" i="2"/>
  <c r="J827" i="2"/>
  <c r="J86" i="2" s="1"/>
  <c r="BK941" i="2"/>
  <c r="J941" i="2" s="1"/>
  <c r="J88" i="2" s="1"/>
  <c r="P1091" i="2"/>
  <c r="BK1213" i="2"/>
  <c r="J1213" i="2"/>
  <c r="J94" i="2" s="1"/>
  <c r="T1285" i="2"/>
  <c r="R1399" i="2"/>
  <c r="R150" i="2"/>
  <c r="P198" i="2"/>
  <c r="P240" i="2"/>
  <c r="BK291" i="2"/>
  <c r="J291" i="2" s="1"/>
  <c r="J67" i="2" s="1"/>
  <c r="BK319" i="2"/>
  <c r="J319" i="2" s="1"/>
  <c r="J69" i="2" s="1"/>
  <c r="BK410" i="2"/>
  <c r="J410" i="2" s="1"/>
  <c r="J73" i="2" s="1"/>
  <c r="BK496" i="2"/>
  <c r="J496" i="2" s="1"/>
  <c r="J76" i="2" s="1"/>
  <c r="BK584" i="2"/>
  <c r="J584" i="2"/>
  <c r="J79" i="2" s="1"/>
  <c r="P752" i="2"/>
  <c r="BK974" i="2"/>
  <c r="J974" i="2"/>
  <c r="J89" i="2" s="1"/>
  <c r="R1140" i="2"/>
  <c r="T1196" i="2"/>
  <c r="BK1285" i="2"/>
  <c r="J1285" i="2" s="1"/>
  <c r="J96" i="2" s="1"/>
  <c r="R1354" i="2"/>
  <c r="R1484" i="2"/>
  <c r="BK128" i="2"/>
  <c r="R167" i="2"/>
  <c r="P211" i="2"/>
  <c r="R246" i="2"/>
  <c r="T305" i="2"/>
  <c r="T319" i="2"/>
  <c r="T410" i="2"/>
  <c r="P496" i="2"/>
  <c r="T584" i="2"/>
  <c r="BK657" i="2"/>
  <c r="J657" i="2" s="1"/>
  <c r="J82" i="2" s="1"/>
  <c r="BK707" i="2"/>
  <c r="J707" i="2" s="1"/>
  <c r="J84" i="2" s="1"/>
  <c r="P827" i="2"/>
  <c r="P941" i="2"/>
  <c r="P1042" i="2"/>
  <c r="P1196" i="2"/>
  <c r="T1242" i="2"/>
  <c r="T1354" i="2"/>
  <c r="T1484" i="2"/>
  <c r="T1545" i="2"/>
  <c r="T150" i="2"/>
  <c r="R211" i="2"/>
  <c r="T240" i="2"/>
  <c r="T291" i="2"/>
  <c r="BK368" i="2"/>
  <c r="J368" i="2" s="1"/>
  <c r="J71" i="2" s="1"/>
  <c r="R463" i="2"/>
  <c r="R518" i="2"/>
  <c r="BK626" i="2"/>
  <c r="J626" i="2"/>
  <c r="J81" i="2" s="1"/>
  <c r="T657" i="2"/>
  <c r="T707" i="2"/>
  <c r="T866" i="2"/>
  <c r="T1042" i="2"/>
  <c r="R1196" i="2"/>
  <c r="T1325" i="2"/>
  <c r="BK1441" i="2"/>
  <c r="J1441" i="2" s="1"/>
  <c r="J100" i="2" s="1"/>
  <c r="T1512" i="2"/>
  <c r="P1560" i="2"/>
  <c r="T128" i="2"/>
  <c r="P167" i="2"/>
  <c r="BK198" i="2"/>
  <c r="J198" i="2" s="1"/>
  <c r="J62" i="2" s="1"/>
  <c r="R260" i="2"/>
  <c r="P368" i="2"/>
  <c r="BK463" i="2"/>
  <c r="J463" i="2"/>
  <c r="J75" i="2" s="1"/>
  <c r="T542" i="2"/>
  <c r="P615" i="2"/>
  <c r="T752" i="2"/>
  <c r="R974" i="2"/>
  <c r="P1140" i="2"/>
  <c r="R1242" i="2"/>
  <c r="P1354" i="2"/>
  <c r="T1441" i="2"/>
  <c r="P1534" i="2"/>
  <c r="BK1551" i="2"/>
  <c r="J1551" i="2" s="1"/>
  <c r="J105" i="2" s="1"/>
  <c r="R1551" i="2"/>
  <c r="R1572" i="2"/>
  <c r="T176" i="2"/>
  <c r="T185" i="2"/>
  <c r="BK240" i="2"/>
  <c r="J240" i="2" s="1"/>
  <c r="J64" i="2" s="1"/>
  <c r="P291" i="2"/>
  <c r="P336" i="2"/>
  <c r="R410" i="2"/>
  <c r="R496" i="2"/>
  <c r="P584" i="2"/>
  <c r="R752" i="2"/>
  <c r="T974" i="2"/>
  <c r="R1091" i="2"/>
  <c r="P1242" i="2"/>
  <c r="P1325" i="2"/>
  <c r="T1399" i="2"/>
  <c r="BK1512" i="2"/>
  <c r="J1512" i="2" s="1"/>
  <c r="J102" i="2" s="1"/>
  <c r="T1534" i="2"/>
  <c r="T1560" i="2"/>
  <c r="BK176" i="2"/>
  <c r="J176" i="2"/>
  <c r="J60" i="2" s="1"/>
  <c r="T198" i="2"/>
  <c r="BK246" i="2"/>
  <c r="J246" i="2" s="1"/>
  <c r="J65" i="2" s="1"/>
  <c r="BK305" i="2"/>
  <c r="J305" i="2"/>
  <c r="J68" i="2" s="1"/>
  <c r="T336" i="2"/>
  <c r="T401" i="2"/>
  <c r="T442" i="2"/>
  <c r="BK518" i="2"/>
  <c r="J518" i="2"/>
  <c r="J77" i="2" s="1"/>
  <c r="R626" i="2"/>
  <c r="P657" i="2"/>
  <c r="P707" i="2"/>
  <c r="R866" i="2"/>
  <c r="R1042" i="2"/>
  <c r="R1213" i="2"/>
  <c r="R1325" i="2"/>
  <c r="P1441" i="2"/>
  <c r="P1512" i="2"/>
  <c r="R1545" i="2"/>
  <c r="T1551" i="2"/>
  <c r="BK1572" i="2"/>
  <c r="J1572" i="2" s="1"/>
  <c r="J107" i="2" s="1"/>
  <c r="T1572" i="2"/>
  <c r="BK150" i="2"/>
  <c r="J150" i="2"/>
  <c r="J58" i="2" s="1"/>
  <c r="BK211" i="2"/>
  <c r="J211" i="2" s="1"/>
  <c r="J63" i="2" s="1"/>
  <c r="T246" i="2"/>
  <c r="R336" i="2"/>
  <c r="R401" i="2"/>
  <c r="R442" i="2"/>
  <c r="R542" i="2"/>
  <c r="T615" i="2"/>
  <c r="T662" i="2"/>
  <c r="T827" i="2"/>
  <c r="T941" i="2"/>
  <c r="BK1091" i="2"/>
  <c r="J1091" i="2" s="1"/>
  <c r="J91" i="2" s="1"/>
  <c r="BK1242" i="2"/>
  <c r="J1242" i="2" s="1"/>
  <c r="J95" i="2" s="1"/>
  <c r="BK1325" i="2"/>
  <c r="J1325" i="2" s="1"/>
  <c r="J97" i="2" s="1"/>
  <c r="P1399" i="2"/>
  <c r="BK1484" i="2"/>
  <c r="J1484" i="2" s="1"/>
  <c r="J101" i="2" s="1"/>
  <c r="BK1534" i="2"/>
  <c r="J1534" i="2"/>
  <c r="J103" i="2" s="1"/>
  <c r="P1545" i="2"/>
  <c r="R1560" i="2"/>
  <c r="R176" i="2"/>
  <c r="R198" i="2"/>
  <c r="T260" i="2"/>
  <c r="T368" i="2"/>
  <c r="T463" i="2"/>
  <c r="T518" i="2"/>
  <c r="T626" i="2"/>
  <c r="R657" i="2"/>
  <c r="R707" i="2"/>
  <c r="BK866" i="2"/>
  <c r="J866" i="2"/>
  <c r="J87" i="2" s="1"/>
  <c r="BK1140" i="2"/>
  <c r="J1140" i="2" s="1"/>
  <c r="J92" i="2" s="1"/>
  <c r="T1213" i="2"/>
  <c r="BK1354" i="2"/>
  <c r="J1354" i="2" s="1"/>
  <c r="J98" i="2" s="1"/>
  <c r="R1441" i="2"/>
  <c r="R1512" i="2"/>
  <c r="BK1545" i="2"/>
  <c r="J1545" i="2" s="1"/>
  <c r="J104" i="2" s="1"/>
  <c r="BK1560" i="2"/>
  <c r="J1560" i="2" s="1"/>
  <c r="J106" i="2" s="1"/>
  <c r="P1572" i="2"/>
  <c r="P128" i="2"/>
  <c r="T167" i="2"/>
  <c r="R185" i="2"/>
  <c r="P260" i="2"/>
  <c r="R368" i="2"/>
  <c r="BK442" i="2"/>
  <c r="J442" i="2" s="1"/>
  <c r="J74" i="2" s="1"/>
  <c r="P542" i="2"/>
  <c r="BK615" i="2"/>
  <c r="J615" i="2" s="1"/>
  <c r="J80" i="2" s="1"/>
  <c r="BK752" i="2"/>
  <c r="J752" i="2" s="1"/>
  <c r="J85" i="2" s="1"/>
  <c r="P974" i="2"/>
  <c r="T1091" i="2"/>
  <c r="P1213" i="2"/>
  <c r="R1285" i="2"/>
  <c r="BK1399" i="2"/>
  <c r="J1399" i="2"/>
  <c r="J99" i="2" s="1"/>
  <c r="P1484" i="2"/>
  <c r="R1534" i="2"/>
  <c r="P1551" i="2"/>
  <c r="BK1582" i="2"/>
  <c r="J1582" i="2" s="1"/>
  <c r="J108" i="2" s="1"/>
  <c r="J122" i="2"/>
  <c r="BE147" i="2"/>
  <c r="BE182" i="2"/>
  <c r="BE195" i="2"/>
  <c r="BE202" i="2"/>
  <c r="BE227" i="2"/>
  <c r="BE234" i="2"/>
  <c r="BE247" i="2"/>
  <c r="BE252" i="2"/>
  <c r="BE257" i="2"/>
  <c r="BE320" i="2"/>
  <c r="BE343" i="2"/>
  <c r="BE346" i="2"/>
  <c r="BE357" i="2"/>
  <c r="BE432" i="2"/>
  <c r="BE440" i="2"/>
  <c r="BE461" i="2"/>
  <c r="BE471" i="2"/>
  <c r="BE479" i="2"/>
  <c r="BE522" i="2"/>
  <c r="BE547" i="2"/>
  <c r="BE565" i="2"/>
  <c r="BE582" i="2"/>
  <c r="BE604" i="2"/>
  <c r="BE621" i="2"/>
  <c r="BE627" i="2"/>
  <c r="BE634" i="2"/>
  <c r="BE641" i="2"/>
  <c r="BE669" i="2"/>
  <c r="BE673" i="2"/>
  <c r="BE677" i="2"/>
  <c r="BE681" i="2"/>
  <c r="BE692" i="2"/>
  <c r="BE699" i="2"/>
  <c r="BE718" i="2"/>
  <c r="BE734" i="2"/>
  <c r="BE740" i="2"/>
  <c r="BE741" i="2"/>
  <c r="BE750" i="2"/>
  <c r="BE757" i="2"/>
  <c r="BE765" i="2"/>
  <c r="BE775" i="2"/>
  <c r="BE794" i="2"/>
  <c r="BE803" i="2"/>
  <c r="BE836" i="2"/>
  <c r="BE849" i="2"/>
  <c r="BE852" i="2"/>
  <c r="BE864" i="2"/>
  <c r="BE935" i="2"/>
  <c r="BE938" i="2"/>
  <c r="BE945" i="2"/>
  <c r="BE960" i="2"/>
  <c r="BE972" i="2"/>
  <c r="BE981" i="2"/>
  <c r="BE993" i="2"/>
  <c r="BE1006" i="2"/>
  <c r="BE1016" i="2"/>
  <c r="BE1021" i="2"/>
  <c r="BE1025" i="2"/>
  <c r="BE1032" i="2"/>
  <c r="BE1036" i="2"/>
  <c r="BE1061" i="2"/>
  <c r="BE1079" i="2"/>
  <c r="BE1084" i="2"/>
  <c r="BE1092" i="2"/>
  <c r="BE1133" i="2"/>
  <c r="BE1135" i="2"/>
  <c r="BE1143" i="2"/>
  <c r="BE1148" i="2"/>
  <c r="BE1172" i="2"/>
  <c r="BE1194" i="2"/>
  <c r="BE1214" i="2"/>
  <c r="BE1237" i="2"/>
  <c r="BE1240" i="2"/>
  <c r="BE1243" i="2"/>
  <c r="BE1286" i="2"/>
  <c r="BE1291" i="2"/>
  <c r="BE1295" i="2"/>
  <c r="BE1314" i="2"/>
  <c r="BE1317" i="2"/>
  <c r="BE1323" i="2"/>
  <c r="BE1348" i="2"/>
  <c r="BE1355" i="2"/>
  <c r="BE1357" i="2"/>
  <c r="BE1359" i="2"/>
  <c r="BE1379" i="2"/>
  <c r="BE1385" i="2"/>
  <c r="BE1400" i="2"/>
  <c r="BE1429" i="2"/>
  <c r="BE1445" i="2"/>
  <c r="BE1448" i="2"/>
  <c r="BE1450" i="2"/>
  <c r="BE1453" i="2"/>
  <c r="BE1455" i="2"/>
  <c r="BE1459" i="2"/>
  <c r="BE1461" i="2"/>
  <c r="BE1472" i="2"/>
  <c r="BE1475" i="2"/>
  <c r="BE1485" i="2"/>
  <c r="BE1488" i="2"/>
  <c r="BE1490" i="2"/>
  <c r="BE1493" i="2"/>
  <c r="BE1495" i="2"/>
  <c r="BE1499" i="2"/>
  <c r="BE1501" i="2"/>
  <c r="BE1505" i="2"/>
  <c r="BE1509" i="2"/>
  <c r="BE1513" i="2"/>
  <c r="BE1516" i="2"/>
  <c r="BE1519" i="2"/>
  <c r="BE1521" i="2"/>
  <c r="BE1525" i="2"/>
  <c r="BE1527" i="2"/>
  <c r="BE1531" i="2"/>
  <c r="BE1535" i="2"/>
  <c r="BE1538" i="2"/>
  <c r="BE1542" i="2"/>
  <c r="BE133" i="2"/>
  <c r="BE145" i="2"/>
  <c r="BE186" i="2"/>
  <c r="BE191" i="2"/>
  <c r="BE208" i="2"/>
  <c r="BE218" i="2"/>
  <c r="BE238" i="2"/>
  <c r="BE243" i="2"/>
  <c r="BE261" i="2"/>
  <c r="BE271" i="2"/>
  <c r="BE306" i="2"/>
  <c r="BE419" i="2"/>
  <c r="BE430" i="2"/>
  <c r="BE450" i="2"/>
  <c r="BE475" i="2"/>
  <c r="BE494" i="2"/>
  <c r="BE497" i="2"/>
  <c r="BE551" i="2"/>
  <c r="BE562" i="2"/>
  <c r="BE579" i="2"/>
  <c r="BE616" i="2"/>
  <c r="BE624" i="2"/>
  <c r="BE648" i="2"/>
  <c r="BE820" i="2"/>
  <c r="BE844" i="2"/>
  <c r="BE850" i="2"/>
  <c r="BE862" i="2"/>
  <c r="BE887" i="2"/>
  <c r="BE905" i="2"/>
  <c r="BE907" i="2"/>
  <c r="BE949" i="2"/>
  <c r="BE968" i="2"/>
  <c r="BE975" i="2"/>
  <c r="BE985" i="2"/>
  <c r="BE1028" i="2"/>
  <c r="BE1057" i="2"/>
  <c r="BE1065" i="2"/>
  <c r="BE1072" i="2"/>
  <c r="BE1074" i="2"/>
  <c r="BE1081" i="2"/>
  <c r="BE1095" i="2"/>
  <c r="BE1098" i="2"/>
  <c r="BE1106" i="2"/>
  <c r="BE1114" i="2"/>
  <c r="BE1117" i="2"/>
  <c r="BE1125" i="2"/>
  <c r="BE1162" i="2"/>
  <c r="BE1164" i="2"/>
  <c r="BE1170" i="2"/>
  <c r="BE1183" i="2"/>
  <c r="BE1188" i="2"/>
  <c r="BE1210" i="2"/>
  <c r="BE1220" i="2"/>
  <c r="BE1228" i="2"/>
  <c r="BE1235" i="2"/>
  <c r="BE1251" i="2"/>
  <c r="BE1256" i="2"/>
  <c r="BE1262" i="2"/>
  <c r="BE1276" i="2"/>
  <c r="BE1281" i="2"/>
  <c r="BE1283" i="2"/>
  <c r="BE1306" i="2"/>
  <c r="BE1312" i="2"/>
  <c r="BE1319" i="2"/>
  <c r="BE1332" i="2"/>
  <c r="BE1341" i="2"/>
  <c r="BE1352" i="2"/>
  <c r="BE1377" i="2"/>
  <c r="BE1383" i="2"/>
  <c r="BE1388" i="2"/>
  <c r="BE1394" i="2"/>
  <c r="BE1397" i="2"/>
  <c r="BE1407" i="2"/>
  <c r="BE1418" i="2"/>
  <c r="BE1431" i="2"/>
  <c r="BE1438" i="2"/>
  <c r="BE1442" i="2"/>
  <c r="BE1464" i="2"/>
  <c r="BE1466" i="2"/>
  <c r="BE1470" i="2"/>
  <c r="BE1479" i="2"/>
  <c r="BE1481" i="2"/>
  <c r="BE1567" i="2"/>
  <c r="J120" i="2"/>
  <c r="F123" i="2"/>
  <c r="BE129" i="2"/>
  <c r="BE136" i="2"/>
  <c r="BE168" i="2"/>
  <c r="BE173" i="2"/>
  <c r="BE180" i="2"/>
  <c r="BE189" i="2"/>
  <c r="BE199" i="2"/>
  <c r="BE204" i="2"/>
  <c r="BE215" i="2"/>
  <c r="BE241" i="2"/>
  <c r="BE267" i="2"/>
  <c r="BE284" i="2"/>
  <c r="BE289" i="2"/>
  <c r="BE297" i="2"/>
  <c r="BE326" i="2"/>
  <c r="BE331" i="2"/>
  <c r="BE350" i="2"/>
  <c r="BE360" i="2"/>
  <c r="BE402" i="2"/>
  <c r="BE453" i="2"/>
  <c r="BE456" i="2"/>
  <c r="BE464" i="2"/>
  <c r="BE506" i="2"/>
  <c r="BE516" i="2"/>
  <c r="BE524" i="2"/>
  <c r="BE527" i="2"/>
  <c r="BE543" i="2"/>
  <c r="BE558" i="2"/>
  <c r="BE591" i="2"/>
  <c r="BE598" i="2"/>
  <c r="BE601" i="2"/>
  <c r="BE613" i="2"/>
  <c r="BE630" i="2"/>
  <c r="BE644" i="2"/>
  <c r="BE655" i="2"/>
  <c r="BE695" i="2"/>
  <c r="BE701" i="2"/>
  <c r="BE713" i="2"/>
  <c r="BE716" i="2"/>
  <c r="BE753" i="2"/>
  <c r="BE761" i="2"/>
  <c r="BE798" i="2"/>
  <c r="BE804" i="2"/>
  <c r="BE808" i="2"/>
  <c r="BE815" i="2"/>
  <c r="BE825" i="2"/>
  <c r="BE847" i="2"/>
  <c r="BE860" i="2"/>
  <c r="BE873" i="2"/>
  <c r="BE877" i="2"/>
  <c r="BE891" i="2"/>
  <c r="BE899" i="2"/>
  <c r="BE902" i="2"/>
  <c r="BE913" i="2"/>
  <c r="BE917" i="2"/>
  <c r="BE920" i="2"/>
  <c r="BE927" i="2"/>
  <c r="BE931" i="2"/>
  <c r="BE942" i="2"/>
  <c r="BE956" i="2"/>
  <c r="BE966" i="2"/>
  <c r="BE978" i="2"/>
  <c r="BE1000" i="2"/>
  <c r="BE1008" i="2"/>
  <c r="BE1011" i="2"/>
  <c r="BE1013" i="2"/>
  <c r="BE1027" i="2"/>
  <c r="BE1039" i="2"/>
  <c r="BE1046" i="2"/>
  <c r="BE1049" i="2"/>
  <c r="BE1053" i="2"/>
  <c r="BE1076" i="2"/>
  <c r="BE1089" i="2"/>
  <c r="BE1102" i="2"/>
  <c r="BE1110" i="2"/>
  <c r="BE1123" i="2"/>
  <c r="BE1155" i="2"/>
  <c r="BE1159" i="2"/>
  <c r="BE1175" i="2"/>
  <c r="BE1181" i="2"/>
  <c r="BE1197" i="2"/>
  <c r="BE1225" i="2"/>
  <c r="BE1231" i="2"/>
  <c r="BE1259" i="2"/>
  <c r="BE1274" i="2"/>
  <c r="BE1278" i="2"/>
  <c r="BE1288" i="2"/>
  <c r="BE1310" i="2"/>
  <c r="BE1328" i="2"/>
  <c r="BE1346" i="2"/>
  <c r="BE1362" i="2"/>
  <c r="BE1367" i="2"/>
  <c r="BE1372" i="2"/>
  <c r="BE1409" i="2"/>
  <c r="BE1414" i="2"/>
  <c r="BE1420" i="2"/>
  <c r="BE1434" i="2"/>
  <c r="BE1546" i="2"/>
  <c r="BE1548" i="2"/>
  <c r="BE1552" i="2"/>
  <c r="BE1556" i="2"/>
  <c r="BE1558" i="2"/>
  <c r="BE1561" i="2"/>
  <c r="BE1570" i="2"/>
  <c r="BE1573" i="2"/>
  <c r="BE1577" i="2"/>
  <c r="BE1579" i="2"/>
  <c r="BE1583" i="2"/>
  <c r="BE155" i="2"/>
  <c r="BE171" i="2"/>
  <c r="BE177" i="2"/>
  <c r="BE229" i="2"/>
  <c r="BE278" i="2"/>
  <c r="BE286" i="2"/>
  <c r="BE337" i="2"/>
  <c r="BE340" i="2"/>
  <c r="BE353" i="2"/>
  <c r="BE366" i="2"/>
  <c r="BE374" i="2"/>
  <c r="BE385" i="2"/>
  <c r="BE394" i="2"/>
  <c r="BE399" i="2"/>
  <c r="BE415" i="2"/>
  <c r="BE423" i="2"/>
  <c r="BE437" i="2"/>
  <c r="BE483" i="2"/>
  <c r="BE486" i="2"/>
  <c r="BE499" i="2"/>
  <c r="BE531" i="2"/>
  <c r="BE534" i="2"/>
  <c r="BE538" i="2"/>
  <c r="BE607" i="2"/>
  <c r="BE689" i="2"/>
  <c r="BE708" i="2"/>
  <c r="BE729" i="2"/>
  <c r="BE777" i="2"/>
  <c r="BE793" i="2"/>
  <c r="BE812" i="2"/>
  <c r="BE832" i="2"/>
  <c r="BE840" i="2"/>
  <c r="BE851" i="2"/>
  <c r="BE853" i="2"/>
  <c r="BE867" i="2"/>
  <c r="BE881" i="2"/>
  <c r="BE895" i="2"/>
  <c r="BE916" i="2"/>
  <c r="BE922" i="2"/>
  <c r="BE939" i="2"/>
  <c r="BE952" i="2"/>
  <c r="BE963" i="2"/>
  <c r="BE989" i="2"/>
  <c r="BE997" i="2"/>
  <c r="BE1004" i="2"/>
  <c r="BE1018" i="2"/>
  <c r="BE1023" i="2"/>
  <c r="BE1031" i="2"/>
  <c r="BE1043" i="2"/>
  <c r="BE1068" i="2"/>
  <c r="BE1086" i="2"/>
  <c r="BE1121" i="2"/>
  <c r="BE1128" i="2"/>
  <c r="BE1130" i="2"/>
  <c r="BE1138" i="2"/>
  <c r="BE1141" i="2"/>
  <c r="BE1145" i="2"/>
  <c r="BE1151" i="2"/>
  <c r="BE1167" i="2"/>
  <c r="BE1177" i="2"/>
  <c r="BE1185" i="2"/>
  <c r="BE1190" i="2"/>
  <c r="BE1202" i="2"/>
  <c r="BE1207" i="2"/>
  <c r="BE1218" i="2"/>
  <c r="BE1249" i="2"/>
  <c r="BE1253" i="2"/>
  <c r="BE1268" i="2"/>
  <c r="BE1270" i="2"/>
  <c r="BE1297" i="2"/>
  <c r="BE1300" i="2"/>
  <c r="BE1304" i="2"/>
  <c r="BE1326" i="2"/>
  <c r="BE1334" i="2"/>
  <c r="BE1337" i="2"/>
  <c r="BE1343" i="2"/>
  <c r="BE1365" i="2"/>
  <c r="BE1368" i="2"/>
  <c r="BE1374" i="2"/>
  <c r="BE1392" i="2"/>
  <c r="BE1403" i="2"/>
  <c r="BE1404" i="2"/>
  <c r="BE1412" i="2"/>
  <c r="BE1423" i="2"/>
  <c r="BE1425" i="2"/>
  <c r="BE1565" i="2"/>
  <c r="BE141" i="2"/>
  <c r="BE151" i="2"/>
  <c r="BE158" i="2"/>
  <c r="BE162" i="2"/>
  <c r="BE164" i="2"/>
  <c r="BE212" i="2"/>
  <c r="BE221" i="2"/>
  <c r="BE224" i="2"/>
  <c r="BE232" i="2"/>
  <c r="BE264" i="2"/>
  <c r="BE275" i="2"/>
  <c r="BE282" i="2"/>
  <c r="BE292" i="2"/>
  <c r="BE302" i="2"/>
  <c r="BE311" i="2"/>
  <c r="BE316" i="2"/>
  <c r="BE323" i="2"/>
  <c r="BE328" i="2"/>
  <c r="BE334" i="2"/>
  <c r="BE363" i="2"/>
  <c r="BE369" i="2"/>
  <c r="BE379" i="2"/>
  <c r="BE382" i="2"/>
  <c r="BE388" i="2"/>
  <c r="BE390" i="2"/>
  <c r="BE396" i="2"/>
  <c r="BE407" i="2"/>
  <c r="BE411" i="2"/>
  <c r="BE426" i="2"/>
  <c r="BE435" i="2"/>
  <c r="BE443" i="2"/>
  <c r="BE446" i="2"/>
  <c r="BE458" i="2"/>
  <c r="BE468" i="2"/>
  <c r="BE489" i="2"/>
  <c r="BE491" i="2"/>
  <c r="BE502" i="2"/>
  <c r="BE509" i="2"/>
  <c r="BE512" i="2"/>
  <c r="BE519" i="2"/>
  <c r="BE540" i="2"/>
  <c r="BE554" i="2"/>
  <c r="BE568" i="2"/>
  <c r="BE572" i="2"/>
  <c r="BE574" i="2"/>
  <c r="BE577" i="2"/>
  <c r="BE585" i="2"/>
  <c r="BE588" i="2"/>
  <c r="BE594" i="2"/>
  <c r="BE609" i="2"/>
  <c r="BE618" i="2"/>
  <c r="BE638" i="2"/>
  <c r="BE650" i="2"/>
  <c r="BE652" i="2"/>
  <c r="BE658" i="2"/>
  <c r="BE660" i="2"/>
  <c r="BE663" i="2"/>
  <c r="BE666" i="2"/>
  <c r="BE684" i="2"/>
  <c r="BE686" i="2"/>
  <c r="BE696" i="2"/>
  <c r="BE705" i="2"/>
  <c r="BE711" i="2"/>
  <c r="BE722" i="2"/>
  <c r="BE726" i="2"/>
  <c r="BE731" i="2"/>
  <c r="BE737" i="2"/>
  <c r="BE744" i="2"/>
  <c r="BE746" i="2"/>
  <c r="BE769" i="2"/>
  <c r="BE773" i="2"/>
  <c r="BE780" i="2"/>
  <c r="BE782" i="2"/>
  <c r="BE787" i="2"/>
  <c r="BE789" i="2"/>
  <c r="BE790" i="2"/>
  <c r="BE791" i="2"/>
  <c r="BE797" i="2"/>
  <c r="BE816" i="2"/>
  <c r="BE818" i="2"/>
  <c r="BE823" i="2"/>
  <c r="BE828" i="2"/>
  <c r="BE857" i="2"/>
  <c r="BE870" i="2"/>
  <c r="BE884" i="2"/>
  <c r="BE911" i="2"/>
  <c r="BE925" i="2"/>
  <c r="BE940" i="2"/>
  <c r="BE971" i="2"/>
  <c r="P127" i="2" l="1"/>
  <c r="P126" i="2" s="1"/>
  <c r="AU55" i="1" s="1"/>
  <c r="AU54" i="1" s="1"/>
  <c r="BK127" i="2"/>
  <c r="BK126" i="2" s="1"/>
  <c r="J126" i="2" s="1"/>
  <c r="J28" i="2" s="1"/>
  <c r="AG55" i="1" s="1"/>
  <c r="T127" i="2"/>
  <c r="T126" i="2" s="1"/>
  <c r="R127" i="2"/>
  <c r="R126" i="2" s="1"/>
  <c r="J128" i="2"/>
  <c r="J57" i="2" s="1"/>
  <c r="AY54" i="1"/>
  <c r="AW54" i="1"/>
  <c r="AK30" i="1" s="1"/>
  <c r="AX54" i="1"/>
  <c r="F31" i="2"/>
  <c r="AZ55" i="1" s="1"/>
  <c r="AZ54" i="1" s="1"/>
  <c r="W29" i="1" s="1"/>
  <c r="J31" i="2"/>
  <c r="AV55" i="1" s="1"/>
  <c r="AT55" i="1" s="1"/>
  <c r="AN55" i="1" l="1"/>
  <c r="AG54" i="1"/>
  <c r="AK26" i="1" s="1"/>
  <c r="J55" i="2"/>
  <c r="J127" i="2"/>
  <c r="J56" i="2" s="1"/>
  <c r="J37" i="2"/>
  <c r="AV54" i="1"/>
  <c r="AK29" i="1" s="1"/>
  <c r="AK35" i="1" l="1"/>
  <c r="AT54" i="1"/>
  <c r="AN54" i="1" s="1"/>
</calcChain>
</file>

<file path=xl/sharedStrings.xml><?xml version="1.0" encoding="utf-8"?>
<sst xmlns="http://schemas.openxmlformats.org/spreadsheetml/2006/main" count="13462" uniqueCount="2167">
  <si>
    <t>Export Komplet</t>
  </si>
  <si>
    <t>VZ</t>
  </si>
  <si>
    <t>2.0</t>
  </si>
  <si>
    <t>ZAMOK</t>
  </si>
  <si>
    <t>False</t>
  </si>
  <si>
    <t>{17e0c4be-ba3d-43d0-9956-cf2efcd7c02e}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</si>
  <si>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</si>
  <si>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</si>
  <si>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</si>
  <si>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</si>
  <si>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</si>
  <si>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</si>
  <si>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</si>
  <si>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</si>
  <si>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B36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</si>
  <si>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</si>
  <si>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</si>
  <si>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zeleně zámecké zahrady v Mikulově 2025 - 2029</t>
  </si>
  <si>
    <t>KSO:</t>
  </si>
  <si>
    <t/>
  </si>
  <si>
    <t>CC-CZ:</t>
  </si>
  <si>
    <t>Místo:</t>
  </si>
  <si>
    <t>Mikulov</t>
  </si>
  <si>
    <t>Datum:</t>
  </si>
  <si>
    <t>22. 4. 2025</t>
  </si>
  <si>
    <t>Zadavatel:</t>
  </si>
  <si>
    <t>IČ:</t>
  </si>
  <si>
    <t>00089613</t>
  </si>
  <si>
    <t>Regionální muzeum v Mikulově, přísp. organizace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</si>
  <si>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</si>
  <si>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</si>
  <si>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</si>
  <si>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</si>
  <si>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</si>
  <si>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</si>
  <si>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</si>
  <si>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21438102</t>
  </si>
  <si>
    <t>Ing. Lenka Hrušková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</si>
  <si>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</si>
  <si>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</si>
  <si>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</si>
  <si>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</si>
  <si>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</si>
  <si>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</si>
  <si>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</si>
  <si>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</si>
  <si>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</si>
  <si>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</si>
  <si>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</si>
  <si>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</si>
  <si>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</si>
  <si>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</si>
  <si>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</si>
  <si>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</si>
  <si>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</si>
  <si>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</si>
  <si>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</si>
  <si>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</si>
  <si>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</si>
  <si>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</si>
  <si>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</si>
  <si>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</si>
  <si>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</si>
  <si>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</si>
  <si>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</si>
  <si>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</si>
  <si>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</si>
  <si>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</si>
  <si>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</si>
  <si>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</si>
  <si>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</si>
  <si>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</si>
  <si>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</si>
  <si>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</si>
  <si>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</si>
  <si>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</si>
  <si>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</si>
  <si>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</si>
  <si>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</si>
  <si>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</si>
  <si>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</si>
  <si>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</si>
  <si>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Vodu poskytuje investor a není součástí cen pracovních operací. Červeně označené položky značí snížení náročnosti operace z důvodu zapojení porostu.  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</si>
  <si>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REKAPITULACE ČLENĚNÍ SOUPISU PRACÍ</t>
  </si>
  <si>
    <t>Kód dílu - Popis</t>
  </si>
  <si>
    <t>Cena celkem [CZK]</t>
  </si>
  <si>
    <t>-1</t>
  </si>
  <si>
    <t>D1 - Plán péče o vegetační prvky</t>
  </si>
  <si>
    <t xml:space="preserve">    1 - Strom listnatý (výsadba) v rozvojové péči - 4 ks</t>
  </si>
  <si>
    <t xml:space="preserve">    3 - Strom jehličnatý (výsadba) v rozvojové péči - 3 ks</t>
  </si>
  <si>
    <t xml:space="preserve">    5 - Strom jehličnatý - tvarovaný, typ A - 9 ks</t>
  </si>
  <si>
    <t xml:space="preserve">    6 - Strom jehličnatý - tvarovaný, typ B - 16 ks</t>
  </si>
  <si>
    <t xml:space="preserve">    7 - Strom listnatý - tvarovaný, typ C - 15 ks</t>
  </si>
  <si>
    <t xml:space="preserve">    8 - Strom listnatý - tvarovaný, typ D, E - 18 ks</t>
  </si>
  <si>
    <t xml:space="preserve">    9 - Tvarovaná stěna - listnatá - TZS 1, 2, 18, 36, 37 - Carpinus</t>
  </si>
  <si>
    <t xml:space="preserve">    10 - Tvarovaná stěna - jehličnatá - TZS 39 - Chamaecyparis</t>
  </si>
  <si>
    <t xml:space="preserve">    11 - Keř listnatý - solitérní - volně rostlý (bez ostnů) - 9 ks</t>
  </si>
  <si>
    <t xml:space="preserve">    12 - Růže solitérní v záhonu - 16 ks</t>
  </si>
  <si>
    <t xml:space="preserve">    13 - Keř jehličnatý - solitérní - volně rostlý - Taxus - 6 ks</t>
  </si>
  <si>
    <t xml:space="preserve">    14 - Keř stálezelený - solitérní - volně rostlý - 3 ks</t>
  </si>
  <si>
    <t xml:space="preserve">    15 - Keř listnatý na kmínku - solitérní - tvarovaný (bez ostnů) - 14x Hibiscus v 1,5m, 10x Cornus v 2,5m</t>
  </si>
  <si>
    <t xml:space="preserve">    17 - Růže na kmínku - 10 ks</t>
  </si>
  <si>
    <t xml:space="preserve">    18 - Skupina keřů listnatá</t>
  </si>
  <si>
    <t xml:space="preserve">    19 - Skupina keřů jehličnatá</t>
  </si>
  <si>
    <t xml:space="preserve">    20 - Skupina keřů stálezelená - Buxus</t>
  </si>
  <si>
    <t xml:space="preserve">    21 - Živý plot jehličnatý - tvarovaný - TZP 41, 42, 43 - Taxus</t>
  </si>
  <si>
    <t xml:space="preserve">    22 - Živý plot listnatý - tvarovaný (bez ostnů) - TZP 6, 11, 12, 14, 15, 19, 26, 30, 31, 40. 44, 45</t>
  </si>
  <si>
    <t xml:space="preserve">    23 - Živý plot listnatý - tvarovaný (s ostny) - TZP 35 - Berberis</t>
  </si>
  <si>
    <t xml:space="preserve">    24 - Popínavé rostliny - vinná réva na kůlech - 50 ks</t>
  </si>
  <si>
    <t xml:space="preserve">    25 - Živý plot stálezelený - tvarovaný (bez ostnů) - TZP 3,5,7,8,9,10,13,20,21,25,27,28,29,32,33,38</t>
  </si>
  <si>
    <t xml:space="preserve">    26 - Živý plot stálezelený - tvarovaný (s ostny) - TZP 22 - Pyracantha</t>
  </si>
  <si>
    <t xml:space="preserve">    27 - Popínavé rostliny-bodové (bez ostnů) - Clematis, Jasminum, Akebia - 19 ks</t>
  </si>
  <si>
    <t xml:space="preserve">    28 - Pnoucí růže - 48 ks</t>
  </si>
  <si>
    <t xml:space="preserve">    29 - Popínavé rostliny-plošné - Hedera, Parthenocissus</t>
  </si>
  <si>
    <t xml:space="preserve">    30 - Záhon polokeřů - volně rostlé - Salvia, Lavandula, Thymus, Rosmarinus, Svatolina</t>
  </si>
  <si>
    <t xml:space="preserve">    31 - Záhon polokeřů - tvarovaný plůtek</t>
  </si>
  <si>
    <t xml:space="preserve">    32 - Záhon letniček,cibulovin,dvouletek (výsadba)</t>
  </si>
  <si>
    <t xml:space="preserve">    33 - Záhon letniček, cibulovin, dvouletek (z výsevu)</t>
  </si>
  <si>
    <t xml:space="preserve">    34 - Záhon trvalek - okrasné</t>
  </si>
  <si>
    <t xml:space="preserve">    35 - Záhon trvalek - botanické</t>
  </si>
  <si>
    <t xml:space="preserve">    37 - Záhon růží - růže záhonové - velkokvěté</t>
  </si>
  <si>
    <t xml:space="preserve">    38 - Záhon růží - růže záhonové - mnohokvěté</t>
  </si>
  <si>
    <t xml:space="preserve">    39 - Záhon růží - růže keřové - moderní </t>
  </si>
  <si>
    <t xml:space="preserve">    40 - Záhon růží - růže nízké keřové - půdopokryvné,  rov.+ svah 1:5-1:2</t>
  </si>
  <si>
    <t xml:space="preserve">    41 - Záhon růží - růže keřové - botanické</t>
  </si>
  <si>
    <t xml:space="preserve">    42 - Zeleň v nádobách - dlouhodobá - nepřenosná, strom listnatý v 3,4m, objem 1000l - 8 ks</t>
  </si>
  <si>
    <t xml:space="preserve">    43 - Zeleň v nádobách - dlouhodobá, přenosná, dřevěné vědro - 4 ks - 120 l, 27 ks - 80 l</t>
  </si>
  <si>
    <t xml:space="preserve">    44 - Zeleň v nádobách - dlouhodobá, přenosná, keramická, objem 35l - 21 ks</t>
  </si>
  <si>
    <t xml:space="preserve">    45 - Zeleň v nádobách - dlouhodobá, přenosná, objem 5l - 12 ks</t>
  </si>
  <si>
    <t xml:space="preserve">    46 - Zeleň v nádobách - dlouhodobá, přenosná, objem 15l + truhlík - 3 ks</t>
  </si>
  <si>
    <t xml:space="preserve">    47 - Trávník kobercový (mezi ornamenty)</t>
  </si>
  <si>
    <t xml:space="preserve">    48 - Trávník kobercový (bez ornamentů)</t>
  </si>
  <si>
    <t xml:space="preserve">    49 - Trávník parkový, rovina a svah do 1:5</t>
  </si>
  <si>
    <t xml:space="preserve">    50 - Trávník parkový, svah od 1:5 do 1:2</t>
  </si>
  <si>
    <t xml:space="preserve">    51 - Trávník luční</t>
  </si>
  <si>
    <t xml:space="preserve">    52 - Odstranění náletových dřevin</t>
  </si>
  <si>
    <t xml:space="preserve">    53 - Cesta a zpevněná plocha - povrch dlážděný</t>
  </si>
  <si>
    <t xml:space="preserve">    54 - Cesta a zpevněná plocha - povrch z MZK</t>
  </si>
  <si>
    <t xml:space="preserve">    55 - Cesta a zpevněná plocha - povrch štěrkový fr. 4/8, 8/16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</si>
  <si>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</si>
  <si>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</si>
  <si>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</si>
  <si>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</si>
  <si>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</si>
  <si>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</si>
  <si>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</si>
  <si>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</si>
  <si>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</si>
  <si>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</si>
  <si>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</si>
  <si>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</si>
  <si>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</si>
  <si>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</si>
  <si>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</si>
  <si>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Plán péče o vegetační prvky</t>
  </si>
  <si>
    <t>ROZPOCET</t>
  </si>
  <si>
    <t>Strom listnatý (výsadba) v rozvojové péči - 4 ks</t>
  </si>
  <si>
    <t>K</t>
  </si>
  <si>
    <t>185804213</t>
  </si>
  <si>
    <t>Vypletí v rovině nebo na svahu do 1:5 dřevin solitérních</t>
  </si>
  <si>
    <t>m2</t>
  </si>
  <si>
    <t>CS ÚRS 2025 01</t>
  </si>
  <si>
    <t>4</t>
  </si>
  <si>
    <t>-822209387</t>
  </si>
  <si>
    <t>Online PSC</t>
  </si>
  <si>
    <t>https://podminky.urs.cz/item/CS_URS_2025_01/185804213</t>
  </si>
  <si>
    <t>P</t>
  </si>
  <si>
    <t>Poznámka k položce:_x000D_
plocha pletí 1 m2/ks, četnost: 3 x/rok, včetně odvozu rostlinného odpadu</t>
  </si>
  <si>
    <t>VV</t>
  </si>
  <si>
    <t>(4*1)*3</t>
  </si>
  <si>
    <t>18580431_R</t>
  </si>
  <si>
    <t>Zalití rostlin vodou - do závlahových vaků</t>
  </si>
  <si>
    <t>m3</t>
  </si>
  <si>
    <t>1994228833</t>
  </si>
  <si>
    <t>Poznámka k položce:_x000D_
zálivka 60 l/ks, četnost: 10 x/rok,vodu poskytuje investor</t>
  </si>
  <si>
    <t>(4*0,06)*10</t>
  </si>
  <si>
    <t>3</t>
  </si>
  <si>
    <t>184852322</t>
  </si>
  <si>
    <t>Řez stromů výchovný (S-RV) alejové stromy, výšky přes 4 do 6 m</t>
  </si>
  <si>
    <t>kus</t>
  </si>
  <si>
    <t>1403384814</t>
  </si>
  <si>
    <t>https://podminky.urs.cz/item/CS_URS_2025_01/184852322</t>
  </si>
  <si>
    <t>Poznámka k položce:_x000D_
četnost: 1 x/3 roky, včetně odvozu rostlinného odpadu</t>
  </si>
  <si>
    <t>4*0,33</t>
  </si>
  <si>
    <t>"zaokrouhleno"1</t>
  </si>
  <si>
    <t>184911421</t>
  </si>
  <si>
    <t>Mulčování vysazených rostlin mulčovací kůrou, tl. do 100 mm v rovině nebo na svahu do 1:5</t>
  </si>
  <si>
    <t>6089594</t>
  </si>
  <si>
    <t>https://podminky.urs.cz/item/CS_URS_2025_01/184911421</t>
  </si>
  <si>
    <t xml:space="preserve">Poznámka k položce:_x000D_
doplnění mulče, četnost: 1 x/3 roky </t>
  </si>
  <si>
    <t>(4*1)*0,3</t>
  </si>
  <si>
    <t>5</t>
  </si>
  <si>
    <t>M</t>
  </si>
  <si>
    <t>10391100</t>
  </si>
  <si>
    <t>kůra mulčovací VL</t>
  </si>
  <si>
    <t>8</t>
  </si>
  <si>
    <t>-182115585</t>
  </si>
  <si>
    <t>1,2*0,1 'Přepočtené koeficientem množství</t>
  </si>
  <si>
    <t>6</t>
  </si>
  <si>
    <t>997221858</t>
  </si>
  <si>
    <t>Poplatek za uložení stavebního odpadu na recyklační skládce (skládkovné) z rostlinných pletiv zatříděného do Katalogu odpadů pod kódem 02 01 03</t>
  </si>
  <si>
    <t>t</t>
  </si>
  <si>
    <t>508159871</t>
  </si>
  <si>
    <t>https://podminky.urs.cz/item/CS_URS_2025_01/997221858</t>
  </si>
  <si>
    <t>Poznámka k položce:_x000D_
Hmotnost je orientační. Nutno aktualizovat dle skutečnosti.</t>
  </si>
  <si>
    <t>Strom jehličnatý (výsadba) v rozvojové péči - 3 ks</t>
  </si>
  <si>
    <t>7</t>
  </si>
  <si>
    <t>757618177</t>
  </si>
  <si>
    <t>(3*1)*3</t>
  </si>
  <si>
    <t>1012131332</t>
  </si>
  <si>
    <t>Poznámka k položce:_x000D_
zálivka 60 l/ks, četnost: 10x/rok, vodu poskytuje investor</t>
  </si>
  <si>
    <t>(3*0,06)*10</t>
  </si>
  <si>
    <t>9</t>
  </si>
  <si>
    <t>1472990365</t>
  </si>
  <si>
    <t xml:space="preserve">Poznámka k položce:_x000D_
doplnění mulče, četnost: 1 x za 3 roky </t>
  </si>
  <si>
    <t>(3*1)*0,3</t>
  </si>
  <si>
    <t>10</t>
  </si>
  <si>
    <t>-326331127</t>
  </si>
  <si>
    <t>0,9*0,1 'Přepočtené koeficientem množství</t>
  </si>
  <si>
    <t>11</t>
  </si>
  <si>
    <t>1155608387</t>
  </si>
  <si>
    <t>Strom jehličnatý - tvarovaný, typ A - 9 ks</t>
  </si>
  <si>
    <t>18480311_R_1</t>
  </si>
  <si>
    <t>Řez a tvarování živých plotů a stěn přímých, výšky do 5,5 m, pro šířku 1,5 m</t>
  </si>
  <si>
    <t>-323571918</t>
  </si>
  <si>
    <t>Poznámka k položce:_x000D_
plocha řez: 13,1 m2/ks, celkem: 9 ks, četnost: 2 x/rok, včetně odvozu rostlinného odpadu</t>
  </si>
  <si>
    <t>(13,1"m2"*9"ks")*2"četnost"</t>
  </si>
  <si>
    <t>13</t>
  </si>
  <si>
    <t>184803129</t>
  </si>
  <si>
    <t>Řez a tvarování živých plotů a stěn Příplatek k cenám za řez a tvarování pyramid nebo kuželů apod.</t>
  </si>
  <si>
    <t>1025851743</t>
  </si>
  <si>
    <t>https://podminky.urs.cz/item/CS_URS_2025_01/184803129</t>
  </si>
  <si>
    <t>14</t>
  </si>
  <si>
    <t>504886537</t>
  </si>
  <si>
    <t>Strom jehličnatý - tvarovaný, typ B - 16 ks</t>
  </si>
  <si>
    <t>15</t>
  </si>
  <si>
    <t>18480311_R_2</t>
  </si>
  <si>
    <t>Řez a tvarování živých plotů a stěn přímých, výšky do 4 m, pro šířku 1,1 m</t>
  </si>
  <si>
    <t>1245115077</t>
  </si>
  <si>
    <t>Poznámka k položce:_x000D_
plocha řezu: 7 m2/ks, celkem: 16 ks, četnost: 2 x/rok, za použití plošiny, včetně odvozu rostlinného odpadu</t>
  </si>
  <si>
    <t>(7"m2"*16"počet")*2"četnost"</t>
  </si>
  <si>
    <t>16</t>
  </si>
  <si>
    <t>-1794491285</t>
  </si>
  <si>
    <t>17</t>
  </si>
  <si>
    <t>1476946653</t>
  </si>
  <si>
    <t>Strom listnatý - tvarovaný, typ C - 15 ks</t>
  </si>
  <si>
    <t>18</t>
  </si>
  <si>
    <t>18480311_R_3</t>
  </si>
  <si>
    <t>Řez a tvarování živých plotů a stěn přímých, výšky do 5,5 m, pro šířku 2,5 m</t>
  </si>
  <si>
    <t>-1569509366</t>
  </si>
  <si>
    <t>Poznámka k položce:_x000D_
plocha řezu: 22,1 m2/ks, celkem: 15 ks, četnost: 2 x/rok, za použití plošiny, včetně odvozu rostlinného odpadu</t>
  </si>
  <si>
    <t>(22,1"m2"*15"ks")*2"četnost"</t>
  </si>
  <si>
    <t>19</t>
  </si>
  <si>
    <t>-1047760243</t>
  </si>
  <si>
    <t>20</t>
  </si>
  <si>
    <t>185804513</t>
  </si>
  <si>
    <t>Odplevelení výsadeb v rovině nebo na svahu do 1:5 dřevin solitérních</t>
  </si>
  <si>
    <t>1087735834</t>
  </si>
  <si>
    <t>https://podminky.urs.cz/item/CS_URS_2025_01/185804513</t>
  </si>
  <si>
    <t>Poznámka k položce:_x000D_
plocha pletí 4,9 m2/ks, četnost: 1 x/rok, včetně odvozu rostlinného odpadu</t>
  </si>
  <si>
    <t>15"ks"*4,9"m2"</t>
  </si>
  <si>
    <t>1013685632</t>
  </si>
  <si>
    <t>Strom listnatý - tvarovaný, typ D, E - 18 ks</t>
  </si>
  <si>
    <t>22</t>
  </si>
  <si>
    <t>18480311_R_4</t>
  </si>
  <si>
    <t>Řez a tvarování živých plotů a stěn přímých, výšky do 4 m, pro šířku 1,5 m</t>
  </si>
  <si>
    <t>-680202927</t>
  </si>
  <si>
    <t>Poznámka k položce:_x000D_
plocha řezu: 9,6 m2/ks, celkem: 18 ks, četnost: 2 x/rok, za použití plošiny, včetně odvozu rostlinného odpadu</t>
  </si>
  <si>
    <t>(9,6"m2"*18"ks")*2"četnost"</t>
  </si>
  <si>
    <t>23</t>
  </si>
  <si>
    <t>1746515796</t>
  </si>
  <si>
    <t>24</t>
  </si>
  <si>
    <t>969030787</t>
  </si>
  <si>
    <t>Poznámka k položce:_x000D_
plocha pletí 1,8 m2/ks, celkem: 13 ks, četnost: 2 x/rok, včetně odvozu rostlinného odpadu</t>
  </si>
  <si>
    <t>(13"ks"*1,8"m2")*2"četnost"</t>
  </si>
  <si>
    <t>25</t>
  </si>
  <si>
    <t>-1157513469</t>
  </si>
  <si>
    <t>Tvarovaná stěna - listnatá - TZS 1, 2, 18, 36, 37 - Carpinus</t>
  </si>
  <si>
    <t>26</t>
  </si>
  <si>
    <t>184803113_R</t>
  </si>
  <si>
    <t>Řez a tvarování živých plotů a stěn přímých, výšky přes 1,5 do 3,0 m, pro jakoukoliv šířku</t>
  </si>
  <si>
    <t>1093003178</t>
  </si>
  <si>
    <t>Poznámka k položce:_x000D_
plocha řezu: 1227 m2, četnost: 2 x/rok, za použití plošiny, včetně odvozu rostlinného odpadu</t>
  </si>
  <si>
    <t>1227*2</t>
  </si>
  <si>
    <t>27</t>
  </si>
  <si>
    <t>185804514</t>
  </si>
  <si>
    <t>Odplevelení výsadeb v rovině nebo na svahu do 1:5 souvislých keřových skupin</t>
  </si>
  <si>
    <t>1962088971</t>
  </si>
  <si>
    <t>https://podminky.urs.cz/item/CS_URS_2025_01/185804514</t>
  </si>
  <si>
    <t>Poznámka k položce:_x000D_
četnost: 1 x/rok, včetně odvozu rostlinného odpadu</t>
  </si>
  <si>
    <t>28</t>
  </si>
  <si>
    <t>185804214</t>
  </si>
  <si>
    <t>Vypletí v rovině nebo na svahu do 1:5 dřevin ve skupinách</t>
  </si>
  <si>
    <t>-1229898229</t>
  </si>
  <si>
    <t>https://podminky.urs.cz/item/CS_URS_2025_01/185804214</t>
  </si>
  <si>
    <t>29</t>
  </si>
  <si>
    <t>1191208900</t>
  </si>
  <si>
    <t>30</t>
  </si>
  <si>
    <t>18580211_R</t>
  </si>
  <si>
    <t>Hnojení půdy nebo trávníku v rovině nebo na svahu do 1:5 vitahumem, kompostem nebo chlévskou mrvou</t>
  </si>
  <si>
    <t>kg</t>
  </si>
  <si>
    <t>-1479435625</t>
  </si>
  <si>
    <t>Poznámka k položce:_x000D_
četnost: 1 x za 3 roky, včetně lehkého zapracování do zeminy, dávka: 3 kg/m2</t>
  </si>
  <si>
    <t>(121*3)*0,3</t>
  </si>
  <si>
    <t>31</t>
  </si>
  <si>
    <t>zahradní kompost, humózní, lehce zásaditý</t>
  </si>
  <si>
    <t>892784169</t>
  </si>
  <si>
    <t>Poznámka k položce:_x000D_
dávka: 3 kg/m2</t>
  </si>
  <si>
    <t>32</t>
  </si>
  <si>
    <t>18580211_R_1</t>
  </si>
  <si>
    <t>Hnojení půdy nebo trávníku v rovině nebo na svahu do 1:5 umělým hnojivem s rozdělením k jednotlivým rostlinám</t>
  </si>
  <si>
    <t>873705503</t>
  </si>
  <si>
    <t>Poznámka k položce:_x000D_
četnost: 1 x/rok, včetně lehkého zapracování do zeminy. Množství upravit dle zvoleného hnojiva!</t>
  </si>
  <si>
    <t>(121*0,03)</t>
  </si>
  <si>
    <t>33</t>
  </si>
  <si>
    <t>M_H</t>
  </si>
  <si>
    <t>minerální hnojivo</t>
  </si>
  <si>
    <t>1019577041</t>
  </si>
  <si>
    <t>Poznámka k položce:_x000D_
dávka: 30 g/m2, upravit dle výběru hnojiva</t>
  </si>
  <si>
    <t>34</t>
  </si>
  <si>
    <t>1678159631</t>
  </si>
  <si>
    <t>121*0,3</t>
  </si>
  <si>
    <t>35</t>
  </si>
  <si>
    <t>196138747</t>
  </si>
  <si>
    <t>36,3*0,07 'Přepočtené koeficientem množství</t>
  </si>
  <si>
    <t>Tvarovaná stěna - jehličnatá - TZS 39 - Chamaecyparis</t>
  </si>
  <si>
    <t>36</t>
  </si>
  <si>
    <t>999745292</t>
  </si>
  <si>
    <t>Poznámka k položce:_x000D_
plocha řezu: 37 m2, četnost: 1 x/rok, včetně odvozu rostlinného odpadu</t>
  </si>
  <si>
    <t>37</t>
  </si>
  <si>
    <t>-1429789729</t>
  </si>
  <si>
    <t>Keř listnatý - solitérní - volně rostlý (bez ostnů) - 9 ks</t>
  </si>
  <si>
    <t>38</t>
  </si>
  <si>
    <t>184806152</t>
  </si>
  <si>
    <t>Řez stromů, keřů nebo růží průklestem keřů netrnitých, o průměru koruny přes 1,5 do 3 m</t>
  </si>
  <si>
    <t>1359878460</t>
  </si>
  <si>
    <t>https://podminky.urs.cz/item/CS_URS_2025_01/184806152</t>
  </si>
  <si>
    <t>Poznámka k položce:_x000D_
četnost: 1 x/5 let, včetně odvozu rostlinného odpadu</t>
  </si>
  <si>
    <t>9*0,2</t>
  </si>
  <si>
    <t>"zaokrouhleno"2</t>
  </si>
  <si>
    <t>39</t>
  </si>
  <si>
    <t>184806172</t>
  </si>
  <si>
    <t>Řez stromů, keřů nebo růží zmlazením keřů netrnitých o průměru koruny přes 1,5 do 3 m</t>
  </si>
  <si>
    <t>-1301765012</t>
  </si>
  <si>
    <t>https://podminky.urs.cz/item/CS_URS_2025_01/184806172</t>
  </si>
  <si>
    <t>40</t>
  </si>
  <si>
    <t>856792745</t>
  </si>
  <si>
    <t>Růže solitérní v záhonu - 16 ks</t>
  </si>
  <si>
    <t>41</t>
  </si>
  <si>
    <t>185804413</t>
  </si>
  <si>
    <t>Ochrana rostlin před mrazem přikrytím (zřízení) keřových růží bez svázání</t>
  </si>
  <si>
    <t>2076627780</t>
  </si>
  <si>
    <t>https://podminky.urs.cz/item/CS_URS_2025_01/185804413</t>
  </si>
  <si>
    <t>Poznámka k položce:_x000D_
četnost: 1 x/rok, včetně pomocného materiálu</t>
  </si>
  <si>
    <t>42</t>
  </si>
  <si>
    <t>185804423</t>
  </si>
  <si>
    <t>Ochrana rostlin před mrazem odkrytím (odstranění) keřových růží bez svázání</t>
  </si>
  <si>
    <t>71009185</t>
  </si>
  <si>
    <t>https://podminky.urs.cz/item/CS_URS_2025_01/185804423</t>
  </si>
  <si>
    <t>Poznámka k položce:_x000D_
četnost: 1 x/rok, včetně likvidace pomocného materiálu</t>
  </si>
  <si>
    <t>43</t>
  </si>
  <si>
    <t>184806186</t>
  </si>
  <si>
    <t>Řez stromů, keřů nebo růží řez růží mnohokvětých</t>
  </si>
  <si>
    <t>1306770277</t>
  </si>
  <si>
    <t>https://podminky.urs.cz/item/CS_URS_2025_01/184806186</t>
  </si>
  <si>
    <t>Poznámka k položce:_x000D_
četnost: 2 x/rok, jarní a podzimní řez, včetně odvozu rostlinného odpadu</t>
  </si>
  <si>
    <t>16*2</t>
  </si>
  <si>
    <t>44</t>
  </si>
  <si>
    <t>185804253</t>
  </si>
  <si>
    <t>Odstranění odkvetlých a odumřelých částí rostlin ze záhonů růží</t>
  </si>
  <si>
    <t>-1921959403</t>
  </si>
  <si>
    <t>https://podminky.urs.cz/item/CS_URS_2025_01/185804253</t>
  </si>
  <si>
    <t>Poznámka k položce:_x000D_
četnost: 2 x/rok, včetně odvozu rostlinného odpadu</t>
  </si>
  <si>
    <t>45</t>
  </si>
  <si>
    <t>-1117813485</t>
  </si>
  <si>
    <t>46</t>
  </si>
  <si>
    <t>183911111</t>
  </si>
  <si>
    <t>Ochrana rostlin chemickým postřikem v zápoji nebo na záhonu ručně</t>
  </si>
  <si>
    <t>935892692</t>
  </si>
  <si>
    <t>https://podminky.urs.cz/item/CS_URS_2025_01/183911111</t>
  </si>
  <si>
    <t>Poznámka k položce:_x000D_
četnost: 4 x/rok</t>
  </si>
  <si>
    <t>16*4</t>
  </si>
  <si>
    <t>47</t>
  </si>
  <si>
    <t>I</t>
  </si>
  <si>
    <t>insekticid</t>
  </si>
  <si>
    <t>g</t>
  </si>
  <si>
    <t>-456474030</t>
  </si>
  <si>
    <t>Poznámka k položce:_x000D_
dávka: 1g/m2, upravit dle výběru insekticidu</t>
  </si>
  <si>
    <t>48</t>
  </si>
  <si>
    <t>F</t>
  </si>
  <si>
    <t>fungicid</t>
  </si>
  <si>
    <t>362296552</t>
  </si>
  <si>
    <t>Poznámka k položce:_x000D_
dávka: 1g/m2, upravit dle výběru fungicidu</t>
  </si>
  <si>
    <t>49</t>
  </si>
  <si>
    <t>1199299607</t>
  </si>
  <si>
    <t>16*0,03</t>
  </si>
  <si>
    <t>50</t>
  </si>
  <si>
    <t>-76501380</t>
  </si>
  <si>
    <t>Keř jehličnatý - solitérní - volně rostlý - Taxus - 6 ks</t>
  </si>
  <si>
    <t>51</t>
  </si>
  <si>
    <t>1965211441</t>
  </si>
  <si>
    <t>7*0,2</t>
  </si>
  <si>
    <t>52</t>
  </si>
  <si>
    <t>1990676083</t>
  </si>
  <si>
    <t>53</t>
  </si>
  <si>
    <t>-1906639316</t>
  </si>
  <si>
    <t>Keř stálezelený - solitérní - volně rostlý - 3 ks</t>
  </si>
  <si>
    <t>54</t>
  </si>
  <si>
    <t>-899311163</t>
  </si>
  <si>
    <t>3*0,2</t>
  </si>
  <si>
    <t>55</t>
  </si>
  <si>
    <t>1358767345</t>
  </si>
  <si>
    <t>56</t>
  </si>
  <si>
    <t>-1148960581</t>
  </si>
  <si>
    <t>Keř listnatý na kmínku - solitérní - tvarovaný (bez ostnů) - 14x Hibiscus v 1,5m, 10x Cornus v 2,5m</t>
  </si>
  <si>
    <t>57</t>
  </si>
  <si>
    <t>-165388222</t>
  </si>
  <si>
    <t>Poznámka k položce:_x000D_
plocha řezu: 3,1 m2, četnost: 1 x/rok, včetně odvozu rostlinného odpadu</t>
  </si>
  <si>
    <t>3,1*24</t>
  </si>
  <si>
    <t>58</t>
  </si>
  <si>
    <t>-655834607</t>
  </si>
  <si>
    <t>Poznámka k položce:_x000D_
tvarování do koule</t>
  </si>
  <si>
    <t>59</t>
  </si>
  <si>
    <t>18481315_R</t>
  </si>
  <si>
    <t>Odstranění výmladků stromu ručně, výšky do 2 m, průměru kmene do 0,2 m</t>
  </si>
  <si>
    <t>-1932359767</t>
  </si>
  <si>
    <t>60</t>
  </si>
  <si>
    <t>1144189175</t>
  </si>
  <si>
    <t>61</t>
  </si>
  <si>
    <t>-1838610859</t>
  </si>
  <si>
    <t>24*0,03</t>
  </si>
  <si>
    <t>62</t>
  </si>
  <si>
    <t>-1862426665</t>
  </si>
  <si>
    <t>Růže na kmínku - 10 ks</t>
  </si>
  <si>
    <t>63</t>
  </si>
  <si>
    <t>185804414</t>
  </si>
  <si>
    <t>Ochrana rostlin před mrazem přikrytím (zřízení) stromkových růží</t>
  </si>
  <si>
    <t>-1557787618</t>
  </si>
  <si>
    <t>https://podminky.urs.cz/item/CS_URS_2025_01/185804414</t>
  </si>
  <si>
    <t>Poznámka k položce:_x000D_
četnost: 1 x/rok, včetně pomocného materiálu pro zabalení koruny a kmene</t>
  </si>
  <si>
    <t>64</t>
  </si>
  <si>
    <t>185804424</t>
  </si>
  <si>
    <t>Ochrana rostlin před mrazem odkrytím (odstranění) stromkových růží</t>
  </si>
  <si>
    <t>-86185660</t>
  </si>
  <si>
    <t>https://podminky.urs.cz/item/CS_URS_2025_01/185804424</t>
  </si>
  <si>
    <t>Poznámka k položce:_x000D_
četnost: 1 x/rok, včetně likvidace pomocného materiálu - odbalení koruny a kmene</t>
  </si>
  <si>
    <t>65</t>
  </si>
  <si>
    <t>184806188</t>
  </si>
  <si>
    <t>Řez stromů, keřů nebo růží řez růží stromkových</t>
  </si>
  <si>
    <t>-891752998</t>
  </si>
  <si>
    <t>https://podminky.urs.cz/item/CS_URS_2025_01/184806188</t>
  </si>
  <si>
    <t>66</t>
  </si>
  <si>
    <t>-624549497</t>
  </si>
  <si>
    <t>10*2</t>
  </si>
  <si>
    <t>67</t>
  </si>
  <si>
    <t>899941010</t>
  </si>
  <si>
    <t>68</t>
  </si>
  <si>
    <t>1623843456</t>
  </si>
  <si>
    <t>10*4</t>
  </si>
  <si>
    <t>69</t>
  </si>
  <si>
    <t>807598734</t>
  </si>
  <si>
    <t>40*1</t>
  </si>
  <si>
    <t>70</t>
  </si>
  <si>
    <t>1386590785</t>
  </si>
  <si>
    <t>71</t>
  </si>
  <si>
    <t>-1619957031</t>
  </si>
  <si>
    <t>(10"ks"*0,5"m2")*0,03</t>
  </si>
  <si>
    <t>72</t>
  </si>
  <si>
    <t>703723847</t>
  </si>
  <si>
    <t>Skupina keřů listnatá</t>
  </si>
  <si>
    <t>73</t>
  </si>
  <si>
    <t>184806151</t>
  </si>
  <si>
    <t>Řez stromů, keřů nebo růží průklestem keřů netrnitých, o průměru koruny do 1,5 m</t>
  </si>
  <si>
    <t>-387135576</t>
  </si>
  <si>
    <t>https://podminky.urs.cz/item/CS_URS_2025_01/184806151</t>
  </si>
  <si>
    <t>231*0,2</t>
  </si>
  <si>
    <t>"zaokrouhlení"46</t>
  </si>
  <si>
    <t>74</t>
  </si>
  <si>
    <t>184806171</t>
  </si>
  <si>
    <t>Řez stromů, keřů nebo růží zmlazením keřů netrnitých o průměru koruny do 1,5 m</t>
  </si>
  <si>
    <t>80411361</t>
  </si>
  <si>
    <t>https://podminky.urs.cz/item/CS_URS_2025_01/184806171</t>
  </si>
  <si>
    <t>Poznámka k položce:_x000D_
četnost: 1 x/10 let, včetně odvozu rostlinného odpadu</t>
  </si>
  <si>
    <t>231*0,1</t>
  </si>
  <si>
    <t>"zaokrouhleno"23</t>
  </si>
  <si>
    <t>75</t>
  </si>
  <si>
    <t>301340886</t>
  </si>
  <si>
    <t>76</t>
  </si>
  <si>
    <t>757937417</t>
  </si>
  <si>
    <t>77</t>
  </si>
  <si>
    <t>1605347320</t>
  </si>
  <si>
    <t>Poznámka k položce:_x000D_
četnost: 1 x/5 let, včetně lehkého zapracování do zeminy. Množství upravit dle zvoleného hnojiva!</t>
  </si>
  <si>
    <t>(231*0,03)*0,2</t>
  </si>
  <si>
    <t>78</t>
  </si>
  <si>
    <t>2146763139</t>
  </si>
  <si>
    <t>79</t>
  </si>
  <si>
    <t>-1156057106</t>
  </si>
  <si>
    <t>231*0,3</t>
  </si>
  <si>
    <t>80</t>
  </si>
  <si>
    <t>1925509412</t>
  </si>
  <si>
    <t>69,3*0,05 'Přepočtené koeficientem množství</t>
  </si>
  <si>
    <t>81</t>
  </si>
  <si>
    <t>184813541_R</t>
  </si>
  <si>
    <t>Chemické odplevelení po založení kultury ručně postřikem hnízdově v rovině nebo na svahu do 1:5</t>
  </si>
  <si>
    <t>-1330139326</t>
  </si>
  <si>
    <t>Poznámka k položce:_x000D_
četnost: 1 x/rok, 20 % pokryvnost - likvidace plevele - bodově</t>
  </si>
  <si>
    <t>82</t>
  </si>
  <si>
    <t>H</t>
  </si>
  <si>
    <t>herbicid</t>
  </si>
  <si>
    <t>l</t>
  </si>
  <si>
    <t>2016369631</t>
  </si>
  <si>
    <t>Poznámka k položce:_x000D_
dávka: 0,0033 l/m2, upravit dle výběru herbicidu</t>
  </si>
  <si>
    <t>Skupina keřů jehličnatá</t>
  </si>
  <si>
    <t>83</t>
  </si>
  <si>
    <t>1027276007</t>
  </si>
  <si>
    <t>84</t>
  </si>
  <si>
    <t>446963438</t>
  </si>
  <si>
    <t>Skupina keřů stálezelená - Buxus</t>
  </si>
  <si>
    <t>85</t>
  </si>
  <si>
    <t>1443398646</t>
  </si>
  <si>
    <t>Poznámka k položce:_x000D_
četnost: 1x/5 let, včetně odvozu rostlinného odpadu</t>
  </si>
  <si>
    <t>50*0,2</t>
  </si>
  <si>
    <t>86</t>
  </si>
  <si>
    <t>216738687</t>
  </si>
  <si>
    <t>Poznámka k položce:_x000D_
četnost: 1x/10 let, včetně odvozu rostlinného odpadu</t>
  </si>
  <si>
    <t>50*0,1</t>
  </si>
  <si>
    <t>87</t>
  </si>
  <si>
    <t>-197238389</t>
  </si>
  <si>
    <t>85*2</t>
  </si>
  <si>
    <t>88</t>
  </si>
  <si>
    <t>-885959317</t>
  </si>
  <si>
    <t>89</t>
  </si>
  <si>
    <t>-1331842703</t>
  </si>
  <si>
    <t>Poznámka k položce:_x000D_
četnost: 5 x/rok</t>
  </si>
  <si>
    <t>85*5</t>
  </si>
  <si>
    <t>90</t>
  </si>
  <si>
    <t>1977183290</t>
  </si>
  <si>
    <t>91</t>
  </si>
  <si>
    <t>1820597169</t>
  </si>
  <si>
    <t>Poznámka k položce:_x000D_
četnost: 1 x/rok, 10 % pokryvnost - likvidace plevele - bodově</t>
  </si>
  <si>
    <t>85*0,1</t>
  </si>
  <si>
    <t>92</t>
  </si>
  <si>
    <t>-1530969638</t>
  </si>
  <si>
    <t>93</t>
  </si>
  <si>
    <t>-110069460</t>
  </si>
  <si>
    <t>(85*0,03)*0,2</t>
  </si>
  <si>
    <t>94</t>
  </si>
  <si>
    <t>1606890489</t>
  </si>
  <si>
    <t>Živý plot jehličnatý - tvarovaný - TZP 41, 42, 43 - Taxus</t>
  </si>
  <si>
    <t>95</t>
  </si>
  <si>
    <t>184803112</t>
  </si>
  <si>
    <t>Řez a tvarování živých plotů a stěn přímých, výšky přes 0,8 do 1,5 m, šířky do 1,0 m</t>
  </si>
  <si>
    <t>21837700</t>
  </si>
  <si>
    <t>https://podminky.urs.cz/item/CS_URS_2025_01/184803112</t>
  </si>
  <si>
    <t>Poznámka k položce:_x000D_
plocha řezu: 117 m2, četnost: 1 x/rok, včetně odvozu rostlinného odpadu</t>
  </si>
  <si>
    <t>96</t>
  </si>
  <si>
    <t>-1202513026</t>
  </si>
  <si>
    <t>Poznámka k položce:_x000D_
četnost: 2 x/rok, včetně odvozu rostlinného odpadu. Nižší náročnost z důvodu zapojení porostu (odhad náročnosti prac. operace cca 30%).</t>
  </si>
  <si>
    <t>63*2</t>
  </si>
  <si>
    <t>97</t>
  </si>
  <si>
    <t>538563404</t>
  </si>
  <si>
    <t>98</t>
  </si>
  <si>
    <t>1107084292</t>
  </si>
  <si>
    <t>63*0,03</t>
  </si>
  <si>
    <t>99</t>
  </si>
  <si>
    <t>1668884569</t>
  </si>
  <si>
    <t>100</t>
  </si>
  <si>
    <t>277182514</t>
  </si>
  <si>
    <t>63*0,1</t>
  </si>
  <si>
    <t>101</t>
  </si>
  <si>
    <t>-134608266</t>
  </si>
  <si>
    <t>Živý plot listnatý - tvarovaný (bez ostnů) - TZP 6, 11, 12, 14, 15, 19, 26, 30, 31, 40. 44, 45</t>
  </si>
  <si>
    <t>102</t>
  </si>
  <si>
    <t>184803111</t>
  </si>
  <si>
    <t>Řez a tvarování živých plotů a stěn přímých, výšky do 0,8 m, šířky do 0,8 m</t>
  </si>
  <si>
    <t>1739489954</t>
  </si>
  <si>
    <t>https://podminky.urs.cz/item/CS_URS_2025_01/184803111</t>
  </si>
  <si>
    <t>Poznámka k položce:_x000D_
plocha řezu: 366 m2, četnost: 3 x/rok, včetně odvozu rostlinného odpadu</t>
  </si>
  <si>
    <t>366*3</t>
  </si>
  <si>
    <t>103</t>
  </si>
  <si>
    <t>R_Z_Ž_P</t>
  </si>
  <si>
    <t>Řez živých plotů zmlazením - nůžkami</t>
  </si>
  <si>
    <t>-494809946</t>
  </si>
  <si>
    <t>102*0,2</t>
  </si>
  <si>
    <t>104</t>
  </si>
  <si>
    <t>-743269750</t>
  </si>
  <si>
    <t>102*2</t>
  </si>
  <si>
    <t>105</t>
  </si>
  <si>
    <t>-1211778284</t>
  </si>
  <si>
    <t>106</t>
  </si>
  <si>
    <t>185803511</t>
  </si>
  <si>
    <t>Odstranění přerostlého drnu u cest nebo záhonů</t>
  </si>
  <si>
    <t>m</t>
  </si>
  <si>
    <t>979778445</t>
  </si>
  <si>
    <t>https://podminky.urs.cz/item/CS_URS_2025_01/185803511</t>
  </si>
  <si>
    <t>154*2</t>
  </si>
  <si>
    <t>107</t>
  </si>
  <si>
    <t>-55858570</t>
  </si>
  <si>
    <t>108</t>
  </si>
  <si>
    <t>-1708260747</t>
  </si>
  <si>
    <t>85*0,03</t>
  </si>
  <si>
    <t>109</t>
  </si>
  <si>
    <t>418752593</t>
  </si>
  <si>
    <t>110</t>
  </si>
  <si>
    <t>-31683579</t>
  </si>
  <si>
    <t>Poznámka k položce:_x000D_
četnost: 1 x/2 roky, včetně lehkého zapracování do zeminy, dávka: 3 kg/m2</t>
  </si>
  <si>
    <t>(85*3)*0,5</t>
  </si>
  <si>
    <t>111</t>
  </si>
  <si>
    <t>1224185965</t>
  </si>
  <si>
    <t>Živý plot listnatý - tvarovaný (s ostny) - TZP 35 - Berberis</t>
  </si>
  <si>
    <t>112</t>
  </si>
  <si>
    <t>184803112_R</t>
  </si>
  <si>
    <t>Řez a tvarování živých plotů a stěn přímých, výšky přes 0,8 do 1,5 m, šířky do 1,0 m - Trnité</t>
  </si>
  <si>
    <t>-395252035</t>
  </si>
  <si>
    <t>Poznámka k položce:_x000D_
plocha řezu: 104 m2, četnost: 1 x/rok, včetně odvozu rostlinného odpadu</t>
  </si>
  <si>
    <t>113</t>
  </si>
  <si>
    <t>1873591578</t>
  </si>
  <si>
    <t>24*0,2</t>
  </si>
  <si>
    <t>114</t>
  </si>
  <si>
    <t>350941889</t>
  </si>
  <si>
    <t>24*2</t>
  </si>
  <si>
    <t>115</t>
  </si>
  <si>
    <t>-482309577</t>
  </si>
  <si>
    <t>Poznámka k položce:_x000D_
četnost: 1 x/rok, včetně odvozu rostlinného odpadu. Nižší náročnost z důvodu zapojení porostu (odhad náročnosti prac. operace cca 30%).</t>
  </si>
  <si>
    <t>116</t>
  </si>
  <si>
    <t>723645809</t>
  </si>
  <si>
    <t>117</t>
  </si>
  <si>
    <t>1997459289</t>
  </si>
  <si>
    <t>Poznámka k položce:_x000D_
četnost: 2 x/rok</t>
  </si>
  <si>
    <t>118</t>
  </si>
  <si>
    <t>1674663218</t>
  </si>
  <si>
    <t>Popínavé rostliny - vinná réva na kůlech - 50 ks</t>
  </si>
  <si>
    <t>119</t>
  </si>
  <si>
    <t>184214154</t>
  </si>
  <si>
    <t>Vyvázání pnoucích dřevin páskou nebo sponou délky rostliny přes 1 do 1,5 m</t>
  </si>
  <si>
    <t>35162986</t>
  </si>
  <si>
    <t>https://podminky.urs.cz/item/CS_URS_2025_01/184214154</t>
  </si>
  <si>
    <t>Poznámka k položce:_x000D_
včetně pomocného materiálu</t>
  </si>
  <si>
    <t>120</t>
  </si>
  <si>
    <t>18421415_R</t>
  </si>
  <si>
    <t>Vyvázání pnoucích dřevin páskou nebo sponou délky rostliny přes 1,5 m</t>
  </si>
  <si>
    <t>-1556282422</t>
  </si>
  <si>
    <t>121</t>
  </si>
  <si>
    <t>1848061_R</t>
  </si>
  <si>
    <t>Řez vinné révy</t>
  </si>
  <si>
    <t>1993127275</t>
  </si>
  <si>
    <t>50*2</t>
  </si>
  <si>
    <t>122</t>
  </si>
  <si>
    <t>566945239</t>
  </si>
  <si>
    <t>Poznámka k položce:_x000D_
plocha pletí: 0,5 m2, celkem: 50 ks, četnost: 4 x/rok, včetně odvozu rostlinného odpadu</t>
  </si>
  <si>
    <t>0,5"m2"*50"ks"*4"četnost"</t>
  </si>
  <si>
    <t>123</t>
  </si>
  <si>
    <t>-1429345831</t>
  </si>
  <si>
    <t>124</t>
  </si>
  <si>
    <t>976903579</t>
  </si>
  <si>
    <t>Poznámka k položce:_x000D_
četnost: 1 x/rok</t>
  </si>
  <si>
    <t>0,5"m2"*50</t>
  </si>
  <si>
    <t>125</t>
  </si>
  <si>
    <t>1387275928</t>
  </si>
  <si>
    <t>126</t>
  </si>
  <si>
    <t>O_K</t>
  </si>
  <si>
    <t>Oprava kotvení</t>
  </si>
  <si>
    <t>766228649</t>
  </si>
  <si>
    <t>Poznámka k položce:_x000D_
cca 5 % kotvení</t>
  </si>
  <si>
    <t>Živý plot stálezelený - tvarovaný (bez ostnů) - TZP 3,5,7,8,9,10,13,20,21,25,27,28,29,32,33,38</t>
  </si>
  <si>
    <t>127</t>
  </si>
  <si>
    <t>1633643552</t>
  </si>
  <si>
    <t>Poznámka k položce:_x000D_
plocha řezu: 677 m2, četnost: 3 x/rok, včetně odvozu rostlinného odpadu</t>
  </si>
  <si>
    <t>677*3</t>
  </si>
  <si>
    <t>128</t>
  </si>
  <si>
    <t>184803119</t>
  </si>
  <si>
    <t>Řez a tvarování živých plotů a stěn Příplatek k cenám za řez a tvarování v obloucích</t>
  </si>
  <si>
    <t>1790918206</t>
  </si>
  <si>
    <t>https://podminky.urs.cz/item/CS_URS_2025_01/184803119</t>
  </si>
  <si>
    <t>Poznámka k položce:_x000D_
cca 50 % výměry je v obloucích</t>
  </si>
  <si>
    <t>2031*0,5</t>
  </si>
  <si>
    <t>129</t>
  </si>
  <si>
    <t>576289424</t>
  </si>
  <si>
    <t>220"m2"*0,2</t>
  </si>
  <si>
    <t>130</t>
  </si>
  <si>
    <t>2012635641</t>
  </si>
  <si>
    <t>Poznámka k položce:_x000D_
četnost: 3 x/rok, včetně odvozu rostlinného odpadu. Nižší náročnost z důvodu zapojení porostu (odhad náročnosti prac. operace cca 30%).</t>
  </si>
  <si>
    <t>220*3</t>
  </si>
  <si>
    <t>131</t>
  </si>
  <si>
    <t>363980297</t>
  </si>
  <si>
    <t>220*2</t>
  </si>
  <si>
    <t>132</t>
  </si>
  <si>
    <t>738417805</t>
  </si>
  <si>
    <t>133</t>
  </si>
  <si>
    <t>381813524</t>
  </si>
  <si>
    <t>134</t>
  </si>
  <si>
    <t>-16778535</t>
  </si>
  <si>
    <t>677*5</t>
  </si>
  <si>
    <t>135</t>
  </si>
  <si>
    <t>1771588257</t>
  </si>
  <si>
    <t>136</t>
  </si>
  <si>
    <t>-1265174835</t>
  </si>
  <si>
    <t>220*0,03</t>
  </si>
  <si>
    <t>137</t>
  </si>
  <si>
    <t>-115944139</t>
  </si>
  <si>
    <t>138</t>
  </si>
  <si>
    <t>10145570</t>
  </si>
  <si>
    <t>(220*3)*0,5</t>
  </si>
  <si>
    <t>139</t>
  </si>
  <si>
    <t>58463214</t>
  </si>
  <si>
    <t>Živý plot stálezelený - tvarovaný (s ostny) - TZP 22 - Pyracantha</t>
  </si>
  <si>
    <t>140</t>
  </si>
  <si>
    <t>-1802797980</t>
  </si>
  <si>
    <t>Poznámka k položce:_x000D_
plocha řezu: 154 m2, četnost: 3 x/rok, včetně odvozu rostlinného odpadu</t>
  </si>
  <si>
    <t>154*3</t>
  </si>
  <si>
    <t>141</t>
  </si>
  <si>
    <t>-1596323127</t>
  </si>
  <si>
    <t>90*0,2</t>
  </si>
  <si>
    <t>142</t>
  </si>
  <si>
    <t>-1812303682</t>
  </si>
  <si>
    <t>143</t>
  </si>
  <si>
    <t>1423909744</t>
  </si>
  <si>
    <t>90*2</t>
  </si>
  <si>
    <t>144</t>
  </si>
  <si>
    <t>1126338943</t>
  </si>
  <si>
    <t>145</t>
  </si>
  <si>
    <t>74623873</t>
  </si>
  <si>
    <t>146</t>
  </si>
  <si>
    <t>-1408095664</t>
  </si>
  <si>
    <t>Poznámka k položce:_x000D_
četnost: 1 x/2 roky, včetně lehkého zapracování do zeminy</t>
  </si>
  <si>
    <t>(90*0,03)*0,5</t>
  </si>
  <si>
    <t>147</t>
  </si>
  <si>
    <t>872799261</t>
  </si>
  <si>
    <t>148</t>
  </si>
  <si>
    <t>184813551</t>
  </si>
  <si>
    <t>Chemické odplevelení po založení kultury ručně postřikem smáčením v rovině nebo na svahu do 1:5</t>
  </si>
  <si>
    <t>1315395386</t>
  </si>
  <si>
    <t>https://podminky.urs.cz/item/CS_URS_2025_01/184813551</t>
  </si>
  <si>
    <t>Poznámka k položce:_x000D_
četnost: 1 x/rok, 10 % pokryvnost - likvidace plevele - smáčením</t>
  </si>
  <si>
    <t>90*0,1</t>
  </si>
  <si>
    <t>149</t>
  </si>
  <si>
    <t>S_H_A</t>
  </si>
  <si>
    <t>selektivní herbicid a arboricid</t>
  </si>
  <si>
    <t>-1713812512</t>
  </si>
  <si>
    <t>Poznámka k položce:_x000D_
dávka: 0,0033 l/m2, upravit dle výběru herbicidu a arboricidu</t>
  </si>
  <si>
    <t>Popínavé rostliny-bodové (bez ostnů) - Clematis, Jasminum, Akebia - 19 ks</t>
  </si>
  <si>
    <t>150</t>
  </si>
  <si>
    <t>184806112_R</t>
  </si>
  <si>
    <t>Udržovací řez popínavých dřevin včetně vyvázání k opoře</t>
  </si>
  <si>
    <t>-633840555</t>
  </si>
  <si>
    <t>Poznámka k položce:_x000D_
četnost: 1 x/rok, včetně pomocného materiálu a odvozu rostlinného odpadu</t>
  </si>
  <si>
    <t>151</t>
  </si>
  <si>
    <t>904167320</t>
  </si>
  <si>
    <t>152</t>
  </si>
  <si>
    <t>-1048147362</t>
  </si>
  <si>
    <t>Poznámka k položce:_x000D_
četnost: 1 x/2 roky, včetně lehkého zapracování do zeminy. Množství upravit dle zvoleného hnojiva!</t>
  </si>
  <si>
    <t>(19*0,03)*0,5</t>
  </si>
  <si>
    <t>153</t>
  </si>
  <si>
    <t>-115871430</t>
  </si>
  <si>
    <t>Pnoucí růže - 48 ks</t>
  </si>
  <si>
    <t>154</t>
  </si>
  <si>
    <t>184806187</t>
  </si>
  <si>
    <t>Řez stromů, keřů nebo růží řez růží pnoucích</t>
  </si>
  <si>
    <t>-1699165057</t>
  </si>
  <si>
    <t>https://podminky.urs.cz/item/CS_URS_2025_01/184806187</t>
  </si>
  <si>
    <t>155</t>
  </si>
  <si>
    <t>-1413763654</t>
  </si>
  <si>
    <t>2"m2"*48"ks"*2"četnost"</t>
  </si>
  <si>
    <t>156</t>
  </si>
  <si>
    <t>337293380</t>
  </si>
  <si>
    <t>Poznámka k položce:_x000D_
četnost: 3 x/rok, včetně odvozu rostlinného odpadu</t>
  </si>
  <si>
    <t>0,5"m2"*48"ks"*3"čestnost"</t>
  </si>
  <si>
    <t>157</t>
  </si>
  <si>
    <t>-852538414</t>
  </si>
  <si>
    <t>158</t>
  </si>
  <si>
    <t>184214155</t>
  </si>
  <si>
    <t>Vyvázání pnoucích dřevin páskou nebo sponou délky rostliny přes 1,5 do 2 m</t>
  </si>
  <si>
    <t>1964544778</t>
  </si>
  <si>
    <t>https://podminky.urs.cz/item/CS_URS_2025_01/184214155</t>
  </si>
  <si>
    <t>159</t>
  </si>
  <si>
    <t>1635249427</t>
  </si>
  <si>
    <t>48*4</t>
  </si>
  <si>
    <t>160</t>
  </si>
  <si>
    <t>1111253449</t>
  </si>
  <si>
    <t>161</t>
  </si>
  <si>
    <t>-894464281</t>
  </si>
  <si>
    <t>162</t>
  </si>
  <si>
    <t>1147579967</t>
  </si>
  <si>
    <t>48*0,03</t>
  </si>
  <si>
    <t>163</t>
  </si>
  <si>
    <t>-868634964</t>
  </si>
  <si>
    <t>Popínavé rostliny-plošné - Hedera, Parthenocissus</t>
  </si>
  <si>
    <t>164</t>
  </si>
  <si>
    <t>R_001</t>
  </si>
  <si>
    <t>Soubor pracovních operací (udržovací řez, redukce, odstranění případné buřeně) lezecky, žebříkem či plošinou, včetně odvozu a skládkovného (cca 3m3 odpadu), na skalách a zdech (Hedera helix, Parthenocissus)</t>
  </si>
  <si>
    <t>hod</t>
  </si>
  <si>
    <t>-1126987742</t>
  </si>
  <si>
    <t>Poznámka k položce:_x000D_
včetně pomocného materiálu a techniky</t>
  </si>
  <si>
    <t>165</t>
  </si>
  <si>
    <t>R_002</t>
  </si>
  <si>
    <t>Soubor pracovních operací (udržovací řez, redukce, odstranění případné buřeně) lezecky či plošinou, včetně odvozu a skládkovného (cca 3m3 odpadu), na skalách a zdech (odstranění, aplikace arboricidu včetně materiálu)</t>
  </si>
  <si>
    <t>324222363</t>
  </si>
  <si>
    <t>Poznámka k položce:_x000D_
včetně pomocného materiálu - arboricid a techniky</t>
  </si>
  <si>
    <t>Záhon polokeřů - volně rostlé - Salvia, Lavandula, Thymus, Rosmarinus, Svatolina</t>
  </si>
  <si>
    <t>166</t>
  </si>
  <si>
    <t>18481711_R</t>
  </si>
  <si>
    <t>Řez trvalek během vegetačního období v rovině nebo na svahu do 1:5 hluboký řez</t>
  </si>
  <si>
    <t>-376377182</t>
  </si>
  <si>
    <t>Poznámka k položce:_x000D_
četnost: 1 x/3 roky, včetně odvozu rostlinného odpadu. Řez bude prováděn nůžkami!</t>
  </si>
  <si>
    <t>278*0,3</t>
  </si>
  <si>
    <t>167</t>
  </si>
  <si>
    <t>184817111</t>
  </si>
  <si>
    <t>Řez trvalek během vegetačního období v rovině nebo na svahu do 1:5 jarní řez</t>
  </si>
  <si>
    <t>-417995815</t>
  </si>
  <si>
    <t>https://podminky.urs.cz/item/CS_URS_2025_01/184817111</t>
  </si>
  <si>
    <t>168</t>
  </si>
  <si>
    <t>185804252</t>
  </si>
  <si>
    <t>Odstranění odkvetlých a odumřelých částí rostlin ze záhonů trvalek</t>
  </si>
  <si>
    <t>-1130100804</t>
  </si>
  <si>
    <t>https://podminky.urs.cz/item/CS_URS_2025_01/185804252</t>
  </si>
  <si>
    <t>278*2</t>
  </si>
  <si>
    <t>169</t>
  </si>
  <si>
    <t>185804511</t>
  </si>
  <si>
    <t>Odplevelení výsadeb v rovině nebo na svahu do 1:5 záhonů květin</t>
  </si>
  <si>
    <t>-1652090648</t>
  </si>
  <si>
    <t>https://podminky.urs.cz/item/CS_URS_2025_01/185804511</t>
  </si>
  <si>
    <t>251*2</t>
  </si>
  <si>
    <t>170</t>
  </si>
  <si>
    <t>185804211</t>
  </si>
  <si>
    <t>Vypletí v rovině nebo na svahu do 1:5 záhonu květin</t>
  </si>
  <si>
    <t>1811442937</t>
  </si>
  <si>
    <t>https://podminky.urs.cz/item/CS_URS_2025_01/185804211</t>
  </si>
  <si>
    <t>171</t>
  </si>
  <si>
    <t>184813541</t>
  </si>
  <si>
    <t>-1046036545</t>
  </si>
  <si>
    <t>Poznámka k položce:_x000D_
četnost: 1 x/rok, 10 % pokryvnost - likvidace plevele</t>
  </si>
  <si>
    <t>278*0,1</t>
  </si>
  <si>
    <t>172</t>
  </si>
  <si>
    <t>S_H</t>
  </si>
  <si>
    <t>selektivní herbicid</t>
  </si>
  <si>
    <t>259443471</t>
  </si>
  <si>
    <t>173</t>
  </si>
  <si>
    <t>828845311</t>
  </si>
  <si>
    <t>174</t>
  </si>
  <si>
    <t>-1614599964</t>
  </si>
  <si>
    <t>175</t>
  </si>
  <si>
    <t>183211422</t>
  </si>
  <si>
    <t>Dosadba květin se zalitím hrnkovaných, o průměru květináče přes 80 do 120 mm</t>
  </si>
  <si>
    <t>16462317</t>
  </si>
  <si>
    <t>https://podminky.urs.cz/item/CS_URS_2025_01/183211422</t>
  </si>
  <si>
    <t>Poznámka k položce:_x000D_
vodu poskytuje investor</t>
  </si>
  <si>
    <t>176</t>
  </si>
  <si>
    <t>RM_Do</t>
  </si>
  <si>
    <t>polokeř - k11</t>
  </si>
  <si>
    <t>2099867880</t>
  </si>
  <si>
    <t>177</t>
  </si>
  <si>
    <t>-410385321</t>
  </si>
  <si>
    <t>255*0,03</t>
  </si>
  <si>
    <t>178</t>
  </si>
  <si>
    <t>491212327</t>
  </si>
  <si>
    <t>179</t>
  </si>
  <si>
    <t>184911151</t>
  </si>
  <si>
    <t>Mulčování záhonů kačírkem nebo drceným kamenivem tloušťky mulče přes 20 do 50 mm v rovině nebo na svahu do 1:5</t>
  </si>
  <si>
    <t>1838349378</t>
  </si>
  <si>
    <t>https://podminky.urs.cz/item/CS_URS_2025_01/184911151</t>
  </si>
  <si>
    <t>Poznámka k položce:_x000D_
doplnění mulč, četnost: 1 x/5 let</t>
  </si>
  <si>
    <t>27*0,2</t>
  </si>
  <si>
    <t>180</t>
  </si>
  <si>
    <t>58343810</t>
  </si>
  <si>
    <t>kamenivo drcené hrubé frakce 4/8</t>
  </si>
  <si>
    <t>-279551490</t>
  </si>
  <si>
    <t>3,024*0,125 'Přepočtené koeficientem množství</t>
  </si>
  <si>
    <t>Záhon polokeřů - tvarovaný plůtek</t>
  </si>
  <si>
    <t>181</t>
  </si>
  <si>
    <t>18481711_R_1</t>
  </si>
  <si>
    <t>Řez polokeřů během vegetačního období v rovině nebo na svahu do 1:5 hluboký řez</t>
  </si>
  <si>
    <t>-1209284923</t>
  </si>
  <si>
    <t>145*0,3</t>
  </si>
  <si>
    <t>182</t>
  </si>
  <si>
    <t>184817111_R</t>
  </si>
  <si>
    <t>Řez polokeřů do výšky 0,4 m během vegetačního období v rovině nebo na svahu do 1:5 jarní řez</t>
  </si>
  <si>
    <t>-1236691074</t>
  </si>
  <si>
    <t>Poznámka k položce:_x000D_
četnost: 1 x/rok, včetně odvozu rostlinného odpadu.</t>
  </si>
  <si>
    <t>183</t>
  </si>
  <si>
    <t>184803111_R</t>
  </si>
  <si>
    <t>Řez a tvarování polokeřů přímých, výšky do 0,4 m</t>
  </si>
  <si>
    <t>1678084332</t>
  </si>
  <si>
    <t>Poznámka k položce:_x000D_
četnost: 2 x/rok, včetně odvozu rostlinného odpadu.</t>
  </si>
  <si>
    <t>375,3*2</t>
  </si>
  <si>
    <t>184</t>
  </si>
  <si>
    <t>184803119_R</t>
  </si>
  <si>
    <t>Řez a tvarování polokeřů Příplatek k cenám za řez a tvarování v obloucích</t>
  </si>
  <si>
    <t>2073904673</t>
  </si>
  <si>
    <t>135*3</t>
  </si>
  <si>
    <t>185</t>
  </si>
  <si>
    <t>1267621719</t>
  </si>
  <si>
    <t>186</t>
  </si>
  <si>
    <t>835013345</t>
  </si>
  <si>
    <t>145*2</t>
  </si>
  <si>
    <t>187</t>
  </si>
  <si>
    <t>-1327742896</t>
  </si>
  <si>
    <t>145*0,1</t>
  </si>
  <si>
    <t>188</t>
  </si>
  <si>
    <t>1864224792</t>
  </si>
  <si>
    <t>189</t>
  </si>
  <si>
    <t>1351598809</t>
  </si>
  <si>
    <t>190</t>
  </si>
  <si>
    <t>1918379550</t>
  </si>
  <si>
    <t>191</t>
  </si>
  <si>
    <t>-1804895827</t>
  </si>
  <si>
    <t>192</t>
  </si>
  <si>
    <t>-699086676</t>
  </si>
  <si>
    <t>193</t>
  </si>
  <si>
    <t>1273184197</t>
  </si>
  <si>
    <t>145*0,03</t>
  </si>
  <si>
    <t>194</t>
  </si>
  <si>
    <t>1296823863</t>
  </si>
  <si>
    <t>195</t>
  </si>
  <si>
    <t>1202633812</t>
  </si>
  <si>
    <t>60*0,2</t>
  </si>
  <si>
    <t>196</t>
  </si>
  <si>
    <t>5834381_R</t>
  </si>
  <si>
    <t>kamenivo drcené hrubé frakce 4/8 - vápenec</t>
  </si>
  <si>
    <t>472524528</t>
  </si>
  <si>
    <t>33,6*0,125 'Přepočtené koeficientem množství</t>
  </si>
  <si>
    <t>Záhon letniček,cibulovin,dvouletek (výsadba)</t>
  </si>
  <si>
    <t>197</t>
  </si>
  <si>
    <t>183403114</t>
  </si>
  <si>
    <t>Obdělání půdy kultivátorováním v rovině nebo na svahu do 1:5</t>
  </si>
  <si>
    <t>-414877781</t>
  </si>
  <si>
    <t>https://podminky.urs.cz/item/CS_URS_2025_01/183403114</t>
  </si>
  <si>
    <t>124*2</t>
  </si>
  <si>
    <t>198</t>
  </si>
  <si>
    <t>183403131</t>
  </si>
  <si>
    <t>Obdělání půdy rytím půdy hl. do 200 mm v zemině skupiny 1 až 2 v rovině nebo na svahu do 1:5</t>
  </si>
  <si>
    <t>1016426779</t>
  </si>
  <si>
    <t>https://podminky.urs.cz/item/CS_URS_2025_01/183403131</t>
  </si>
  <si>
    <t>199</t>
  </si>
  <si>
    <t>183403111</t>
  </si>
  <si>
    <t>Obdělání půdy nakopáním hl. přes 50 do 100 mm v rovině nebo na svahu do 1:5</t>
  </si>
  <si>
    <t>1671425659</t>
  </si>
  <si>
    <t>https://podminky.urs.cz/item/CS_URS_2025_01/183403111</t>
  </si>
  <si>
    <t>200</t>
  </si>
  <si>
    <t>183403153</t>
  </si>
  <si>
    <t>Obdělání půdy hrabáním v rovině nebo na svahu do 1:5</t>
  </si>
  <si>
    <t>-861982787</t>
  </si>
  <si>
    <t>https://podminky.urs.cz/item/CS_URS_2025_01/183403153</t>
  </si>
  <si>
    <t>201</t>
  </si>
  <si>
    <t>839918805</t>
  </si>
  <si>
    <t>246*2</t>
  </si>
  <si>
    <t>202</t>
  </si>
  <si>
    <t>184814221</t>
  </si>
  <si>
    <t>Zapracování příměsí do půdy ručně do hloubky 150 mm v rovině nebo na svahu do 1:5</t>
  </si>
  <si>
    <t>2034869563</t>
  </si>
  <si>
    <t>https://podminky.urs.cz/item/CS_URS_2025_01/184814221</t>
  </si>
  <si>
    <t>203</t>
  </si>
  <si>
    <t>B_K</t>
  </si>
  <si>
    <t>drcený bezplevelný kompost</t>
  </si>
  <si>
    <t>1209505093</t>
  </si>
  <si>
    <t>124*0,05</t>
  </si>
  <si>
    <t>204</t>
  </si>
  <si>
    <t>185802113_R_2</t>
  </si>
  <si>
    <t>Hnojení půdy nebo trávníku v rovině nebo na svahu do 1:5 umělým hnojivem na široko</t>
  </si>
  <si>
    <t>-1659156400</t>
  </si>
  <si>
    <t>Poznámka k položce:_x000D_
četnost: 2 x/rok, včetně lehkého zapracování do zeminy. Množství upravit dle zvoleného hnojiva!</t>
  </si>
  <si>
    <t>(124*0,03)*2</t>
  </si>
  <si>
    <t>205</t>
  </si>
  <si>
    <t>40242956</t>
  </si>
  <si>
    <t>206</t>
  </si>
  <si>
    <t>183111111</t>
  </si>
  <si>
    <t>Hloubení jamek pro vysazování rostlin v zemině skupiny 1 až 4 bez výměny půdy v rovině nebo na svahu do 1:5, objemu do 0,002 m3</t>
  </si>
  <si>
    <t>64435778</t>
  </si>
  <si>
    <t>https://podminky.urs.cz/item/CS_URS_2025_01/183111111</t>
  </si>
  <si>
    <t>4399"letničky"</t>
  </si>
  <si>
    <t>2280"dvouletky"</t>
  </si>
  <si>
    <t>Součet</t>
  </si>
  <si>
    <t>207</t>
  </si>
  <si>
    <t>18321132_R</t>
  </si>
  <si>
    <t>Výsadba květin do připravené půdy se zalitím do připravené půdy, se zalitím květin krytokořenných o průměru kontejneru přes 80 do 120 mm</t>
  </si>
  <si>
    <t>1325614766</t>
  </si>
  <si>
    <t>208</t>
  </si>
  <si>
    <t>S_L</t>
  </si>
  <si>
    <t>sazenice letniček a dvouletek, D květináče do 90mm - letničky</t>
  </si>
  <si>
    <t>-646170809</t>
  </si>
  <si>
    <t>209</t>
  </si>
  <si>
    <t>S_D</t>
  </si>
  <si>
    <t>sazenice letniček a dvouletek, D květináče do 90mm - dvouletky</t>
  </si>
  <si>
    <t>-400524009</t>
  </si>
  <si>
    <t>210</t>
  </si>
  <si>
    <t>183211313_R</t>
  </si>
  <si>
    <t>Výsadba květin do připravené půdy se zalitím do připravené půdy, se zalitím cibulí nebo hlíz</t>
  </si>
  <si>
    <t>2008004950</t>
  </si>
  <si>
    <t>Poznámka k položce:_x000D_
včetně hloubení jamky, vodu poskytuje investor</t>
  </si>
  <si>
    <t>211</t>
  </si>
  <si>
    <t>C</t>
  </si>
  <si>
    <t>cibule velké (narcisy, tulipány)</t>
  </si>
  <si>
    <t>-403102583</t>
  </si>
  <si>
    <t>212</t>
  </si>
  <si>
    <t>185805213</t>
  </si>
  <si>
    <t>Odstranění květinových výsadeb v terénu z cibulovin nebo hlíznatých</t>
  </si>
  <si>
    <t>1068442815</t>
  </si>
  <si>
    <t>https://podminky.urs.cz/item/CS_URS_2025_01/185805213</t>
  </si>
  <si>
    <t>Poznámka k položce:_x000D_
včetně odvozu rostlinného odpadu a skládkovného</t>
  </si>
  <si>
    <t>213</t>
  </si>
  <si>
    <t>R_003</t>
  </si>
  <si>
    <t>Vybrání cibulí tulipánů ze záhonů, očištění a uskladnění, vč. namoření před výsadbou</t>
  </si>
  <si>
    <t>171311881</t>
  </si>
  <si>
    <t>214</t>
  </si>
  <si>
    <t>610330042</t>
  </si>
  <si>
    <t>Poznámka k položce:_x000D_
cca 3 % z původního počtu vysázených rostlin, vodu poskytuje investor</t>
  </si>
  <si>
    <t>6679*0,03</t>
  </si>
  <si>
    <t>"zaokrouhleno"200</t>
  </si>
  <si>
    <t>215</t>
  </si>
  <si>
    <t>S_L_D</t>
  </si>
  <si>
    <t>sazenice letniček a dvouletek, D květináče do 90mm - dosadby</t>
  </si>
  <si>
    <t>1275558884</t>
  </si>
  <si>
    <t>216</t>
  </si>
  <si>
    <t>-1536933983</t>
  </si>
  <si>
    <t>Poznámka k položce:_x000D_
četnost: 3 x/rok, včetně odvozu rostlinného odpadu, 2 x letničky, 1 x cibuloviny</t>
  </si>
  <si>
    <t>124*3</t>
  </si>
  <si>
    <t>217</t>
  </si>
  <si>
    <t>-1082762387</t>
  </si>
  <si>
    <t>Poznámka k položce:_x000D_
četnost: 4 x/rok, včetně odvozu rostlinného odpadu</t>
  </si>
  <si>
    <t>124*4</t>
  </si>
  <si>
    <t>218</t>
  </si>
  <si>
    <t>1651042005</t>
  </si>
  <si>
    <t>219</t>
  </si>
  <si>
    <t>R_004</t>
  </si>
  <si>
    <t>Tvarování letniček kobercových</t>
  </si>
  <si>
    <t>kpl.</t>
  </si>
  <si>
    <t>292349474</t>
  </si>
  <si>
    <t>220</t>
  </si>
  <si>
    <t>18391111_R</t>
  </si>
  <si>
    <t>Ochrana letniček chemickým postřikem v zápoji nebo na záhonu ručně</t>
  </si>
  <si>
    <t>-2137613085</t>
  </si>
  <si>
    <t>221</t>
  </si>
  <si>
    <t>-968511361</t>
  </si>
  <si>
    <t>222</t>
  </si>
  <si>
    <t>185805211</t>
  </si>
  <si>
    <t>Odstranění květinových výsadeb v terénu z letniček nebo dvouletek</t>
  </si>
  <si>
    <t>-1352587206</t>
  </si>
  <si>
    <t>https://podminky.urs.cz/item/CS_URS_2025_01/185805211</t>
  </si>
  <si>
    <t>223</t>
  </si>
  <si>
    <t>537732509</t>
  </si>
  <si>
    <t>224</t>
  </si>
  <si>
    <t>-1427550729</t>
  </si>
  <si>
    <t>Záhon letniček, cibulovin, dvouletek (z výsevu)</t>
  </si>
  <si>
    <t>225</t>
  </si>
  <si>
    <t>-996441903</t>
  </si>
  <si>
    <t>226</t>
  </si>
  <si>
    <t>-959704181</t>
  </si>
  <si>
    <t>227</t>
  </si>
  <si>
    <t>-641285793</t>
  </si>
  <si>
    <t>228</t>
  </si>
  <si>
    <t>1718919964</t>
  </si>
  <si>
    <t>229</t>
  </si>
  <si>
    <t>-1244544363</t>
  </si>
  <si>
    <t>(24*0,03)*2</t>
  </si>
  <si>
    <t>230</t>
  </si>
  <si>
    <t>-378380156</t>
  </si>
  <si>
    <t>231</t>
  </si>
  <si>
    <t>18230311_R</t>
  </si>
  <si>
    <t>Doplnění zeminy nebo substrátu tloušťky do 50 mm v rovině nebo na svahu do 1:5</t>
  </si>
  <si>
    <t>1586509579</t>
  </si>
  <si>
    <t>232</t>
  </si>
  <si>
    <t>L_S</t>
  </si>
  <si>
    <t xml:space="preserve">krycí substrát pro letničky z přímého výsevu </t>
  </si>
  <si>
    <t>69544742</t>
  </si>
  <si>
    <t>233</t>
  </si>
  <si>
    <t>18141112_R</t>
  </si>
  <si>
    <t>Výsev letniček na půdě předem připravené plochy rovině nebo na svahu do 1:5</t>
  </si>
  <si>
    <t>2066116544</t>
  </si>
  <si>
    <t>234</t>
  </si>
  <si>
    <t>O_L</t>
  </si>
  <si>
    <t>výsevní směs letniček</t>
  </si>
  <si>
    <t>1966193235</t>
  </si>
  <si>
    <t>235</t>
  </si>
  <si>
    <t>302162960</t>
  </si>
  <si>
    <t>24*3</t>
  </si>
  <si>
    <t>236</t>
  </si>
  <si>
    <t>1283679247</t>
  </si>
  <si>
    <t>237</t>
  </si>
  <si>
    <t>18580521_R</t>
  </si>
  <si>
    <t>Odstranění květinových výsadeb v terénu z letniček z výsevu</t>
  </si>
  <si>
    <t>268939237</t>
  </si>
  <si>
    <t>238</t>
  </si>
  <si>
    <t>302424711</t>
  </si>
  <si>
    <t>239</t>
  </si>
  <si>
    <t>1078824649</t>
  </si>
  <si>
    <t>Záhon trvalek - okrasné</t>
  </si>
  <si>
    <t>240</t>
  </si>
  <si>
    <t>1901121256</t>
  </si>
  <si>
    <t>241</t>
  </si>
  <si>
    <t>185804521</t>
  </si>
  <si>
    <t>Odplevelení výsadeb na svahu přes 1:5 do 1:2 záhonu květin</t>
  </si>
  <si>
    <t>529750923</t>
  </si>
  <si>
    <t>https://podminky.urs.cz/item/CS_URS_2025_01/185804521</t>
  </si>
  <si>
    <t>242</t>
  </si>
  <si>
    <t>-855425260</t>
  </si>
  <si>
    <t>1068*2</t>
  </si>
  <si>
    <t>243</t>
  </si>
  <si>
    <t>185804231</t>
  </si>
  <si>
    <t>Vypletí na svahu přes 1:5 do 1:2 záhonu květin</t>
  </si>
  <si>
    <t>-5318511</t>
  </si>
  <si>
    <t>https://podminky.urs.cz/item/CS_URS_2025_01/185804231</t>
  </si>
  <si>
    <t>62*2</t>
  </si>
  <si>
    <t>244</t>
  </si>
  <si>
    <t>1718670882</t>
  </si>
  <si>
    <t>245</t>
  </si>
  <si>
    <t>184817121</t>
  </si>
  <si>
    <t>Řez trvalek během vegetačního období na svahu přes 1:5 do 1:2 jarní řez</t>
  </si>
  <si>
    <t>-1620869396</t>
  </si>
  <si>
    <t>https://podminky.urs.cz/item/CS_URS_2025_01/184817121</t>
  </si>
  <si>
    <t>246</t>
  </si>
  <si>
    <t>1210882230</t>
  </si>
  <si>
    <t>Poznámka k položce:_x000D_
četnost: 3 x/rok, včetně odvozu rostlinného odpadu. Nižší náročnost z důvodu postupného odkvétání (odhad náročnosti prac. operace cca 30%).</t>
  </si>
  <si>
    <t>1130*3</t>
  </si>
  <si>
    <t>247</t>
  </si>
  <si>
    <t>184817112</t>
  </si>
  <si>
    <t>Řez trvalek během vegetačního období v rovině nebo na svahu do 1:5 květnové zakrácení vysokých peren</t>
  </si>
  <si>
    <t>-694715058</t>
  </si>
  <si>
    <t>https://podminky.urs.cz/item/CS_URS_2025_01/184817112</t>
  </si>
  <si>
    <t>Poznámka k položce:_x000D_
četnost: 1 x/rok, včetně odvozu rostlinného odpadu. Odhad provádění pracovní operace - 10% z plochy.</t>
  </si>
  <si>
    <t>1130*0,1</t>
  </si>
  <si>
    <t>248</t>
  </si>
  <si>
    <t>184817113</t>
  </si>
  <si>
    <t>Řez trvalek během vegetačního období v rovině nebo na svahu do 1:5 červencový řez u země</t>
  </si>
  <si>
    <t>-971517426</t>
  </si>
  <si>
    <t>https://podminky.urs.cz/item/CS_URS_2025_01/184817113</t>
  </si>
  <si>
    <t>249</t>
  </si>
  <si>
    <t>519704527</t>
  </si>
  <si>
    <t>250</t>
  </si>
  <si>
    <t>-1088582471</t>
  </si>
  <si>
    <t>Poznámka k položce:_x000D_
četnost: 2 x/rok, cca 5 % plochy</t>
  </si>
  <si>
    <t>(1130*0,05)*2</t>
  </si>
  <si>
    <t>251</t>
  </si>
  <si>
    <t>696405042</t>
  </si>
  <si>
    <t>252</t>
  </si>
  <si>
    <t>184813542</t>
  </si>
  <si>
    <t>Chemické odplevelení po založení kultury ručně postřikem hnízdově na svahu přes 1:5 do 1:2</t>
  </si>
  <si>
    <t>1428733489</t>
  </si>
  <si>
    <t>https://podminky.urs.cz/item/CS_URS_2025_01/184813542</t>
  </si>
  <si>
    <t>(62*0,05)*2</t>
  </si>
  <si>
    <t>253</t>
  </si>
  <si>
    <t>-211477211</t>
  </si>
  <si>
    <t>254</t>
  </si>
  <si>
    <t>158460380</t>
  </si>
  <si>
    <t>255</t>
  </si>
  <si>
    <t>RM_T</t>
  </si>
  <si>
    <t>trvalka - k11</t>
  </si>
  <si>
    <t>-1418601161</t>
  </si>
  <si>
    <t>256</t>
  </si>
  <si>
    <t>179953295</t>
  </si>
  <si>
    <t>(954*3)*0,3</t>
  </si>
  <si>
    <t>257</t>
  </si>
  <si>
    <t>-987967884</t>
  </si>
  <si>
    <t>258</t>
  </si>
  <si>
    <t>-446823385</t>
  </si>
  <si>
    <t>1016*0,03</t>
  </si>
  <si>
    <t>259</t>
  </si>
  <si>
    <t>951002830</t>
  </si>
  <si>
    <t>260</t>
  </si>
  <si>
    <t>185804311</t>
  </si>
  <si>
    <t>Zalití rostlin vodou plochy záhonů jednotlivě do 20 m2</t>
  </si>
  <si>
    <t>840935917</t>
  </si>
  <si>
    <t>https://podminky.urs.cz/item/CS_URS_2025_01/185804311</t>
  </si>
  <si>
    <t>Poznámka k položce:_x000D_
četnost: 5 x/rok, zálivka 15 l/m2, vodu poskytuje investor</t>
  </si>
  <si>
    <t>(1016*0,015)*5</t>
  </si>
  <si>
    <t>261</t>
  </si>
  <si>
    <t>-857732958</t>
  </si>
  <si>
    <t>52*2</t>
  </si>
  <si>
    <t>262</t>
  </si>
  <si>
    <t>-1023553037</t>
  </si>
  <si>
    <t>263</t>
  </si>
  <si>
    <t>-1153971442</t>
  </si>
  <si>
    <t>264</t>
  </si>
  <si>
    <t>2114627780</t>
  </si>
  <si>
    <t>265</t>
  </si>
  <si>
    <t>-130854339</t>
  </si>
  <si>
    <t>Záhon trvalek - botanické</t>
  </si>
  <si>
    <t>266</t>
  </si>
  <si>
    <t>1015401581</t>
  </si>
  <si>
    <t>267</t>
  </si>
  <si>
    <t>-671385719</t>
  </si>
  <si>
    <t>430*2</t>
  </si>
  <si>
    <t>268</t>
  </si>
  <si>
    <t>967715672</t>
  </si>
  <si>
    <t>269</t>
  </si>
  <si>
    <t>-1045321336</t>
  </si>
  <si>
    <t>430*3</t>
  </si>
  <si>
    <t>270</t>
  </si>
  <si>
    <t>1240613052</t>
  </si>
  <si>
    <t>45*2</t>
  </si>
  <si>
    <t>271</t>
  </si>
  <si>
    <t>140735913</t>
  </si>
  <si>
    <t>272</t>
  </si>
  <si>
    <t>-1713197929</t>
  </si>
  <si>
    <t>Poznámka k položce:_x000D_
četnost: 1 x/rok, cca 5 % plochy</t>
  </si>
  <si>
    <t>430*0,05</t>
  </si>
  <si>
    <t>273</t>
  </si>
  <si>
    <t>-565334478</t>
  </si>
  <si>
    <t>274</t>
  </si>
  <si>
    <t>1906079049</t>
  </si>
  <si>
    <t>Poznámka k položce:_x000D_
četnost: 1 x/rok, vodu poskytuje investor</t>
  </si>
  <si>
    <t>275</t>
  </si>
  <si>
    <t>-1694493837</t>
  </si>
  <si>
    <t>276</t>
  </si>
  <si>
    <t>R_005</t>
  </si>
  <si>
    <t xml:space="preserve">Výsev letniček a trvalek - posbíraných semen </t>
  </si>
  <si>
    <t>-1075088086</t>
  </si>
  <si>
    <t>Poznámka k položce:_x000D_
kontrola stavu semen, sběr a výsev celou sezonu</t>
  </si>
  <si>
    <t>Záhon růží - růže záhonové - velkokvěté</t>
  </si>
  <si>
    <t>277</t>
  </si>
  <si>
    <t>185804431</t>
  </si>
  <si>
    <t>Ochrana rostlin před mrazem kopčením zřízení</t>
  </si>
  <si>
    <t>660603996</t>
  </si>
  <si>
    <t>https://podminky.urs.cz/item/CS_URS_2025_01/185804431</t>
  </si>
  <si>
    <t>278</t>
  </si>
  <si>
    <t>185804432</t>
  </si>
  <si>
    <t>Ochrana rostlin před mrazem kopčením odstranění</t>
  </si>
  <si>
    <t>-149718891</t>
  </si>
  <si>
    <t>https://podminky.urs.cz/item/CS_URS_2025_01/185804432</t>
  </si>
  <si>
    <t>279</t>
  </si>
  <si>
    <t>184806185</t>
  </si>
  <si>
    <t>Řez stromů, keřů nebo růží řez růží velkokvětých</t>
  </si>
  <si>
    <t>-1268856005</t>
  </si>
  <si>
    <t>https://podminky.urs.cz/item/CS_URS_2025_01/184806185</t>
  </si>
  <si>
    <t>323*2</t>
  </si>
  <si>
    <t>280</t>
  </si>
  <si>
    <t>-2049869681</t>
  </si>
  <si>
    <t>74*4</t>
  </si>
  <si>
    <t>281</t>
  </si>
  <si>
    <t>185804512</t>
  </si>
  <si>
    <t>Odplevelení výsadeb v rovině nebo na svahu do 1:5 záhonů růží</t>
  </si>
  <si>
    <t>-231652407</t>
  </si>
  <si>
    <t>https://podminky.urs.cz/item/CS_URS_2025_01/185804512</t>
  </si>
  <si>
    <t>74*2</t>
  </si>
  <si>
    <t>282</t>
  </si>
  <si>
    <t>185804212</t>
  </si>
  <si>
    <t>Vypletí v rovině nebo na svahu do 1:5 záhonu růží</t>
  </si>
  <si>
    <t>628099927</t>
  </si>
  <si>
    <t>https://podminky.urs.cz/item/CS_URS_2025_01/185804212</t>
  </si>
  <si>
    <t>74*3</t>
  </si>
  <si>
    <t>283</t>
  </si>
  <si>
    <t>1281902308</t>
  </si>
  <si>
    <t>284</t>
  </si>
  <si>
    <t>-1052795677</t>
  </si>
  <si>
    <t>285</t>
  </si>
  <si>
    <t>-785142324</t>
  </si>
  <si>
    <t>286</t>
  </si>
  <si>
    <t>-484666288</t>
  </si>
  <si>
    <t>287</t>
  </si>
  <si>
    <t>-704483343</t>
  </si>
  <si>
    <t>74*0,03</t>
  </si>
  <si>
    <t>288</t>
  </si>
  <si>
    <t>1364417458</t>
  </si>
  <si>
    <t>289</t>
  </si>
  <si>
    <t>-1346011173</t>
  </si>
  <si>
    <t>Poznámka k položce:_x000D_
četnost: 1 x/ 3 roky, včetně lehkého zapracování do zeminy, dávka: 3 kg/m2</t>
  </si>
  <si>
    <t>(74*3)*0,3</t>
  </si>
  <si>
    <t>290</t>
  </si>
  <si>
    <t>-419729282</t>
  </si>
  <si>
    <t>291</t>
  </si>
  <si>
    <t>2033313366</t>
  </si>
  <si>
    <t>Poznámka k položce:_x000D_
četnost: 2 x/rok, jedna návštěva: cca 5 % % z plochy</t>
  </si>
  <si>
    <t>(86*0,05)*2</t>
  </si>
  <si>
    <t>292</t>
  </si>
  <si>
    <t>563740990</t>
  </si>
  <si>
    <t>293</t>
  </si>
  <si>
    <t>183101113</t>
  </si>
  <si>
    <t>Hloubení jamek pro vysazování rostlin v zemině skupiny 1 až 4 bez výměny půdy v rovině nebo na svahu do 1:5, objemu přes 0,02 do 0,05 m3</t>
  </si>
  <si>
    <t>-1520167686</t>
  </si>
  <si>
    <t>https://podminky.urs.cz/item/CS_URS_2025_01/183101113</t>
  </si>
  <si>
    <t>294</t>
  </si>
  <si>
    <t>R_006</t>
  </si>
  <si>
    <t>Aplikace tabletového hnoji do výsadbové jámy</t>
  </si>
  <si>
    <t>1707093903</t>
  </si>
  <si>
    <t>Poznámka k položce:_x000D_
3 tablety na keř</t>
  </si>
  <si>
    <t>295</t>
  </si>
  <si>
    <t>T_H</t>
  </si>
  <si>
    <t>tabletové hnojivo typu silvamix</t>
  </si>
  <si>
    <t>-1137259091</t>
  </si>
  <si>
    <t>296</t>
  </si>
  <si>
    <t>184102211</t>
  </si>
  <si>
    <t>Výsadba keře bez balu do předem vyhloubené jamky se zalitím v rovině nebo na svahu do 1:5 výšky do 1 m v terénu</t>
  </si>
  <si>
    <t>-1733450630</t>
  </si>
  <si>
    <t>https://podminky.urs.cz/item/CS_URS_2025_01/184102211</t>
  </si>
  <si>
    <t>297</t>
  </si>
  <si>
    <t>PK_R</t>
  </si>
  <si>
    <t>řůže, vel. 20-30, prostkořená</t>
  </si>
  <si>
    <t>624926369</t>
  </si>
  <si>
    <t>298</t>
  </si>
  <si>
    <t>-932980670</t>
  </si>
  <si>
    <t>Poznámka k položce:_x000D_
doplnění mulče, četnost: 1 x za 3 roky</t>
  </si>
  <si>
    <t>74*0,3</t>
  </si>
  <si>
    <t>299</t>
  </si>
  <si>
    <t>1472173505</t>
  </si>
  <si>
    <t>Poznámka k položce:_x000D_
jemná modřínová</t>
  </si>
  <si>
    <t>22,2*0,1 'Přepočtené koeficientem množství</t>
  </si>
  <si>
    <t>300</t>
  </si>
  <si>
    <t>185804312</t>
  </si>
  <si>
    <t>Zalití rostlin vodou plochy záhonů jednotlivě přes 20 m2</t>
  </si>
  <si>
    <t>-59663217</t>
  </si>
  <si>
    <t>10*0,03</t>
  </si>
  <si>
    <t>Záhon růží - růže záhonové - mnohokvěté</t>
  </si>
  <si>
    <t>301</t>
  </si>
  <si>
    <t>-1929941823</t>
  </si>
  <si>
    <t>302</t>
  </si>
  <si>
    <t>510261254</t>
  </si>
  <si>
    <t>303</t>
  </si>
  <si>
    <t>1515660281</t>
  </si>
  <si>
    <t>314*2</t>
  </si>
  <si>
    <t>304</t>
  </si>
  <si>
    <t>881975259</t>
  </si>
  <si>
    <t>77*3</t>
  </si>
  <si>
    <t>305</t>
  </si>
  <si>
    <t>1518605270</t>
  </si>
  <si>
    <t>77*2</t>
  </si>
  <si>
    <t>306</t>
  </si>
  <si>
    <t>676401144</t>
  </si>
  <si>
    <t>307</t>
  </si>
  <si>
    <t>964562907</t>
  </si>
  <si>
    <t>308</t>
  </si>
  <si>
    <t>274059539</t>
  </si>
  <si>
    <t>77*4</t>
  </si>
  <si>
    <t>309</t>
  </si>
  <si>
    <t>-1012010729</t>
  </si>
  <si>
    <t>310</t>
  </si>
  <si>
    <t>1676093456</t>
  </si>
  <si>
    <t>311</t>
  </si>
  <si>
    <t>-1700967640</t>
  </si>
  <si>
    <t>77*0,03</t>
  </si>
  <si>
    <t>312</t>
  </si>
  <si>
    <t>-1704081490</t>
  </si>
  <si>
    <t>313</t>
  </si>
  <si>
    <t>1550152922</t>
  </si>
  <si>
    <t>Poznámka k položce:_x000D_
četnost: 1 x/rok, včetně lehkého zapracování do zeminy, dávka: 3 kg/m2</t>
  </si>
  <si>
    <t>231*3</t>
  </si>
  <si>
    <t>314</t>
  </si>
  <si>
    <t>-1929553268</t>
  </si>
  <si>
    <t>315</t>
  </si>
  <si>
    <t>310393800</t>
  </si>
  <si>
    <t>Poznámka k položce:_x000D_
četnost: 2 x/rok, jedna návštěva: 5 % z plochy</t>
  </si>
  <si>
    <t>(314*0,05)*2</t>
  </si>
  <si>
    <t>316</t>
  </si>
  <si>
    <t>1138863791</t>
  </si>
  <si>
    <t xml:space="preserve">Záhon růží - růže keřové - moderní </t>
  </si>
  <si>
    <t>317</t>
  </si>
  <si>
    <t>1198641095</t>
  </si>
  <si>
    <t>318</t>
  </si>
  <si>
    <t>-1528425644</t>
  </si>
  <si>
    <t>319</t>
  </si>
  <si>
    <t>6369462</t>
  </si>
  <si>
    <t>320</t>
  </si>
  <si>
    <t>-1856725533</t>
  </si>
  <si>
    <t>53*3</t>
  </si>
  <si>
    <t>321</t>
  </si>
  <si>
    <t>-2069331700</t>
  </si>
  <si>
    <t>53*2</t>
  </si>
  <si>
    <t>322</t>
  </si>
  <si>
    <t>-1119291242</t>
  </si>
  <si>
    <t>323</t>
  </si>
  <si>
    <t>-1949248037</t>
  </si>
  <si>
    <t>324</t>
  </si>
  <si>
    <t>1675381966</t>
  </si>
  <si>
    <t>53*4</t>
  </si>
  <si>
    <t>325</t>
  </si>
  <si>
    <t>1603516151</t>
  </si>
  <si>
    <t>326</t>
  </si>
  <si>
    <t>629742582</t>
  </si>
  <si>
    <t>327</t>
  </si>
  <si>
    <t>2071313400</t>
  </si>
  <si>
    <t>53*0,03</t>
  </si>
  <si>
    <t>328</t>
  </si>
  <si>
    <t>1891487498</t>
  </si>
  <si>
    <t>329</t>
  </si>
  <si>
    <t>-290941894</t>
  </si>
  <si>
    <t>(53*3)*0,3</t>
  </si>
  <si>
    <t>330</t>
  </si>
  <si>
    <t>-1928458801</t>
  </si>
  <si>
    <t>331</t>
  </si>
  <si>
    <t>1845803343</t>
  </si>
  <si>
    <t>(53*0,05)*2</t>
  </si>
  <si>
    <t>332</t>
  </si>
  <si>
    <t>2023234732</t>
  </si>
  <si>
    <t>Záhon růží - růže nízké keřové - půdopokryvné,  rov.+ svah 1:5-1:2</t>
  </si>
  <si>
    <t>333</t>
  </si>
  <si>
    <t>R_007</t>
  </si>
  <si>
    <t>Řez růží pokryvných (jemné zmlazení, odstranění poškozených částí, podpora kvetení) v rovině a svahu do 1:5</t>
  </si>
  <si>
    <t>-432805356</t>
  </si>
  <si>
    <t>334</t>
  </si>
  <si>
    <t>R_008</t>
  </si>
  <si>
    <t>Řez růží pokryvných (jemné zmlazení, odstranění poškozených částí, podpora kvetení) ve svahu do 1:2</t>
  </si>
  <si>
    <t>-1305482360</t>
  </si>
  <si>
    <t>335</t>
  </si>
  <si>
    <t>18480618_R</t>
  </si>
  <si>
    <t>Řez stromů, keřů nebo růží zmlazením keřů trnitých, o průměru koruny do 1,5 m v rovině</t>
  </si>
  <si>
    <t>-1930844954</t>
  </si>
  <si>
    <t>Poznámka k položce:_x000D_
půdopokryvné řůže, křovinořezem, plotostřihem nebo nůžkami, četnost: 1 x/ 3 roky, včetně odvozu rostlinného odpadu</t>
  </si>
  <si>
    <t>30*0,3</t>
  </si>
  <si>
    <t>336</t>
  </si>
  <si>
    <t>184806181_R</t>
  </si>
  <si>
    <t>Řez stromů, keřů nebo růží zmlazením keřů trnitých, o průměru koruny do 1,5 m ve svahu do 1:2</t>
  </si>
  <si>
    <t>-555282105</t>
  </si>
  <si>
    <t>215*0,3</t>
  </si>
  <si>
    <t>337</t>
  </si>
  <si>
    <t>-1882920274</t>
  </si>
  <si>
    <t>30*2</t>
  </si>
  <si>
    <t>338</t>
  </si>
  <si>
    <t>185804232</t>
  </si>
  <si>
    <t>Vypletí na svahu přes 1:5 do 1:2 záhonu růží</t>
  </si>
  <si>
    <t>-811894949</t>
  </si>
  <si>
    <t>https://podminky.urs.cz/item/CS_URS_2025_01/185804232</t>
  </si>
  <si>
    <t>215*2</t>
  </si>
  <si>
    <t>339</t>
  </si>
  <si>
    <t>485185636</t>
  </si>
  <si>
    <t>340</t>
  </si>
  <si>
    <t>185804522_R</t>
  </si>
  <si>
    <t>Odplevelení výsadeb na svahu přes 1:5 do 1:2 záhonu růží</t>
  </si>
  <si>
    <t>-1601728269</t>
  </si>
  <si>
    <t>341</t>
  </si>
  <si>
    <t>-1981496842</t>
  </si>
  <si>
    <t>342</t>
  </si>
  <si>
    <t>607953330</t>
  </si>
  <si>
    <t>30*0,03</t>
  </si>
  <si>
    <t>343</t>
  </si>
  <si>
    <t>2130731223</t>
  </si>
  <si>
    <t>344</t>
  </si>
  <si>
    <t>185802124_R_1</t>
  </si>
  <si>
    <t>Hnojení půdy nebo trávníku na svahu přes 1:5 do 1:2 umělým hnojivem s rozdělením k jednotlivým rostlinám</t>
  </si>
  <si>
    <t>-1008376146</t>
  </si>
  <si>
    <t>215*0,03</t>
  </si>
  <si>
    <t>345</t>
  </si>
  <si>
    <t>439615498</t>
  </si>
  <si>
    <t>346</t>
  </si>
  <si>
    <t>1951385350</t>
  </si>
  <si>
    <t>245*4</t>
  </si>
  <si>
    <t>347</t>
  </si>
  <si>
    <t>-746019411</t>
  </si>
  <si>
    <t>348</t>
  </si>
  <si>
    <t>-446332498</t>
  </si>
  <si>
    <t>349</t>
  </si>
  <si>
    <t>1797272014</t>
  </si>
  <si>
    <t>Poznámka k položce:_x000D_
četnost: 2 x/rok, jedna návštěva: 20 % z plochy</t>
  </si>
  <si>
    <t>(30*0,2)*2</t>
  </si>
  <si>
    <t>350</t>
  </si>
  <si>
    <t>-178312748</t>
  </si>
  <si>
    <t>351</t>
  </si>
  <si>
    <t>-363902936</t>
  </si>
  <si>
    <t>(215*0,2)*2</t>
  </si>
  <si>
    <t>352</t>
  </si>
  <si>
    <t>1526751598</t>
  </si>
  <si>
    <t>Záhon růží - růže keřové - botanické</t>
  </si>
  <si>
    <t>353</t>
  </si>
  <si>
    <t>184806122</t>
  </si>
  <si>
    <t>Řez stromů, keřů nebo růží průklestem stromů trnitých, o průměru koruny přes 2 do 4 m</t>
  </si>
  <si>
    <t>-1840790367</t>
  </si>
  <si>
    <t>https://podminky.urs.cz/item/CS_URS_2025_01/184806122</t>
  </si>
  <si>
    <t>78*0,3</t>
  </si>
  <si>
    <t>354</t>
  </si>
  <si>
    <t>184806182</t>
  </si>
  <si>
    <t>Řez stromů, keřů nebo růží zmlazením keřů trnitých, o průměru koruny přes 1,5 do 3 m</t>
  </si>
  <si>
    <t>-437426277</t>
  </si>
  <si>
    <t>https://podminky.urs.cz/item/CS_URS_2025_01/184806182</t>
  </si>
  <si>
    <t>78*0,2</t>
  </si>
  <si>
    <t>"zaokrouhleno"16</t>
  </si>
  <si>
    <t>355</t>
  </si>
  <si>
    <t>222386971</t>
  </si>
  <si>
    <t>356</t>
  </si>
  <si>
    <t>-23522454</t>
  </si>
  <si>
    <t>Zeleň v nádobách - dlouhodobá - nepřenosná, strom listnatý v 3,4m, objem 1000l - 8 ks</t>
  </si>
  <si>
    <t>357</t>
  </si>
  <si>
    <t>1903562715</t>
  </si>
  <si>
    <t>(8*1)*3</t>
  </si>
  <si>
    <t>358</t>
  </si>
  <si>
    <t>185804219</t>
  </si>
  <si>
    <t>Vypletí Příplatek k cenám za vypletí v nádobách</t>
  </si>
  <si>
    <t>-1262031782</t>
  </si>
  <si>
    <t>https://podminky.urs.cz/item/CS_URS_2025_01/185804219</t>
  </si>
  <si>
    <t>359</t>
  </si>
  <si>
    <t>184806111</t>
  </si>
  <si>
    <t>Řez stromů, keřů nebo růží průklestem stromů netrnitých, o průměru koruny do 2 m</t>
  </si>
  <si>
    <t>-980114134</t>
  </si>
  <si>
    <t>https://podminky.urs.cz/item/CS_URS_2025_01/184806111</t>
  </si>
  <si>
    <t>Poznámka k položce:_x000D_
četnost: 1 x/ 3 roky, včetně odvozu rostlinného odpadu</t>
  </si>
  <si>
    <t>8*0,3</t>
  </si>
  <si>
    <t>360</t>
  </si>
  <si>
    <t>-1842067561</t>
  </si>
  <si>
    <t>361</t>
  </si>
  <si>
    <t>R_009</t>
  </si>
  <si>
    <t>Sběr odpadků z nádob</t>
  </si>
  <si>
    <t>-1988874966</t>
  </si>
  <si>
    <t>Poznámka k položce:_x000D_
četnost: 23 x/rok, včetně odvozu a likvidace nasbíraného odpadu</t>
  </si>
  <si>
    <t>8*23</t>
  </si>
  <si>
    <t>362</t>
  </si>
  <si>
    <t>1208158741</t>
  </si>
  <si>
    <t>Poznámka k položce:_x000D_
četnost: 23 x/rok, zálivka 40 l/kus, vodu poskytuje investor</t>
  </si>
  <si>
    <t>(8*0,04)*23</t>
  </si>
  <si>
    <t>363</t>
  </si>
  <si>
    <t>185804319</t>
  </si>
  <si>
    <t>Zalití rostlin vodou Příplatek k cenám za zálivku nádob, nebo zvýšených záhonů do 100 m2 jednotlivě</t>
  </si>
  <si>
    <t>1257376517</t>
  </si>
  <si>
    <t>https://podminky.urs.cz/item/CS_URS_2025_01/185804319</t>
  </si>
  <si>
    <t>364</t>
  </si>
  <si>
    <t>-198190653</t>
  </si>
  <si>
    <t>(8"ks"*0,3"kg")*2</t>
  </si>
  <si>
    <t>365</t>
  </si>
  <si>
    <t>D_H</t>
  </si>
  <si>
    <t>minerální hnojivo s řízeným uvolňováním živin, doba uvolňování živin 6 měsíců</t>
  </si>
  <si>
    <t>1203686990</t>
  </si>
  <si>
    <t>Poznámka k položce:_x000D_
dávka: 300 g/kus, upravit dle výběru hnojiva</t>
  </si>
  <si>
    <t>Zeleň v nádobách - dlouhodobá, přenosná, dřevěné vědro - 4 ks - 120 l, 27 ks - 80 l</t>
  </si>
  <si>
    <t>366</t>
  </si>
  <si>
    <t>-1174411348</t>
  </si>
  <si>
    <t>(0,28*4)*2</t>
  </si>
  <si>
    <t>(0,13*27)*2</t>
  </si>
  <si>
    <t>367</t>
  </si>
  <si>
    <t>-829817794</t>
  </si>
  <si>
    <t>368</t>
  </si>
  <si>
    <t>R_010</t>
  </si>
  <si>
    <t>Jarní ošetření přezimovaných rostlin, odstranění poškozených částí včetně případného řezu</t>
  </si>
  <si>
    <t>504714108</t>
  </si>
  <si>
    <t>369</t>
  </si>
  <si>
    <t>-608351597</t>
  </si>
  <si>
    <t>370</t>
  </si>
  <si>
    <t>18481315_R_1</t>
  </si>
  <si>
    <t>Odstranění výmladků stromu ručně, výšky do 2 m, průměru kmene do 0,1 m</t>
  </si>
  <si>
    <t>-659605193</t>
  </si>
  <si>
    <t>Poznámka k položce:_x000D_
bobkové listy, četnost: 6 x/rok</t>
  </si>
  <si>
    <t>14*6</t>
  </si>
  <si>
    <t>371</t>
  </si>
  <si>
    <t>1557472004</t>
  </si>
  <si>
    <t>372</t>
  </si>
  <si>
    <t>613582866</t>
  </si>
  <si>
    <t>Poznámka k položce:_x000D_
četnost: 23 x/rok, zálivka 20 l plamy, 10 l oleandry - upravit dle potřeby, vodu poskytuje investor</t>
  </si>
  <si>
    <t>(27*0,01)*23"oleandry, citroník, bobkové listy"</t>
  </si>
  <si>
    <t>(4*0,02)*23"palmy"</t>
  </si>
  <si>
    <t>373</t>
  </si>
  <si>
    <t>203451528</t>
  </si>
  <si>
    <t>374</t>
  </si>
  <si>
    <t>1301443881</t>
  </si>
  <si>
    <t>375</t>
  </si>
  <si>
    <t>699915879</t>
  </si>
  <si>
    <t>376</t>
  </si>
  <si>
    <t>1111634285</t>
  </si>
  <si>
    <t>377</t>
  </si>
  <si>
    <t>1503581494</t>
  </si>
  <si>
    <t>(31"ks"*0,1"kg")*2</t>
  </si>
  <si>
    <t>378</t>
  </si>
  <si>
    <t>-302337671</t>
  </si>
  <si>
    <t>Poznámka k položce:_x000D_
dávka: 100 g/kus, upravit dle výběru hnojiva</t>
  </si>
  <si>
    <t>379</t>
  </si>
  <si>
    <t>99823131_R</t>
  </si>
  <si>
    <t>Přesun hmot pro sadovnické a krajinářské úpravy strojně dopravní vzdálenost do 5000 m</t>
  </si>
  <si>
    <t>-1081607673</t>
  </si>
  <si>
    <t>((4*0,15)+(27*0,09))*2</t>
  </si>
  <si>
    <t>Zeleň v nádobách - dlouhodobá, přenosná, keramická, objem 35l - 21 ks</t>
  </si>
  <si>
    <t>380</t>
  </si>
  <si>
    <t>55971000</t>
  </si>
  <si>
    <t>381</t>
  </si>
  <si>
    <t>-25154748</t>
  </si>
  <si>
    <t>382</t>
  </si>
  <si>
    <t>1635262326</t>
  </si>
  <si>
    <t>(21*0,13)*2</t>
  </si>
  <si>
    <t>383</t>
  </si>
  <si>
    <t>2144918824</t>
  </si>
  <si>
    <t>384</t>
  </si>
  <si>
    <t>336547446</t>
  </si>
  <si>
    <t>385</t>
  </si>
  <si>
    <t>1033134461</t>
  </si>
  <si>
    <t>Poznámka k položce:_x000D_
četnost: 23 x/rok, zálivka 10 l/kus, vodu poskytuje investor</t>
  </si>
  <si>
    <t>(21*0,01)*23</t>
  </si>
  <si>
    <t>386</t>
  </si>
  <si>
    <t>-664454797</t>
  </si>
  <si>
    <t>387</t>
  </si>
  <si>
    <t>-1045023870</t>
  </si>
  <si>
    <t>21*2</t>
  </si>
  <si>
    <t>388</t>
  </si>
  <si>
    <t>1518944617</t>
  </si>
  <si>
    <t>389</t>
  </si>
  <si>
    <t>-1601742800</t>
  </si>
  <si>
    <t>390</t>
  </si>
  <si>
    <t>-1465061214</t>
  </si>
  <si>
    <t>(21"ks"*0,05"kg")*2</t>
  </si>
  <si>
    <t>391</t>
  </si>
  <si>
    <t>105097849</t>
  </si>
  <si>
    <t>Poznámka k položce:_x000D_
dávka: 50 g/kus, upravit dle výběru hnojiva</t>
  </si>
  <si>
    <t>392</t>
  </si>
  <si>
    <t>998231411</t>
  </si>
  <si>
    <t>Přesun hmot pro sadovnické a krajinářské úpravy ručně (bez užití mechanizace) dopravní vzdálenost do 100 m</t>
  </si>
  <si>
    <t>2077996422</t>
  </si>
  <si>
    <t>https://podminky.urs.cz/item/CS_URS_2025_01/998231411</t>
  </si>
  <si>
    <t>(21*0,01)*2</t>
  </si>
  <si>
    <t>393</t>
  </si>
  <si>
    <t>998231431</t>
  </si>
  <si>
    <t>Přesun hmot pro sadovnické a krajinářské úpravy ručně (bez užití mechanizace) Příplatek k cenám za ruční zvětšený přesun přes vymezenou dopravní vzdálenost za každých dalších započatých 100 m</t>
  </si>
  <si>
    <t>2124127290</t>
  </si>
  <si>
    <t>https://podminky.urs.cz/item/CS_URS_2025_01/998231431</t>
  </si>
  <si>
    <t>Zeleň v nádobách - dlouhodobá, přenosná, objem 5l - 12 ks</t>
  </si>
  <si>
    <t>394</t>
  </si>
  <si>
    <t>394265102</t>
  </si>
  <si>
    <t>395</t>
  </si>
  <si>
    <t>880750758</t>
  </si>
  <si>
    <t>(12*0,05)*2</t>
  </si>
  <si>
    <t>396</t>
  </si>
  <si>
    <t>1370328818</t>
  </si>
  <si>
    <t>397</t>
  </si>
  <si>
    <t>-2015826169</t>
  </si>
  <si>
    <t>398</t>
  </si>
  <si>
    <t>716147378</t>
  </si>
  <si>
    <t>Poznámka k položce:_x000D_
četnost: 23 x/rok, zálivka 2,5 l/kus, vodu poskytuje investor</t>
  </si>
  <si>
    <t>(15*0,0025)*23</t>
  </si>
  <si>
    <t>399</t>
  </si>
  <si>
    <t>-1656357227</t>
  </si>
  <si>
    <t>400</t>
  </si>
  <si>
    <t>1194333983</t>
  </si>
  <si>
    <t>(15"ks"*0,01"kg")*2</t>
  </si>
  <si>
    <t>401</t>
  </si>
  <si>
    <t>675439962</t>
  </si>
  <si>
    <t>Poznámka k položce:_x000D_
dávka: 10 g/kus, upravit dle výběru hnojiva</t>
  </si>
  <si>
    <t>402</t>
  </si>
  <si>
    <t>699580607</t>
  </si>
  <si>
    <t>(12*0,001)*2</t>
  </si>
  <si>
    <t>403</t>
  </si>
  <si>
    <t>-1562650314</t>
  </si>
  <si>
    <t>Zeleň v nádobách - dlouhodobá, přenosná, objem 15l + truhlík - 3 ks</t>
  </si>
  <si>
    <t>404</t>
  </si>
  <si>
    <t>183902121</t>
  </si>
  <si>
    <t>Odstranění zeminy nebo substrátu a vsakovací vrstvy z nádoby nádoba výšky do 700 mm a plochy do 0,30 m2</t>
  </si>
  <si>
    <t>-638121923</t>
  </si>
  <si>
    <t>https://podminky.urs.cz/item/CS_URS_2025_01/183902121</t>
  </si>
  <si>
    <t>405</t>
  </si>
  <si>
    <t>183901141</t>
  </si>
  <si>
    <t>Doplnění zeminy nebo substrátu o tl. vrstvy do 100 mm do nádoby výšky do 700 mm do 0,30 m2</t>
  </si>
  <si>
    <t>-721132874</t>
  </si>
  <si>
    <t>https://podminky.urs.cz/item/CS_URS_2025_01/183901141</t>
  </si>
  <si>
    <t>406</t>
  </si>
  <si>
    <t>S_N</t>
  </si>
  <si>
    <t>substrát pro pěstování rostlin v nádobách</t>
  </si>
  <si>
    <t>-187643876</t>
  </si>
  <si>
    <t>Poznámka k položce:_x000D_
Směs rašelin s přídavkem jílových minerálů - důraz na optimální provzdušnění kořenového balu. Zásoba živin včetně mikroprvků na jedno vegetační období.</t>
  </si>
  <si>
    <t>0,015*3</t>
  </si>
  <si>
    <t>407</t>
  </si>
  <si>
    <t>183211322</t>
  </si>
  <si>
    <t>-1462383231</t>
  </si>
  <si>
    <t>https://podminky.urs.cz/item/CS_URS_2025_01/183211322</t>
  </si>
  <si>
    <t>408</t>
  </si>
  <si>
    <t>183211319</t>
  </si>
  <si>
    <t>Výsadba květin do připravené půdy se zalitím do připravené půdy, se zalitím Příplatek k ceně za výsadby do nádob</t>
  </si>
  <si>
    <t>1796309690</t>
  </si>
  <si>
    <t>https://podminky.urs.cz/item/CS_URS_2025_01/183211319</t>
  </si>
  <si>
    <t>409</t>
  </si>
  <si>
    <t>S_L_k11</t>
  </si>
  <si>
    <t>sazenice letniček - k11</t>
  </si>
  <si>
    <t>-925896559</t>
  </si>
  <si>
    <t>410</t>
  </si>
  <si>
    <t>767526821</t>
  </si>
  <si>
    <t>Poznámka k položce:_x000D_
četnost: 23 x/rok, zálivka5 l/kus, vodu poskytuje investor</t>
  </si>
  <si>
    <t>(3*0,005)*23</t>
  </si>
  <si>
    <t>411</t>
  </si>
  <si>
    <t>-1901637334</t>
  </si>
  <si>
    <t>412</t>
  </si>
  <si>
    <t>1992028440</t>
  </si>
  <si>
    <t>(3"ks"*0,025"kg")*2</t>
  </si>
  <si>
    <t>413</t>
  </si>
  <si>
    <t>230085815</t>
  </si>
  <si>
    <t>Poznámka k položce:_x000D_
dávka: 25 g/kus, upravit dle výběru hnojiva</t>
  </si>
  <si>
    <t>414</t>
  </si>
  <si>
    <t>578759537</t>
  </si>
  <si>
    <t>(3*0,1)*2</t>
  </si>
  <si>
    <t>415</t>
  </si>
  <si>
    <t>-1862802585</t>
  </si>
  <si>
    <t>416</t>
  </si>
  <si>
    <t>-937700948</t>
  </si>
  <si>
    <t>417</t>
  </si>
  <si>
    <t>-900560033</t>
  </si>
  <si>
    <t>(3*0,005)*2</t>
  </si>
  <si>
    <t>418</t>
  </si>
  <si>
    <t>-1382200323</t>
  </si>
  <si>
    <t>419</t>
  </si>
  <si>
    <t>198299816</t>
  </si>
  <si>
    <t>420</t>
  </si>
  <si>
    <t>185805219</t>
  </si>
  <si>
    <t>Odstranění květinových výsadeb Příplatek k ceně za zrušení výsadeb z nádob</t>
  </si>
  <si>
    <t>-1855668074</t>
  </si>
  <si>
    <t>https://podminky.urs.cz/item/CS_URS_2025_01/185805219</t>
  </si>
  <si>
    <t>Trávník kobercový (mezi ornamenty)</t>
  </si>
  <si>
    <t>421</t>
  </si>
  <si>
    <t>111151111_R</t>
  </si>
  <si>
    <t>Pokosení trávníku při souvislé ploše do 1000 m2 parterového v rovině nebo svahu do 1:5</t>
  </si>
  <si>
    <t>-292374005</t>
  </si>
  <si>
    <t>Poznámka k položce:_x000D_
četnost: 25 x/rok, včetně odvozu a skládkovného rostlinného odpadu</t>
  </si>
  <si>
    <t>1155*25</t>
  </si>
  <si>
    <t>422</t>
  </si>
  <si>
    <t>R_011</t>
  </si>
  <si>
    <t>Příplatek za pokosení mezi ornamenty</t>
  </si>
  <si>
    <t>-1167762318</t>
  </si>
  <si>
    <t>423</t>
  </si>
  <si>
    <t>-2045787128</t>
  </si>
  <si>
    <t>Poznámka k položce:_x000D_
četnost: 2 x/rok. Množství upravit dle zvoleného hnojiva!</t>
  </si>
  <si>
    <t>(1155*0,04)*2</t>
  </si>
  <si>
    <t>424</t>
  </si>
  <si>
    <t>Tr_Hn</t>
  </si>
  <si>
    <t>trávníkové hnojivo</t>
  </si>
  <si>
    <t>-1077045808</t>
  </si>
  <si>
    <t>Poznámka k položce:_x000D_
dávka: 40 g/m2, upravit dle výběru hnojiva</t>
  </si>
  <si>
    <t>425</t>
  </si>
  <si>
    <t>-59822261</t>
  </si>
  <si>
    <t>1155*2</t>
  </si>
  <si>
    <t>426</t>
  </si>
  <si>
    <t>962014459</t>
  </si>
  <si>
    <t>427</t>
  </si>
  <si>
    <t>1983001277</t>
  </si>
  <si>
    <t>428</t>
  </si>
  <si>
    <t>-2051186658</t>
  </si>
  <si>
    <t>429</t>
  </si>
  <si>
    <t>183451441</t>
  </si>
  <si>
    <t>Prořezání trávníku hloubky do 5 mm, s přísevem travního osiva, při souvislé ploše přes 1000 m2 v rovině nebo na svahu do 1:5</t>
  </si>
  <si>
    <t>711159055</t>
  </si>
  <si>
    <t>https://podminky.urs.cz/item/CS_URS_2025_01/183451441</t>
  </si>
  <si>
    <t>430</t>
  </si>
  <si>
    <t>00572420</t>
  </si>
  <si>
    <t>osivo směs travní parková okrasná</t>
  </si>
  <si>
    <t>573591264</t>
  </si>
  <si>
    <t>1155*0,0015 'Přepočtené koeficientem množství</t>
  </si>
  <si>
    <t>431</t>
  </si>
  <si>
    <t>183451515</t>
  </si>
  <si>
    <t>Zapískování travnatých ploch vrstvou písku, tl. do 20 mm souvislé plochy přes 1000 m2 v rovině nebo na svahu do 1:5</t>
  </si>
  <si>
    <t>2066179828</t>
  </si>
  <si>
    <t>https://podminky.urs.cz/item/CS_URS_2025_01/183451515</t>
  </si>
  <si>
    <t>Poznámka k položce:_x000D_
četnost: 1 x/ 5 let</t>
  </si>
  <si>
    <t>1155*0,2</t>
  </si>
  <si>
    <t>432</t>
  </si>
  <si>
    <t>58154410</t>
  </si>
  <si>
    <t>písek křemičitý sušený frakce 0,1</t>
  </si>
  <si>
    <t>305179935</t>
  </si>
  <si>
    <t>231*0,00334 'Přepočtené koeficientem množství</t>
  </si>
  <si>
    <t>433</t>
  </si>
  <si>
    <t>185811221</t>
  </si>
  <si>
    <t>Vyhrabání trávníku souvislé plochy přes 1000 do 10000 m2 v rovině nebo na svahu do 1:5</t>
  </si>
  <si>
    <t>-32417723</t>
  </si>
  <si>
    <t>https://podminky.urs.cz/item/CS_URS_2025_01/185811221</t>
  </si>
  <si>
    <t>434</t>
  </si>
  <si>
    <t>185811111</t>
  </si>
  <si>
    <t>Shrabání listí ručně nebo strojně souvislé plochy do 1000 m2 bez pokryvných rostlin v rovině nebo na svahu do 1:5, ve vrstvě do 50 mm</t>
  </si>
  <si>
    <t>642370892</t>
  </si>
  <si>
    <t>https://podminky.urs.cz/item/CS_URS_2025_01/185811111</t>
  </si>
  <si>
    <t>Poznámka k položce:_x000D_
četnost: 5 x/rok, včetně odvozu rostlinného odpadu, jedna návštěva: 25 % z plochy</t>
  </si>
  <si>
    <t>(1155*0,25)*5</t>
  </si>
  <si>
    <t>435</t>
  </si>
  <si>
    <t>1653166844</t>
  </si>
  <si>
    <t>Trávník kobercový (bez ornamentů)</t>
  </si>
  <si>
    <t>436</t>
  </si>
  <si>
    <t>-533646511</t>
  </si>
  <si>
    <t>1135*25</t>
  </si>
  <si>
    <t>437</t>
  </si>
  <si>
    <t>-2133083653</t>
  </si>
  <si>
    <t>(1135*0,04)*2</t>
  </si>
  <si>
    <t>438</t>
  </si>
  <si>
    <t>-1515527939</t>
  </si>
  <si>
    <t>439</t>
  </si>
  <si>
    <t>-1065168839</t>
  </si>
  <si>
    <t>1135*2</t>
  </si>
  <si>
    <t>440</t>
  </si>
  <si>
    <t>428302730</t>
  </si>
  <si>
    <t>441</t>
  </si>
  <si>
    <t>1198904303</t>
  </si>
  <si>
    <t>442</t>
  </si>
  <si>
    <t>239374044</t>
  </si>
  <si>
    <t>443</t>
  </si>
  <si>
    <t>506792451</t>
  </si>
  <si>
    <t>444</t>
  </si>
  <si>
    <t>-348701538</t>
  </si>
  <si>
    <t>1135*0,0015 'Přepočtené koeficientem množství</t>
  </si>
  <si>
    <t>445</t>
  </si>
  <si>
    <t>47580426</t>
  </si>
  <si>
    <t>1135*0,2</t>
  </si>
  <si>
    <t>446</t>
  </si>
  <si>
    <t>751934986</t>
  </si>
  <si>
    <t>227*0,00334 'Přepočtené koeficientem množství</t>
  </si>
  <si>
    <t>447</t>
  </si>
  <si>
    <t>861011914</t>
  </si>
  <si>
    <t>448</t>
  </si>
  <si>
    <t>-1839373952</t>
  </si>
  <si>
    <t>(1135*0,25)*5</t>
  </si>
  <si>
    <t>449</t>
  </si>
  <si>
    <t>1031241626</t>
  </si>
  <si>
    <t>Poznámka k položce:_x000D_
lokální zálivka ploch bez automatické závlahy položením hadice s postřikovačem, vodu poskytuje investor</t>
  </si>
  <si>
    <t>450</t>
  </si>
  <si>
    <t>2120524949</t>
  </si>
  <si>
    <t>Trávník parkový, rovina a svah do 1:5</t>
  </si>
  <si>
    <t>451</t>
  </si>
  <si>
    <t>111151121_R</t>
  </si>
  <si>
    <t>Pokosení trávníku při souvislé ploše do 1000 m2 parkového v rovině nebo svahu do 1:5</t>
  </si>
  <si>
    <t>-109308206</t>
  </si>
  <si>
    <t>Poznámka k položce:_x000D_
četnost: 10 x/rok, včetně odvozu a skládkovného rostlinného odpadu</t>
  </si>
  <si>
    <t>3981*10</t>
  </si>
  <si>
    <t>452</t>
  </si>
  <si>
    <t>R_012</t>
  </si>
  <si>
    <t>Příplatek za pokosení na terasách mezi vinicemi</t>
  </si>
  <si>
    <t>-1225721861</t>
  </si>
  <si>
    <t>69*10</t>
  </si>
  <si>
    <t>453</t>
  </si>
  <si>
    <t>-823428592</t>
  </si>
  <si>
    <t>Poznámka k položce:_x000D_
četnost: 1 x/rok. Množství upravit dle zvoleného hnojiva!</t>
  </si>
  <si>
    <t>3981*0,04</t>
  </si>
  <si>
    <t>454</t>
  </si>
  <si>
    <t>-177907185</t>
  </si>
  <si>
    <t>455</t>
  </si>
  <si>
    <t>183451431</t>
  </si>
  <si>
    <t>Prořezání trávníku hloubky do 5 mm, s přísevem travního osiva, při souvislé ploše do 1000 m2 v rovině nebo na svahu do 1:5</t>
  </si>
  <si>
    <t>-1487169637</t>
  </si>
  <si>
    <t>https://podminky.urs.cz/item/CS_URS_2025_01/183451431</t>
  </si>
  <si>
    <t>Poznámka k položce:_x000D_
četnost: 1 x/ 5 let, včetně odvozu rostlinného odpadu</t>
  </si>
  <si>
    <t>3981*0,2</t>
  </si>
  <si>
    <t>456</t>
  </si>
  <si>
    <t>2103470555</t>
  </si>
  <si>
    <t>796,2*0,0015 'Přepočtené koeficientem množství</t>
  </si>
  <si>
    <t>457</t>
  </si>
  <si>
    <t>185811211</t>
  </si>
  <si>
    <t>Vyhrabání trávníku souvislé plochy do 1000 m2 v rovině nebo na svahu do 1:5</t>
  </si>
  <si>
    <t>1311101086</t>
  </si>
  <si>
    <t>https://podminky.urs.cz/item/CS_URS_2025_01/185811211</t>
  </si>
  <si>
    <t>Poznámka k položce:_x000D_
četnost: 1 x/2 roky</t>
  </si>
  <si>
    <t>3981*0,5</t>
  </si>
  <si>
    <t>458</t>
  </si>
  <si>
    <t>185851311</t>
  </si>
  <si>
    <t>Shrabání listí ručně nebo strojně souvislé plochy přes 10000 m2 bez pokryvných rostlin v rovině nebo na svahu do 1:5, ve vrstvě do 50 mm</t>
  </si>
  <si>
    <t>70578199</t>
  </si>
  <si>
    <t>https://podminky.urs.cz/item/CS_URS_2025_01/185851311</t>
  </si>
  <si>
    <t>Poznámka k položce:_x000D_
četnost: 2 x/rok, včetně odvozu rostlinného odpadu, jedna návštěva: 20 % z plochy. Možnost pokosení trávníku se sběrem listí!</t>
  </si>
  <si>
    <t>(3981*0,2)*2</t>
  </si>
  <si>
    <t>459</t>
  </si>
  <si>
    <t>-1734017944</t>
  </si>
  <si>
    <t>Trávník parkový, svah od 1:5 do 1:2</t>
  </si>
  <si>
    <t>460</t>
  </si>
  <si>
    <t>111151122_R</t>
  </si>
  <si>
    <t>Pokosení trávníku při souvislé ploše do 1000 m2 parkového na svahu přes 1:5 do 1:2</t>
  </si>
  <si>
    <t>-193535531</t>
  </si>
  <si>
    <t>280*10</t>
  </si>
  <si>
    <t>461</t>
  </si>
  <si>
    <t>185802113_R_3</t>
  </si>
  <si>
    <t>Hnojení půdy nebo trávníku v rovině nebo na svahu do 1:2 umělým hnojivem na široko</t>
  </si>
  <si>
    <t>414169886</t>
  </si>
  <si>
    <t>Poznámka k položce:_x000D_
četnost: 1 x/rok, Množství upravit dle zvoleného hnojiva!</t>
  </si>
  <si>
    <t>280*0,04</t>
  </si>
  <si>
    <t>462</t>
  </si>
  <si>
    <t>1275541811</t>
  </si>
  <si>
    <t>463</t>
  </si>
  <si>
    <t>183451432</t>
  </si>
  <si>
    <t>Prořezání trávníku hloubky do 5 mm, s přísevem travního osiva, při souvislé ploše do 1000 m2 na svahu přes 1:5 do 1:2</t>
  </si>
  <si>
    <t>-1857929730</t>
  </si>
  <si>
    <t>https://podminky.urs.cz/item/CS_URS_2025_01/183451432</t>
  </si>
  <si>
    <t>Poznámka k položce:_x000D_
četnost: 1 x/5 roky, včetně odvozu rostlinného odpadu</t>
  </si>
  <si>
    <t>280*0,2</t>
  </si>
  <si>
    <t>464</t>
  </si>
  <si>
    <t>-1171789345</t>
  </si>
  <si>
    <t>56*0,0015 'Přepočtené koeficientem množství</t>
  </si>
  <si>
    <t>465</t>
  </si>
  <si>
    <t>185811212</t>
  </si>
  <si>
    <t>Vyhrabání trávníku souvislé plochy do 1000 m2 na svahu přes 1:5 do 1:2</t>
  </si>
  <si>
    <t>2053480780</t>
  </si>
  <si>
    <t>https://podminky.urs.cz/item/CS_URS_2025_01/185811212</t>
  </si>
  <si>
    <t>Poznámka k položce:_x000D_
četnost: 1 x/ 2 roky, včetně odvozu rostlinného odpadu</t>
  </si>
  <si>
    <t>280*0,5</t>
  </si>
  <si>
    <t>466</t>
  </si>
  <si>
    <t>58742522</t>
  </si>
  <si>
    <t>Trávník luční</t>
  </si>
  <si>
    <t>467</t>
  </si>
  <si>
    <t>111151131_R</t>
  </si>
  <si>
    <t>Pokosení trávníku při souvislé ploše do 1000 m2 lučního v rovině nebo svahu do 1:5</t>
  </si>
  <si>
    <t>1651457428</t>
  </si>
  <si>
    <t>Poznámka k položce:_x000D_
četnost: 2 x/rok, včetně odvozu a skládkovného rostlinného odpadu</t>
  </si>
  <si>
    <t>589*2</t>
  </si>
  <si>
    <t>468</t>
  </si>
  <si>
    <t>-554496954</t>
  </si>
  <si>
    <t>589*0,5</t>
  </si>
  <si>
    <t>469</t>
  </si>
  <si>
    <t>2086950140</t>
  </si>
  <si>
    <t>Odstranění náletových dřevin</t>
  </si>
  <si>
    <t>470</t>
  </si>
  <si>
    <t>9381211_R</t>
  </si>
  <si>
    <t xml:space="preserve">Odstraňování náletových křovin, dřevin a travnatého porostu </t>
  </si>
  <si>
    <t>-1434293761</t>
  </si>
  <si>
    <t>Poznámka k položce:_x000D_
včetně odvozu rostlinného odpadu</t>
  </si>
  <si>
    <t>471</t>
  </si>
  <si>
    <t>1273316900</t>
  </si>
  <si>
    <t>Cesta a zpevněná plocha - povrch dlážděný</t>
  </si>
  <si>
    <t>472</t>
  </si>
  <si>
    <t>184813511</t>
  </si>
  <si>
    <t>Chemické odplevelení půdy před založením kultury, trávníku nebo zpevněných ploch ručně o jakékoli výměře postřikem na široko v rovině nebo na svahu do 1:5</t>
  </si>
  <si>
    <t>33629234</t>
  </si>
  <si>
    <t>https://podminky.urs.cz/item/CS_URS_2025_01/184813511</t>
  </si>
  <si>
    <t>Poznámka k položce:_x000D_
četnost: 5 x/rok, cca 5 % z plochy</t>
  </si>
  <si>
    <t>(7761*0,05)*5</t>
  </si>
  <si>
    <t>473</t>
  </si>
  <si>
    <t>H_T</t>
  </si>
  <si>
    <t>totální neselektivní herbicid</t>
  </si>
  <si>
    <t>812905728</t>
  </si>
  <si>
    <t>474</t>
  </si>
  <si>
    <t>9389093_R</t>
  </si>
  <si>
    <t>Čištění vozovek metením bláta, prachu nebo hlinitého nánosu s odklizením na hromady na vzdálenost do 20 m nebo naložením na dopravní prostředek ručně povrchu podkladu nebo krytu betonového, živičného nebo štěrkového</t>
  </si>
  <si>
    <t>1611088387</t>
  </si>
  <si>
    <t>Poznámka k položce:_x000D_
včetně odvozu smeteného materiálu</t>
  </si>
  <si>
    <t>Cesta a zpevněná plocha - povrch z MZK</t>
  </si>
  <si>
    <t>475</t>
  </si>
  <si>
    <t>1955772557</t>
  </si>
  <si>
    <t>Poznámka k položce:_x000D_
četnost: 5 x/rok, cca 20 % z plochy</t>
  </si>
  <si>
    <t>(2641*0,2)*5</t>
  </si>
  <si>
    <t>476</t>
  </si>
  <si>
    <t>123560214</t>
  </si>
  <si>
    <t>477</t>
  </si>
  <si>
    <t>56620111_R</t>
  </si>
  <si>
    <t>Úprava dosavadního krytu z kameniva drceného s vyrovnáním profilu v příčném i podélném směru, s doplněním kamenivem drceným, jeho rozprostřením v množství do 0,04 m3/m2, včetně přesunu hmot kolečkami</t>
  </si>
  <si>
    <t>1888845727</t>
  </si>
  <si>
    <t>Poznámka k položce:_x000D_
10 % z plochy, včetně materiálu - vápencová drť, fereto fr. 0/4</t>
  </si>
  <si>
    <t>2641*0,1</t>
  </si>
  <si>
    <t>478</t>
  </si>
  <si>
    <t>-876556657</t>
  </si>
  <si>
    <t>Cesta a zpevněná plocha - povrch štěrkový fr. 4/8, 8/16</t>
  </si>
  <si>
    <t>479</t>
  </si>
  <si>
    <t>1275600355</t>
  </si>
  <si>
    <t>Poznámka k položce:_x000D_
četnost: 5 x/rok, cca 25 % z plochy</t>
  </si>
  <si>
    <t>(1479*0,25)*5</t>
  </si>
  <si>
    <t>480</t>
  </si>
  <si>
    <t>922033297</t>
  </si>
  <si>
    <t>481</t>
  </si>
  <si>
    <t>28906233</t>
  </si>
  <si>
    <t>Poznámka k položce:_x000D_
10 % z plochy, včetně materiálu - štěrk vápencový bílý (frakce 4/8+8/16)</t>
  </si>
  <si>
    <t>1479*0,1</t>
  </si>
  <si>
    <t>998</t>
  </si>
  <si>
    <t>Přesun hmot</t>
  </si>
  <si>
    <t>482</t>
  </si>
  <si>
    <t>998231311</t>
  </si>
  <si>
    <t>1897234865</t>
  </si>
  <si>
    <t>https://podminky.urs.cz/item/CS_URS_2025_01/998231311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</si>
  <si>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</si>
  <si>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</si>
  <si>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</si>
  <si>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</si>
  <si>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</si>
  <si>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</si>
  <si>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</si>
  <si>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</si>
  <si>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</si>
  <si>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</si>
  <si>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</si>
  <si>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</si>
  <si>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</si>
  <si>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</si>
  <si>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</si>
  <si>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</si>
  <si>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</si>
  <si>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</si>
  <si>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</si>
  <si>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</si>
  <si>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</si>
  <si>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</si>
  <si>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</si>
  <si>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</si>
  <si>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</si>
  <si>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</si>
  <si>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</si>
  <si>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</si>
  <si>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</si>
  <si>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</si>
  <si>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</si>
  <si>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</si>
  <si>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</si>
  <si>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</si>
  <si>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</si>
  <si>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</si>
  <si>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</si>
  <si>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</si>
  <si>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</si>
  <si>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</si>
  <si>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</si>
  <si>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</si>
  <si>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</si>
  <si>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</si>
  <si>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</si>
  <si>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</si>
  <si>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</si>
  <si>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</si>
  <si>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</si>
  <si>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</si>
  <si>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</si>
  <si>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</si>
  <si>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</si>
  <si>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</si>
  <si>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</si>
  <si>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</si>
  <si>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</si>
  <si>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</si>
  <si>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</si>
  <si>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</si>
  <si>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</si>
  <si>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</si>
  <si>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</si>
  <si>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</si>
  <si>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</si>
  <si>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</si>
  <si>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</si>
  <si>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</si>
  <si>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</si>
  <si>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</si>
  <si>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</si>
  <si>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</si>
  <si>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</si>
  <si>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</si>
  <si>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</si>
  <si>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</si>
  <si>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</si>
  <si>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</si>
  <si>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</si>
  <si>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</si>
  <si>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</si>
  <si>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</si>
  <si>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</si>
  <si>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</si>
  <si>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</si>
  <si>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</si>
  <si>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</si>
  <si>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</si>
  <si>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</si>
  <si>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</si>
  <si>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</si>
  <si>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</si>
  <si>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</si>
  <si>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</si>
  <si>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</si>
  <si>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</si>
  <si>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</si>
  <si>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</si>
  <si>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</si>
  <si>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</si>
  <si>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</si>
  <si>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</si>
  <si>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</si>
  <si>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</si>
  <si>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</si>
  <si>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</si>
  <si>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</si>
  <si>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</si>
  <si>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</si>
  <si>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</si>
  <si>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</si>
  <si>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</si>
  <si>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</si>
  <si>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</si>
  <si>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</si>
  <si>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</si>
  <si>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</si>
  <si>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</si>
  <si>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</si>
  <si>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</si>
  <si>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</si>
  <si>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</si>
  <si>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</si>
  <si>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</si>
  <si>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</si>
  <si>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</si>
  <si>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</si>
  <si>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</si>
  <si>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</si>
  <si>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</si>
  <si>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</si>
  <si>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</si>
  <si>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</si>
  <si>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</si>
  <si>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</si>
  <si>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</si>
  <si>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</si>
  <si>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</si>
  <si>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</si>
  <si>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</si>
  <si>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</si>
  <si>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</si>
  <si>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</si>
  <si>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</si>
  <si>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</si>
  <si>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</si>
  <si>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</si>
  <si>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</si>
  <si>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</si>
  <si>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</si>
  <si>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</si>
  <si>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</si>
  <si>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</si>
  <si>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</si>
  <si>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</si>
  <si>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</si>
  <si>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</si>
  <si>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</si>
  <si>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</si>
  <si>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</si>
  <si>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</si>
  <si>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</si>
  <si>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</si>
  <si>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</si>
  <si>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</si>
  <si>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</si>
  <si>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</si>
  <si>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</si>
  <si>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</si>
  <si>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</si>
  <si>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</si>
  <si>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</si>
  <si>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</si>
  <si>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</si>
  <si>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</si>
  <si>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</si>
  <si>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</si>
  <si>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</si>
  <si>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</si>
  <si>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</si>
  <si>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</si>
  <si>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</si>
  <si>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</si>
  <si>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</si>
  <si>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</si>
  <si>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</si>
  <si>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</si>
  <si>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</si>
  <si>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r>
      <rPr>
        <sz val="10"/>
        <color rgb="FFFF0000"/>
        <rFont val="Arial CE"/>
        <family val="2"/>
        <charset val="238"/>
      </rPr>
      <t xml:space="preserve">Vodu poskytuje investor a není součástí cen pracovních operací. Červeně označené položky značí snížení náročnosti operace z důvodu zapojení porostu.
</t>
    </r>
    <r>
      <rPr>
        <sz val="10"/>
        <rFont val="Arial CE"/>
      </rPr>
      <t xml:space="preserve">
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  </r>
  </si>
  <si>
    <t>kategorie</t>
  </si>
  <si>
    <t>pořadové č. tvarovaného prvku</t>
  </si>
  <si>
    <t>č.prvku v rozpočtu</t>
  </si>
  <si>
    <t>ozn.prvku v rozpočtu</t>
  </si>
  <si>
    <t>druh dřeviny</t>
  </si>
  <si>
    <t>délka (m)</t>
  </si>
  <si>
    <t>výška (m)</t>
  </si>
  <si>
    <t>šířka (m)</t>
  </si>
  <si>
    <t>plocha (půdorys) m2)</t>
  </si>
  <si>
    <t>plocha k řezu (m2)</t>
  </si>
  <si>
    <t>TZS</t>
  </si>
  <si>
    <t>Tvarovaná stěna - listnatá</t>
  </si>
  <si>
    <t>Carpinus betulus</t>
  </si>
  <si>
    <t>TZP</t>
  </si>
  <si>
    <t>Živý plot stálezelený - tvarovaný (bez ostnů)</t>
  </si>
  <si>
    <t>Buxus sempervirens</t>
  </si>
  <si>
    <t>TZPP</t>
  </si>
  <si>
    <t>Santolina chamaecyp.</t>
  </si>
  <si>
    <t>Živý plot listnatý - tvarovaný (bez ostnů)</t>
  </si>
  <si>
    <t>Cornus mas</t>
  </si>
  <si>
    <t>Spiraea x vanhouttei</t>
  </si>
  <si>
    <t>Živý plot stálezelený - tvarovaný (s ostny)</t>
  </si>
  <si>
    <t>Pyracantha cocc.</t>
  </si>
  <si>
    <t>Lavandula off.</t>
  </si>
  <si>
    <t>Živý plot listnatý - tvarovaný (s ostny)</t>
  </si>
  <si>
    <t>Berberis x thunbergii</t>
  </si>
  <si>
    <t>Tvarovaná stěna - jehličnatá</t>
  </si>
  <si>
    <t>Chamaecyparis</t>
  </si>
  <si>
    <t>Hibiscus syriacus</t>
  </si>
  <si>
    <t>Skupina keřů jehličnatá tvarovaná</t>
  </si>
  <si>
    <t>Taxus media ´Hicksii´</t>
  </si>
  <si>
    <t>Philadelphus</t>
  </si>
  <si>
    <t>TZPP - tvarované živé plůtky z polokeřů</t>
  </si>
  <si>
    <t>TZP - tvarované živé ploty</t>
  </si>
  <si>
    <t>TZS - tvarované živé stěny</t>
  </si>
  <si>
    <t>TVAROVANÉ STROMY - KUŽELE</t>
  </si>
  <si>
    <t>typ</t>
  </si>
  <si>
    <t>kužel</t>
  </si>
  <si>
    <t>spodní průměr (m)</t>
  </si>
  <si>
    <t>povrch-obsah pláště (m2)</t>
  </si>
  <si>
    <t>ks</t>
  </si>
  <si>
    <t>povrch celkem</t>
  </si>
  <si>
    <t>cypřiškovitý</t>
  </si>
  <si>
    <t>B</t>
  </si>
  <si>
    <t>habrový</t>
  </si>
  <si>
    <t>E</t>
  </si>
  <si>
    <t>dubový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</si>
</sst>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%"/>
    <numFmt numFmtId="165" formatCode="dd\.mm\.yyyy"/>
    <numFmt numFmtId="166" formatCode="#,##0.00000"/>
    <numFmt numFmtId="167" formatCode="#,##0.000"/>
    <numFmt numFmtId="168" formatCode="#,##0.0"/>
    <numFmt numFmtId="169" formatCode="0.0"/>
  </numFmts>
  <fonts count="6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b/>
      <sz val="8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9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i/>
      <sz val="7"/>
      <color rgb="FFFF0000"/>
      <name val="Arial CE"/>
      <family val="2"/>
      <charset val="238"/>
    </font>
    <font>
      <b/>
      <sz val="9"/>
      <color rgb="FF003366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4" fillId="0" borderId="0" applyNumberFormat="0" applyFill="0" applyBorder="0" applyAlignment="0" applyProtection="0"/>
    <xf numFmtId="0" fontId="62" fillId="0" borderId="1"/>
  </cellStyleXfs>
  <cellXfs count="3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0" fillId="0" borderId="23" xfId="0" applyFont="1" applyBorder="1" applyAlignment="1">
      <alignment horizontal="left" vertical="center" wrapText="1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1" fillId="0" borderId="23" xfId="0" applyFont="1" applyBorder="1" applyAlignment="1">
      <alignment horizontal="left" vertical="center" wrapText="1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vertical="top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 wrapText="1"/>
    </xf>
    <xf numFmtId="0" fontId="50" fillId="5" borderId="0" xfId="0" applyFont="1" applyFill="1"/>
    <xf numFmtId="0" fontId="50" fillId="5" borderId="0" xfId="0" applyFont="1" applyFill="1" applyAlignment="1">
      <alignment horizontal="left"/>
    </xf>
    <xf numFmtId="0" fontId="51" fillId="5" borderId="0" xfId="0" applyFont="1" applyFill="1" applyAlignment="1">
      <alignment horizontal="left"/>
    </xf>
    <xf numFmtId="0" fontId="52" fillId="0" borderId="23" xfId="0" applyFont="1" applyBorder="1" applyAlignment="1">
      <alignment horizontal="center" vertical="center"/>
    </xf>
    <xf numFmtId="49" fontId="52" fillId="0" borderId="23" xfId="0" applyNumberFormat="1" applyFont="1" applyBorder="1" applyAlignment="1">
      <alignment horizontal="left" vertical="center" wrapText="1"/>
    </xf>
    <xf numFmtId="0" fontId="52" fillId="0" borderId="23" xfId="0" applyFont="1" applyBorder="1" applyAlignment="1">
      <alignment horizontal="left" vertical="center" wrapText="1"/>
    </xf>
    <xf numFmtId="0" fontId="52" fillId="0" borderId="23" xfId="0" applyFont="1" applyBorder="1" applyAlignment="1">
      <alignment horizontal="center" vertical="center" wrapText="1"/>
    </xf>
    <xf numFmtId="167" fontId="52" fillId="0" borderId="23" xfId="0" applyNumberFormat="1" applyFont="1" applyBorder="1" applyAlignment="1">
      <alignment vertical="center"/>
    </xf>
    <xf numFmtId="0" fontId="53" fillId="0" borderId="0" xfId="0" applyFont="1" applyAlignment="1">
      <alignment horizontal="left" vertical="center"/>
    </xf>
    <xf numFmtId="0" fontId="54" fillId="0" borderId="0" xfId="1" applyFont="1" applyAlignment="1" applyProtection="1">
      <alignment vertical="center" wrapTex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 wrapText="1"/>
    </xf>
    <xf numFmtId="167" fontId="55" fillId="0" borderId="0" xfId="0" applyNumberFormat="1" applyFont="1" applyAlignment="1">
      <alignment vertical="center"/>
    </xf>
    <xf numFmtId="0" fontId="56" fillId="0" borderId="23" xfId="0" applyFont="1" applyBorder="1" applyAlignment="1">
      <alignment horizontal="center" vertical="center"/>
    </xf>
    <xf numFmtId="49" fontId="56" fillId="0" borderId="23" xfId="0" applyNumberFormat="1" applyFont="1" applyBorder="1" applyAlignment="1">
      <alignment horizontal="left" vertical="center" wrapText="1"/>
    </xf>
    <xf numFmtId="0" fontId="56" fillId="0" borderId="23" xfId="0" applyFont="1" applyBorder="1" applyAlignment="1">
      <alignment horizontal="left" vertical="center" wrapText="1"/>
    </xf>
    <xf numFmtId="0" fontId="56" fillId="0" borderId="23" xfId="0" applyFont="1" applyBorder="1" applyAlignment="1">
      <alignment horizontal="center" vertical="center" wrapText="1"/>
    </xf>
    <xf numFmtId="167" fontId="56" fillId="0" borderId="23" xfId="0" applyNumberFormat="1" applyFont="1" applyBorder="1" applyAlignment="1">
      <alignment vertical="center"/>
    </xf>
    <xf numFmtId="0" fontId="57" fillId="0" borderId="23" xfId="0" applyFont="1" applyBorder="1" applyAlignment="1">
      <alignment horizontal="center" vertical="center"/>
    </xf>
    <xf numFmtId="49" fontId="57" fillId="0" borderId="23" xfId="0" applyNumberFormat="1" applyFont="1" applyBorder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 wrapText="1"/>
    </xf>
    <xf numFmtId="0" fontId="61" fillId="5" borderId="0" xfId="0" applyFont="1" applyFill="1" applyAlignment="1">
      <alignment horizontal="left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 wrapText="1"/>
    </xf>
    <xf numFmtId="167" fontId="59" fillId="0" borderId="0" xfId="0" applyNumberFormat="1" applyFont="1" applyAlignment="1">
      <alignment vertical="center"/>
    </xf>
    <xf numFmtId="168" fontId="63" fillId="5" borderId="32" xfId="2" applyNumberFormat="1" applyFont="1" applyFill="1" applyBorder="1" applyAlignment="1">
      <alignment horizontal="center"/>
    </xf>
    <xf numFmtId="1" fontId="63" fillId="5" borderId="32" xfId="2" applyNumberFormat="1" applyFont="1" applyFill="1" applyBorder="1" applyAlignment="1">
      <alignment horizontal="center" wrapText="1"/>
    </xf>
    <xf numFmtId="3" fontId="63" fillId="5" borderId="32" xfId="2" applyNumberFormat="1" applyFont="1" applyFill="1" applyBorder="1" applyAlignment="1">
      <alignment horizontal="center"/>
    </xf>
    <xf numFmtId="0" fontId="64" fillId="0" borderId="1" xfId="2" applyFont="1"/>
    <xf numFmtId="1" fontId="64" fillId="0" borderId="32" xfId="2" applyNumberFormat="1" applyFont="1" applyBorder="1" applyAlignment="1">
      <alignment horizontal="right"/>
    </xf>
    <xf numFmtId="0" fontId="64" fillId="0" borderId="32" xfId="2" applyFont="1" applyBorder="1"/>
    <xf numFmtId="1" fontId="65" fillId="0" borderId="32" xfId="2" applyNumberFormat="1" applyFont="1" applyBorder="1"/>
    <xf numFmtId="3" fontId="64" fillId="0" borderId="32" xfId="2" applyNumberFormat="1" applyFont="1" applyBorder="1" applyAlignment="1">
      <alignment horizontal="right"/>
    </xf>
    <xf numFmtId="168" fontId="64" fillId="0" borderId="32" xfId="2" applyNumberFormat="1" applyFont="1" applyBorder="1" applyAlignment="1">
      <alignment horizontal="right"/>
    </xf>
    <xf numFmtId="1" fontId="64" fillId="0" borderId="32" xfId="2" applyNumberFormat="1" applyFont="1" applyBorder="1"/>
    <xf numFmtId="169" fontId="64" fillId="0" borderId="32" xfId="2" applyNumberFormat="1" applyFont="1" applyBorder="1"/>
    <xf numFmtId="4" fontId="64" fillId="0" borderId="32" xfId="2" applyNumberFormat="1" applyFont="1" applyBorder="1" applyAlignment="1">
      <alignment horizontal="right"/>
    </xf>
    <xf numFmtId="0" fontId="64" fillId="0" borderId="1" xfId="2" applyFont="1" applyAlignment="1">
      <alignment wrapText="1"/>
    </xf>
    <xf numFmtId="1" fontId="64" fillId="0" borderId="1" xfId="2" applyNumberFormat="1" applyFont="1" applyAlignment="1">
      <alignment horizontal="right"/>
    </xf>
    <xf numFmtId="1" fontId="64" fillId="0" borderId="1" xfId="2" applyNumberFormat="1" applyFont="1"/>
    <xf numFmtId="3" fontId="64" fillId="0" borderId="1" xfId="2" applyNumberFormat="1" applyFont="1" applyAlignment="1">
      <alignment horizontal="right"/>
    </xf>
    <xf numFmtId="168" fontId="64" fillId="0" borderId="1" xfId="2" applyNumberFormat="1" applyFont="1" applyAlignment="1">
      <alignment horizontal="right"/>
    </xf>
    <xf numFmtId="0" fontId="62" fillId="0" borderId="1" xfId="2"/>
    <xf numFmtId="0" fontId="67" fillId="5" borderId="32" xfId="2" applyFont="1" applyFill="1" applyBorder="1"/>
    <xf numFmtId="0" fontId="62" fillId="0" borderId="32" xfId="2" applyBorder="1"/>
    <xf numFmtId="169" fontId="62" fillId="0" borderId="32" xfId="2" applyNumberFormat="1" applyBorder="1"/>
    <xf numFmtId="0" fontId="62" fillId="0" borderId="1" xfId="2" applyAlignment="1">
      <alignment wrapText="1"/>
    </xf>
    <xf numFmtId="0" fontId="50" fillId="5" borderId="0" xfId="0" applyFont="1" applyFill="1" applyProtection="1">
      <protection locked="0"/>
    </xf>
    <xf numFmtId="4" fontId="51" fillId="5" borderId="0" xfId="0" applyNumberFormat="1" applyFont="1" applyFill="1"/>
    <xf numFmtId="0" fontId="68" fillId="0" borderId="0" xfId="0" applyFont="1" applyAlignment="1" applyProtection="1">
      <alignment vertical="center"/>
      <protection locked="0"/>
    </xf>
    <xf numFmtId="0" fontId="68" fillId="0" borderId="0" xfId="0" applyFont="1" applyAlignment="1">
      <alignment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65" fillId="0" borderId="1" xfId="2" applyFont="1" applyAlignment="1">
      <alignment horizontal="left"/>
    </xf>
    <xf numFmtId="0" fontId="66" fillId="0" borderId="29" xfId="2" applyFont="1" applyBorder="1" applyAlignment="1">
      <alignment horizontal="left"/>
    </xf>
    <xf numFmtId="0" fontId="36" fillId="0" borderId="1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wrapText="1"/>
    </xf>
    <xf numFmtId="0" fontId="34" fillId="0" borderId="1" xfId="0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29" xfId="0" applyFont="1" applyBorder="1" applyAlignment="1">
      <alignment horizontal="left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/>
    </xf>
  </cellXfs>
  <cellStyles count="3">
    <cellStyle name="Hypertextový odkaz" xfId="1" builtinId="8"/>
    <cellStyle name="Normální" xfId="0" builtinId="0" customBuiltin="1"/>
    <cellStyle name="Normální 2" xfId="2" xr:uid="{D930B1CF-998F-4F80-8804-BDFFA09A2098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1/185804211" TargetMode="External"/><Relationship Id="rId21" Type="http://schemas.openxmlformats.org/officeDocument/2006/relationships/hyperlink" Target="https://podminky.urs.cz/item/CS_URS_2025_01/184911421" TargetMode="External"/><Relationship Id="rId42" Type="http://schemas.openxmlformats.org/officeDocument/2006/relationships/hyperlink" Target="https://podminky.urs.cz/item/CS_URS_2025_01/184806188" TargetMode="External"/><Relationship Id="rId63" Type="http://schemas.openxmlformats.org/officeDocument/2006/relationships/hyperlink" Target="https://podminky.urs.cz/item/CS_URS_2025_01/185804214" TargetMode="External"/><Relationship Id="rId84" Type="http://schemas.openxmlformats.org/officeDocument/2006/relationships/hyperlink" Target="https://podminky.urs.cz/item/CS_URS_2025_01/997221858" TargetMode="External"/><Relationship Id="rId138" Type="http://schemas.openxmlformats.org/officeDocument/2006/relationships/hyperlink" Target="https://podminky.urs.cz/item/CS_URS_2025_01/185804311" TargetMode="External"/><Relationship Id="rId159" Type="http://schemas.openxmlformats.org/officeDocument/2006/relationships/hyperlink" Target="https://podminky.urs.cz/item/CS_URS_2025_01/185804431" TargetMode="External"/><Relationship Id="rId170" Type="http://schemas.openxmlformats.org/officeDocument/2006/relationships/hyperlink" Target="https://podminky.urs.cz/item/CS_URS_2025_01/185804253" TargetMode="External"/><Relationship Id="rId191" Type="http://schemas.openxmlformats.org/officeDocument/2006/relationships/hyperlink" Target="https://podminky.urs.cz/item/CS_URS_2025_01/185804211" TargetMode="External"/><Relationship Id="rId205" Type="http://schemas.openxmlformats.org/officeDocument/2006/relationships/hyperlink" Target="https://podminky.urs.cz/item/CS_URS_2025_01/998231411" TargetMode="External"/><Relationship Id="rId226" Type="http://schemas.openxmlformats.org/officeDocument/2006/relationships/hyperlink" Target="https://podminky.urs.cz/item/CS_URS_2025_01/185805219" TargetMode="External"/><Relationship Id="rId247" Type="http://schemas.openxmlformats.org/officeDocument/2006/relationships/hyperlink" Target="https://podminky.urs.cz/item/CS_URS_2025_01/997221858" TargetMode="External"/><Relationship Id="rId107" Type="http://schemas.openxmlformats.org/officeDocument/2006/relationships/hyperlink" Target="https://podminky.urs.cz/item/CS_URS_2025_01/183403114" TargetMode="External"/><Relationship Id="rId11" Type="http://schemas.openxmlformats.org/officeDocument/2006/relationships/hyperlink" Target="https://podminky.urs.cz/item/CS_URS_2025_01/997221858" TargetMode="External"/><Relationship Id="rId32" Type="http://schemas.openxmlformats.org/officeDocument/2006/relationships/hyperlink" Target="https://podminky.urs.cz/item/CS_URS_2025_01/184806152" TargetMode="External"/><Relationship Id="rId53" Type="http://schemas.openxmlformats.org/officeDocument/2006/relationships/hyperlink" Target="https://podminky.urs.cz/item/CS_URS_2025_01/184806152" TargetMode="External"/><Relationship Id="rId74" Type="http://schemas.openxmlformats.org/officeDocument/2006/relationships/hyperlink" Target="https://podminky.urs.cz/item/CS_URS_2025_01/184803111" TargetMode="External"/><Relationship Id="rId128" Type="http://schemas.openxmlformats.org/officeDocument/2006/relationships/hyperlink" Target="https://podminky.urs.cz/item/CS_URS_2025_01/185804211" TargetMode="External"/><Relationship Id="rId149" Type="http://schemas.openxmlformats.org/officeDocument/2006/relationships/hyperlink" Target="https://podminky.urs.cz/item/CS_URS_2025_01/185804432" TargetMode="External"/><Relationship Id="rId5" Type="http://schemas.openxmlformats.org/officeDocument/2006/relationships/hyperlink" Target="https://podminky.urs.cz/item/CS_URS_2025_01/185804213" TargetMode="External"/><Relationship Id="rId95" Type="http://schemas.openxmlformats.org/officeDocument/2006/relationships/hyperlink" Target="https://podminky.urs.cz/item/CS_URS_2025_01/185804511" TargetMode="External"/><Relationship Id="rId160" Type="http://schemas.openxmlformats.org/officeDocument/2006/relationships/hyperlink" Target="https://podminky.urs.cz/item/CS_URS_2025_01/185804432" TargetMode="External"/><Relationship Id="rId181" Type="http://schemas.openxmlformats.org/officeDocument/2006/relationships/hyperlink" Target="https://podminky.urs.cz/item/CS_URS_2025_01/184806122" TargetMode="External"/><Relationship Id="rId216" Type="http://schemas.openxmlformats.org/officeDocument/2006/relationships/hyperlink" Target="https://podminky.urs.cz/item/CS_URS_2025_01/183211322" TargetMode="External"/><Relationship Id="rId237" Type="http://schemas.openxmlformats.org/officeDocument/2006/relationships/hyperlink" Target="https://podminky.urs.cz/item/CS_URS_2025_01/185811111" TargetMode="External"/><Relationship Id="rId22" Type="http://schemas.openxmlformats.org/officeDocument/2006/relationships/hyperlink" Target="https://podminky.urs.cz/item/CS_URS_2025_01/997221858" TargetMode="External"/><Relationship Id="rId43" Type="http://schemas.openxmlformats.org/officeDocument/2006/relationships/hyperlink" Target="https://podminky.urs.cz/item/CS_URS_2025_01/185804253" TargetMode="External"/><Relationship Id="rId64" Type="http://schemas.openxmlformats.org/officeDocument/2006/relationships/hyperlink" Target="https://podminky.urs.cz/item/CS_URS_2025_01/185803511" TargetMode="External"/><Relationship Id="rId118" Type="http://schemas.openxmlformats.org/officeDocument/2006/relationships/hyperlink" Target="https://podminky.urs.cz/item/CS_URS_2025_01/997221858" TargetMode="External"/><Relationship Id="rId139" Type="http://schemas.openxmlformats.org/officeDocument/2006/relationships/hyperlink" Target="https://podminky.urs.cz/item/CS_URS_2025_01/185803511" TargetMode="External"/><Relationship Id="rId85" Type="http://schemas.openxmlformats.org/officeDocument/2006/relationships/hyperlink" Target="https://podminky.urs.cz/item/CS_URS_2025_01/184813551" TargetMode="External"/><Relationship Id="rId150" Type="http://schemas.openxmlformats.org/officeDocument/2006/relationships/hyperlink" Target="https://podminky.urs.cz/item/CS_URS_2025_01/184806185" TargetMode="External"/><Relationship Id="rId171" Type="http://schemas.openxmlformats.org/officeDocument/2006/relationships/hyperlink" Target="https://podminky.urs.cz/item/CS_URS_2025_01/185804512" TargetMode="External"/><Relationship Id="rId192" Type="http://schemas.openxmlformats.org/officeDocument/2006/relationships/hyperlink" Target="https://podminky.urs.cz/item/CS_URS_2025_01/185804219" TargetMode="External"/><Relationship Id="rId206" Type="http://schemas.openxmlformats.org/officeDocument/2006/relationships/hyperlink" Target="https://podminky.urs.cz/item/CS_URS_2025_01/998231431" TargetMode="External"/><Relationship Id="rId227" Type="http://schemas.openxmlformats.org/officeDocument/2006/relationships/hyperlink" Target="https://podminky.urs.cz/item/CS_URS_2025_01/183911111" TargetMode="External"/><Relationship Id="rId248" Type="http://schemas.openxmlformats.org/officeDocument/2006/relationships/hyperlink" Target="https://podminky.urs.cz/item/CS_URS_2025_01/997221858" TargetMode="External"/><Relationship Id="rId12" Type="http://schemas.openxmlformats.org/officeDocument/2006/relationships/hyperlink" Target="https://podminky.urs.cz/item/CS_URS_2025_01/184803129" TargetMode="External"/><Relationship Id="rId33" Type="http://schemas.openxmlformats.org/officeDocument/2006/relationships/hyperlink" Target="https://podminky.urs.cz/item/CS_URS_2025_01/184806172" TargetMode="External"/><Relationship Id="rId108" Type="http://schemas.openxmlformats.org/officeDocument/2006/relationships/hyperlink" Target="https://podminky.urs.cz/item/CS_URS_2025_01/183403131" TargetMode="External"/><Relationship Id="rId129" Type="http://schemas.openxmlformats.org/officeDocument/2006/relationships/hyperlink" Target="https://podminky.urs.cz/item/CS_URS_2025_01/185804231" TargetMode="External"/><Relationship Id="rId54" Type="http://schemas.openxmlformats.org/officeDocument/2006/relationships/hyperlink" Target="https://podminky.urs.cz/item/CS_URS_2025_01/184806172" TargetMode="External"/><Relationship Id="rId70" Type="http://schemas.openxmlformats.org/officeDocument/2006/relationships/hyperlink" Target="https://podminky.urs.cz/item/CS_URS_2025_01/184214154" TargetMode="External"/><Relationship Id="rId75" Type="http://schemas.openxmlformats.org/officeDocument/2006/relationships/hyperlink" Target="https://podminky.urs.cz/item/CS_URS_2025_01/184803119" TargetMode="External"/><Relationship Id="rId91" Type="http://schemas.openxmlformats.org/officeDocument/2006/relationships/hyperlink" Target="https://podminky.urs.cz/item/CS_URS_2025_01/184214155" TargetMode="External"/><Relationship Id="rId96" Type="http://schemas.openxmlformats.org/officeDocument/2006/relationships/hyperlink" Target="https://podminky.urs.cz/item/CS_URS_2025_01/185804211" TargetMode="External"/><Relationship Id="rId140" Type="http://schemas.openxmlformats.org/officeDocument/2006/relationships/hyperlink" Target="https://podminky.urs.cz/item/CS_URS_2025_01/183211422" TargetMode="External"/><Relationship Id="rId145" Type="http://schemas.openxmlformats.org/officeDocument/2006/relationships/hyperlink" Target="https://podminky.urs.cz/item/CS_URS_2025_01/185803511" TargetMode="External"/><Relationship Id="rId161" Type="http://schemas.openxmlformats.org/officeDocument/2006/relationships/hyperlink" Target="https://podminky.urs.cz/item/CS_URS_2025_01/184806186" TargetMode="External"/><Relationship Id="rId166" Type="http://schemas.openxmlformats.org/officeDocument/2006/relationships/hyperlink" Target="https://podminky.urs.cz/item/CS_URS_2025_01/183911111" TargetMode="External"/><Relationship Id="rId182" Type="http://schemas.openxmlformats.org/officeDocument/2006/relationships/hyperlink" Target="https://podminky.urs.cz/item/CS_URS_2025_01/184806182" TargetMode="External"/><Relationship Id="rId187" Type="http://schemas.openxmlformats.org/officeDocument/2006/relationships/hyperlink" Target="https://podminky.urs.cz/item/CS_URS_2025_01/184806111" TargetMode="External"/><Relationship Id="rId217" Type="http://schemas.openxmlformats.org/officeDocument/2006/relationships/hyperlink" Target="https://podminky.urs.cz/item/CS_URS_2025_01/183211319" TargetMode="External"/><Relationship Id="rId1" Type="http://schemas.openxmlformats.org/officeDocument/2006/relationships/hyperlink" Target="https://podminky.urs.cz/item/CS_URS_2025_01/185804213" TargetMode="External"/><Relationship Id="rId6" Type="http://schemas.openxmlformats.org/officeDocument/2006/relationships/hyperlink" Target="https://podminky.urs.cz/item/CS_URS_2025_01/184911421" TargetMode="External"/><Relationship Id="rId212" Type="http://schemas.openxmlformats.org/officeDocument/2006/relationships/hyperlink" Target="https://podminky.urs.cz/item/CS_URS_2025_01/998231411" TargetMode="External"/><Relationship Id="rId233" Type="http://schemas.openxmlformats.org/officeDocument/2006/relationships/hyperlink" Target="https://podminky.urs.cz/item/CS_URS_2025_01/183911111" TargetMode="External"/><Relationship Id="rId238" Type="http://schemas.openxmlformats.org/officeDocument/2006/relationships/hyperlink" Target="https://podminky.urs.cz/item/CS_URS_2025_01/997221858" TargetMode="External"/><Relationship Id="rId23" Type="http://schemas.openxmlformats.org/officeDocument/2006/relationships/hyperlink" Target="https://podminky.urs.cz/item/CS_URS_2025_01/184806152" TargetMode="External"/><Relationship Id="rId28" Type="http://schemas.openxmlformats.org/officeDocument/2006/relationships/hyperlink" Target="https://podminky.urs.cz/item/CS_URS_2025_01/184806186" TargetMode="External"/><Relationship Id="rId49" Type="http://schemas.openxmlformats.org/officeDocument/2006/relationships/hyperlink" Target="https://podminky.urs.cz/item/CS_URS_2025_01/997221858" TargetMode="External"/><Relationship Id="rId114" Type="http://schemas.openxmlformats.org/officeDocument/2006/relationships/hyperlink" Target="https://podminky.urs.cz/item/CS_URS_2025_01/185805213" TargetMode="External"/><Relationship Id="rId119" Type="http://schemas.openxmlformats.org/officeDocument/2006/relationships/hyperlink" Target="https://podminky.urs.cz/item/CS_URS_2025_01/185805211" TargetMode="External"/><Relationship Id="rId44" Type="http://schemas.openxmlformats.org/officeDocument/2006/relationships/hyperlink" Target="https://podminky.urs.cz/item/CS_URS_2025_01/997221858" TargetMode="External"/><Relationship Id="rId60" Type="http://schemas.openxmlformats.org/officeDocument/2006/relationships/hyperlink" Target="https://podminky.urs.cz/item/CS_URS_2025_01/997221858" TargetMode="External"/><Relationship Id="rId65" Type="http://schemas.openxmlformats.org/officeDocument/2006/relationships/hyperlink" Target="https://podminky.urs.cz/item/CS_URS_2025_01/997221858" TargetMode="External"/><Relationship Id="rId81" Type="http://schemas.openxmlformats.org/officeDocument/2006/relationships/hyperlink" Target="https://podminky.urs.cz/item/CS_URS_2025_01/185804514" TargetMode="External"/><Relationship Id="rId86" Type="http://schemas.openxmlformats.org/officeDocument/2006/relationships/hyperlink" Target="https://podminky.urs.cz/item/CS_URS_2025_01/997221858" TargetMode="External"/><Relationship Id="rId130" Type="http://schemas.openxmlformats.org/officeDocument/2006/relationships/hyperlink" Target="https://podminky.urs.cz/item/CS_URS_2025_01/184817111" TargetMode="External"/><Relationship Id="rId135" Type="http://schemas.openxmlformats.org/officeDocument/2006/relationships/hyperlink" Target="https://podminky.urs.cz/item/CS_URS_2025_01/997221858" TargetMode="External"/><Relationship Id="rId151" Type="http://schemas.openxmlformats.org/officeDocument/2006/relationships/hyperlink" Target="https://podminky.urs.cz/item/CS_URS_2025_01/185804253" TargetMode="External"/><Relationship Id="rId156" Type="http://schemas.openxmlformats.org/officeDocument/2006/relationships/hyperlink" Target="https://podminky.urs.cz/item/CS_URS_2025_01/183101113" TargetMode="External"/><Relationship Id="rId177" Type="http://schemas.openxmlformats.org/officeDocument/2006/relationships/hyperlink" Target="https://podminky.urs.cz/item/CS_URS_2025_01/185804512" TargetMode="External"/><Relationship Id="rId198" Type="http://schemas.openxmlformats.org/officeDocument/2006/relationships/hyperlink" Target="https://podminky.urs.cz/item/CS_URS_2025_01/184806111" TargetMode="External"/><Relationship Id="rId172" Type="http://schemas.openxmlformats.org/officeDocument/2006/relationships/hyperlink" Target="https://podminky.urs.cz/item/CS_URS_2025_01/185804212" TargetMode="External"/><Relationship Id="rId193" Type="http://schemas.openxmlformats.org/officeDocument/2006/relationships/hyperlink" Target="https://podminky.urs.cz/item/CS_URS_2025_01/184806111" TargetMode="External"/><Relationship Id="rId202" Type="http://schemas.openxmlformats.org/officeDocument/2006/relationships/hyperlink" Target="https://podminky.urs.cz/item/CS_URS_2025_01/185804311" TargetMode="External"/><Relationship Id="rId207" Type="http://schemas.openxmlformats.org/officeDocument/2006/relationships/hyperlink" Target="https://podminky.urs.cz/item/CS_URS_2025_01/185804211" TargetMode="External"/><Relationship Id="rId223" Type="http://schemas.openxmlformats.org/officeDocument/2006/relationships/hyperlink" Target="https://podminky.urs.cz/item/CS_URS_2025_01/998231411" TargetMode="External"/><Relationship Id="rId228" Type="http://schemas.openxmlformats.org/officeDocument/2006/relationships/hyperlink" Target="https://podminky.urs.cz/item/CS_URS_2025_01/183451441" TargetMode="External"/><Relationship Id="rId244" Type="http://schemas.openxmlformats.org/officeDocument/2006/relationships/hyperlink" Target="https://podminky.urs.cz/item/CS_URS_2025_01/185811212" TargetMode="External"/><Relationship Id="rId249" Type="http://schemas.openxmlformats.org/officeDocument/2006/relationships/hyperlink" Target="https://podminky.urs.cz/item/CS_URS_2025_01/184813511" TargetMode="External"/><Relationship Id="rId13" Type="http://schemas.openxmlformats.org/officeDocument/2006/relationships/hyperlink" Target="https://podminky.urs.cz/item/CS_URS_2025_01/185804513" TargetMode="External"/><Relationship Id="rId18" Type="http://schemas.openxmlformats.org/officeDocument/2006/relationships/hyperlink" Target="https://podminky.urs.cz/item/CS_URS_2025_01/185804514" TargetMode="External"/><Relationship Id="rId39" Type="http://schemas.openxmlformats.org/officeDocument/2006/relationships/hyperlink" Target="https://podminky.urs.cz/item/CS_URS_2025_01/997221858" TargetMode="External"/><Relationship Id="rId109" Type="http://schemas.openxmlformats.org/officeDocument/2006/relationships/hyperlink" Target="https://podminky.urs.cz/item/CS_URS_2025_01/183403111" TargetMode="External"/><Relationship Id="rId34" Type="http://schemas.openxmlformats.org/officeDocument/2006/relationships/hyperlink" Target="https://podminky.urs.cz/item/CS_URS_2025_01/997221858" TargetMode="External"/><Relationship Id="rId50" Type="http://schemas.openxmlformats.org/officeDocument/2006/relationships/hyperlink" Target="https://podminky.urs.cz/item/CS_URS_2025_01/184911421" TargetMode="External"/><Relationship Id="rId55" Type="http://schemas.openxmlformats.org/officeDocument/2006/relationships/hyperlink" Target="https://podminky.urs.cz/item/CS_URS_2025_01/185804214" TargetMode="External"/><Relationship Id="rId76" Type="http://schemas.openxmlformats.org/officeDocument/2006/relationships/hyperlink" Target="https://podminky.urs.cz/item/CS_URS_2025_01/185804514" TargetMode="External"/><Relationship Id="rId97" Type="http://schemas.openxmlformats.org/officeDocument/2006/relationships/hyperlink" Target="https://podminky.urs.cz/item/CS_URS_2025_01/185803511" TargetMode="External"/><Relationship Id="rId104" Type="http://schemas.openxmlformats.org/officeDocument/2006/relationships/hyperlink" Target="https://podminky.urs.cz/item/CS_URS_2025_01/997221858" TargetMode="External"/><Relationship Id="rId120" Type="http://schemas.openxmlformats.org/officeDocument/2006/relationships/hyperlink" Target="https://podminky.urs.cz/item/CS_URS_2025_01/183403131" TargetMode="External"/><Relationship Id="rId125" Type="http://schemas.openxmlformats.org/officeDocument/2006/relationships/hyperlink" Target="https://podminky.urs.cz/item/CS_URS_2025_01/997221858" TargetMode="External"/><Relationship Id="rId141" Type="http://schemas.openxmlformats.org/officeDocument/2006/relationships/hyperlink" Target="https://podminky.urs.cz/item/CS_URS_2025_01/185804511" TargetMode="External"/><Relationship Id="rId146" Type="http://schemas.openxmlformats.org/officeDocument/2006/relationships/hyperlink" Target="https://podminky.urs.cz/item/CS_URS_2025_01/997221858" TargetMode="External"/><Relationship Id="rId167" Type="http://schemas.openxmlformats.org/officeDocument/2006/relationships/hyperlink" Target="https://podminky.urs.cz/item/CS_URS_2025_01/185804431" TargetMode="External"/><Relationship Id="rId188" Type="http://schemas.openxmlformats.org/officeDocument/2006/relationships/hyperlink" Target="https://podminky.urs.cz/item/CS_URS_2025_01/997221858" TargetMode="External"/><Relationship Id="rId7" Type="http://schemas.openxmlformats.org/officeDocument/2006/relationships/hyperlink" Target="https://podminky.urs.cz/item/CS_URS_2025_01/997221858" TargetMode="External"/><Relationship Id="rId71" Type="http://schemas.openxmlformats.org/officeDocument/2006/relationships/hyperlink" Target="https://podminky.urs.cz/item/CS_URS_2025_01/185804513" TargetMode="External"/><Relationship Id="rId92" Type="http://schemas.openxmlformats.org/officeDocument/2006/relationships/hyperlink" Target="https://podminky.urs.cz/item/CS_URS_2025_01/183911111" TargetMode="External"/><Relationship Id="rId162" Type="http://schemas.openxmlformats.org/officeDocument/2006/relationships/hyperlink" Target="https://podminky.urs.cz/item/CS_URS_2025_01/185804253" TargetMode="External"/><Relationship Id="rId183" Type="http://schemas.openxmlformats.org/officeDocument/2006/relationships/hyperlink" Target="https://podminky.urs.cz/item/CS_URS_2025_01/185804212" TargetMode="External"/><Relationship Id="rId213" Type="http://schemas.openxmlformats.org/officeDocument/2006/relationships/hyperlink" Target="https://podminky.urs.cz/item/CS_URS_2025_01/998231431" TargetMode="External"/><Relationship Id="rId218" Type="http://schemas.openxmlformats.org/officeDocument/2006/relationships/hyperlink" Target="https://podminky.urs.cz/item/CS_URS_2025_01/185804311" TargetMode="External"/><Relationship Id="rId234" Type="http://schemas.openxmlformats.org/officeDocument/2006/relationships/hyperlink" Target="https://podminky.urs.cz/item/CS_URS_2025_01/183451441" TargetMode="External"/><Relationship Id="rId239" Type="http://schemas.openxmlformats.org/officeDocument/2006/relationships/hyperlink" Target="https://podminky.urs.cz/item/CS_URS_2025_01/183451431" TargetMode="External"/><Relationship Id="rId2" Type="http://schemas.openxmlformats.org/officeDocument/2006/relationships/hyperlink" Target="https://podminky.urs.cz/item/CS_URS_2025_01/184852322" TargetMode="External"/><Relationship Id="rId29" Type="http://schemas.openxmlformats.org/officeDocument/2006/relationships/hyperlink" Target="https://podminky.urs.cz/item/CS_URS_2025_01/185804253" TargetMode="External"/><Relationship Id="rId250" Type="http://schemas.openxmlformats.org/officeDocument/2006/relationships/hyperlink" Target="https://podminky.urs.cz/item/CS_URS_2025_01/184813511" TargetMode="External"/><Relationship Id="rId24" Type="http://schemas.openxmlformats.org/officeDocument/2006/relationships/hyperlink" Target="https://podminky.urs.cz/item/CS_URS_2025_01/184806172" TargetMode="External"/><Relationship Id="rId40" Type="http://schemas.openxmlformats.org/officeDocument/2006/relationships/hyperlink" Target="https://podminky.urs.cz/item/CS_URS_2025_01/185804414" TargetMode="External"/><Relationship Id="rId45" Type="http://schemas.openxmlformats.org/officeDocument/2006/relationships/hyperlink" Target="https://podminky.urs.cz/item/CS_URS_2025_01/183911111" TargetMode="External"/><Relationship Id="rId66" Type="http://schemas.openxmlformats.org/officeDocument/2006/relationships/hyperlink" Target="https://podminky.urs.cz/item/CS_URS_2025_01/185804514" TargetMode="External"/><Relationship Id="rId87" Type="http://schemas.openxmlformats.org/officeDocument/2006/relationships/hyperlink" Target="https://podminky.urs.cz/item/CS_URS_2025_01/184806187" TargetMode="External"/><Relationship Id="rId110" Type="http://schemas.openxmlformats.org/officeDocument/2006/relationships/hyperlink" Target="https://podminky.urs.cz/item/CS_URS_2025_01/183403153" TargetMode="External"/><Relationship Id="rId115" Type="http://schemas.openxmlformats.org/officeDocument/2006/relationships/hyperlink" Target="https://podminky.urs.cz/item/CS_URS_2025_01/183211422" TargetMode="External"/><Relationship Id="rId131" Type="http://schemas.openxmlformats.org/officeDocument/2006/relationships/hyperlink" Target="https://podminky.urs.cz/item/CS_URS_2025_01/184817121" TargetMode="External"/><Relationship Id="rId136" Type="http://schemas.openxmlformats.org/officeDocument/2006/relationships/hyperlink" Target="https://podminky.urs.cz/item/CS_URS_2025_01/184813542" TargetMode="External"/><Relationship Id="rId157" Type="http://schemas.openxmlformats.org/officeDocument/2006/relationships/hyperlink" Target="https://podminky.urs.cz/item/CS_URS_2025_01/184102211" TargetMode="External"/><Relationship Id="rId178" Type="http://schemas.openxmlformats.org/officeDocument/2006/relationships/hyperlink" Target="https://podminky.urs.cz/item/CS_URS_2025_01/997221858" TargetMode="External"/><Relationship Id="rId61" Type="http://schemas.openxmlformats.org/officeDocument/2006/relationships/hyperlink" Target="https://podminky.urs.cz/item/CS_URS_2025_01/184803111" TargetMode="External"/><Relationship Id="rId82" Type="http://schemas.openxmlformats.org/officeDocument/2006/relationships/hyperlink" Target="https://podminky.urs.cz/item/CS_URS_2025_01/185804214" TargetMode="External"/><Relationship Id="rId152" Type="http://schemas.openxmlformats.org/officeDocument/2006/relationships/hyperlink" Target="https://podminky.urs.cz/item/CS_URS_2025_01/185804512" TargetMode="External"/><Relationship Id="rId173" Type="http://schemas.openxmlformats.org/officeDocument/2006/relationships/hyperlink" Target="https://podminky.urs.cz/item/CS_URS_2025_01/997221858" TargetMode="External"/><Relationship Id="rId194" Type="http://schemas.openxmlformats.org/officeDocument/2006/relationships/hyperlink" Target="https://podminky.urs.cz/item/CS_URS_2025_01/997221858" TargetMode="External"/><Relationship Id="rId199" Type="http://schemas.openxmlformats.org/officeDocument/2006/relationships/hyperlink" Target="https://podminky.urs.cz/item/CS_URS_2025_01/185804211" TargetMode="External"/><Relationship Id="rId203" Type="http://schemas.openxmlformats.org/officeDocument/2006/relationships/hyperlink" Target="https://podminky.urs.cz/item/CS_URS_2025_01/185804319" TargetMode="External"/><Relationship Id="rId208" Type="http://schemas.openxmlformats.org/officeDocument/2006/relationships/hyperlink" Target="https://podminky.urs.cz/item/CS_URS_2025_01/185804219" TargetMode="External"/><Relationship Id="rId229" Type="http://schemas.openxmlformats.org/officeDocument/2006/relationships/hyperlink" Target="https://podminky.urs.cz/item/CS_URS_2025_01/183451515" TargetMode="External"/><Relationship Id="rId19" Type="http://schemas.openxmlformats.org/officeDocument/2006/relationships/hyperlink" Target="https://podminky.urs.cz/item/CS_URS_2025_01/185804214" TargetMode="External"/><Relationship Id="rId224" Type="http://schemas.openxmlformats.org/officeDocument/2006/relationships/hyperlink" Target="https://podminky.urs.cz/item/CS_URS_2025_01/998231431" TargetMode="External"/><Relationship Id="rId240" Type="http://schemas.openxmlformats.org/officeDocument/2006/relationships/hyperlink" Target="https://podminky.urs.cz/item/CS_URS_2025_01/185811211" TargetMode="External"/><Relationship Id="rId245" Type="http://schemas.openxmlformats.org/officeDocument/2006/relationships/hyperlink" Target="https://podminky.urs.cz/item/CS_URS_2025_01/997221858" TargetMode="External"/><Relationship Id="rId14" Type="http://schemas.openxmlformats.org/officeDocument/2006/relationships/hyperlink" Target="https://podminky.urs.cz/item/CS_URS_2025_01/997221858" TargetMode="External"/><Relationship Id="rId30" Type="http://schemas.openxmlformats.org/officeDocument/2006/relationships/hyperlink" Target="https://podminky.urs.cz/item/CS_URS_2025_01/997221858" TargetMode="External"/><Relationship Id="rId35" Type="http://schemas.openxmlformats.org/officeDocument/2006/relationships/hyperlink" Target="https://podminky.urs.cz/item/CS_URS_2025_01/184806152" TargetMode="External"/><Relationship Id="rId56" Type="http://schemas.openxmlformats.org/officeDocument/2006/relationships/hyperlink" Target="https://podminky.urs.cz/item/CS_URS_2025_01/997221858" TargetMode="External"/><Relationship Id="rId77" Type="http://schemas.openxmlformats.org/officeDocument/2006/relationships/hyperlink" Target="https://podminky.urs.cz/item/CS_URS_2025_01/185804214" TargetMode="External"/><Relationship Id="rId100" Type="http://schemas.openxmlformats.org/officeDocument/2006/relationships/hyperlink" Target="https://podminky.urs.cz/item/CS_URS_2025_01/184911151" TargetMode="External"/><Relationship Id="rId105" Type="http://schemas.openxmlformats.org/officeDocument/2006/relationships/hyperlink" Target="https://podminky.urs.cz/item/CS_URS_2025_01/183211422" TargetMode="External"/><Relationship Id="rId126" Type="http://schemas.openxmlformats.org/officeDocument/2006/relationships/hyperlink" Target="https://podminky.urs.cz/item/CS_URS_2025_01/185804511" TargetMode="External"/><Relationship Id="rId147" Type="http://schemas.openxmlformats.org/officeDocument/2006/relationships/hyperlink" Target="https://podminky.urs.cz/item/CS_URS_2025_01/183211422" TargetMode="External"/><Relationship Id="rId168" Type="http://schemas.openxmlformats.org/officeDocument/2006/relationships/hyperlink" Target="https://podminky.urs.cz/item/CS_URS_2025_01/185804432" TargetMode="External"/><Relationship Id="rId8" Type="http://schemas.openxmlformats.org/officeDocument/2006/relationships/hyperlink" Target="https://podminky.urs.cz/item/CS_URS_2025_01/184803129" TargetMode="External"/><Relationship Id="rId51" Type="http://schemas.openxmlformats.org/officeDocument/2006/relationships/hyperlink" Target="https://podminky.urs.cz/item/CS_URS_2025_01/184806152" TargetMode="External"/><Relationship Id="rId72" Type="http://schemas.openxmlformats.org/officeDocument/2006/relationships/hyperlink" Target="https://podminky.urs.cz/item/CS_URS_2025_01/997221858" TargetMode="External"/><Relationship Id="rId93" Type="http://schemas.openxmlformats.org/officeDocument/2006/relationships/hyperlink" Target="https://podminky.urs.cz/item/CS_URS_2025_01/184817111" TargetMode="External"/><Relationship Id="rId98" Type="http://schemas.openxmlformats.org/officeDocument/2006/relationships/hyperlink" Target="https://podminky.urs.cz/item/CS_URS_2025_01/997221858" TargetMode="External"/><Relationship Id="rId121" Type="http://schemas.openxmlformats.org/officeDocument/2006/relationships/hyperlink" Target="https://podminky.urs.cz/item/CS_URS_2025_01/183403111" TargetMode="External"/><Relationship Id="rId142" Type="http://schemas.openxmlformats.org/officeDocument/2006/relationships/hyperlink" Target="https://podminky.urs.cz/item/CS_URS_2025_01/185804211" TargetMode="External"/><Relationship Id="rId163" Type="http://schemas.openxmlformats.org/officeDocument/2006/relationships/hyperlink" Target="https://podminky.urs.cz/item/CS_URS_2025_01/185804512" TargetMode="External"/><Relationship Id="rId184" Type="http://schemas.openxmlformats.org/officeDocument/2006/relationships/hyperlink" Target="https://podminky.urs.cz/item/CS_URS_2025_01/997221858" TargetMode="External"/><Relationship Id="rId189" Type="http://schemas.openxmlformats.org/officeDocument/2006/relationships/hyperlink" Target="https://podminky.urs.cz/item/CS_URS_2025_01/185804311" TargetMode="External"/><Relationship Id="rId219" Type="http://schemas.openxmlformats.org/officeDocument/2006/relationships/hyperlink" Target="https://podminky.urs.cz/item/CS_URS_2025_01/185804319" TargetMode="External"/><Relationship Id="rId3" Type="http://schemas.openxmlformats.org/officeDocument/2006/relationships/hyperlink" Target="https://podminky.urs.cz/item/CS_URS_2025_01/184911421" TargetMode="External"/><Relationship Id="rId214" Type="http://schemas.openxmlformats.org/officeDocument/2006/relationships/hyperlink" Target="https://podminky.urs.cz/item/CS_URS_2025_01/183902121" TargetMode="External"/><Relationship Id="rId230" Type="http://schemas.openxmlformats.org/officeDocument/2006/relationships/hyperlink" Target="https://podminky.urs.cz/item/CS_URS_2025_01/185811221" TargetMode="External"/><Relationship Id="rId235" Type="http://schemas.openxmlformats.org/officeDocument/2006/relationships/hyperlink" Target="https://podminky.urs.cz/item/CS_URS_2025_01/183451515" TargetMode="External"/><Relationship Id="rId251" Type="http://schemas.openxmlformats.org/officeDocument/2006/relationships/hyperlink" Target="https://podminky.urs.cz/item/CS_URS_2025_01/184813511" TargetMode="External"/><Relationship Id="rId25" Type="http://schemas.openxmlformats.org/officeDocument/2006/relationships/hyperlink" Target="https://podminky.urs.cz/item/CS_URS_2025_01/997221858" TargetMode="External"/><Relationship Id="rId46" Type="http://schemas.openxmlformats.org/officeDocument/2006/relationships/hyperlink" Target="https://podminky.urs.cz/item/CS_URS_2025_01/184806151" TargetMode="External"/><Relationship Id="rId67" Type="http://schemas.openxmlformats.org/officeDocument/2006/relationships/hyperlink" Target="https://podminky.urs.cz/item/CS_URS_2025_01/185804214" TargetMode="External"/><Relationship Id="rId116" Type="http://schemas.openxmlformats.org/officeDocument/2006/relationships/hyperlink" Target="https://podminky.urs.cz/item/CS_URS_2025_01/185804511" TargetMode="External"/><Relationship Id="rId137" Type="http://schemas.openxmlformats.org/officeDocument/2006/relationships/hyperlink" Target="https://podminky.urs.cz/item/CS_URS_2025_01/183211422" TargetMode="External"/><Relationship Id="rId158" Type="http://schemas.openxmlformats.org/officeDocument/2006/relationships/hyperlink" Target="https://podminky.urs.cz/item/CS_URS_2025_01/184911421" TargetMode="External"/><Relationship Id="rId20" Type="http://schemas.openxmlformats.org/officeDocument/2006/relationships/hyperlink" Target="https://podminky.urs.cz/item/CS_URS_2025_01/997221858" TargetMode="External"/><Relationship Id="rId41" Type="http://schemas.openxmlformats.org/officeDocument/2006/relationships/hyperlink" Target="https://podminky.urs.cz/item/CS_URS_2025_01/185804424" TargetMode="External"/><Relationship Id="rId62" Type="http://schemas.openxmlformats.org/officeDocument/2006/relationships/hyperlink" Target="https://podminky.urs.cz/item/CS_URS_2025_01/185804514" TargetMode="External"/><Relationship Id="rId83" Type="http://schemas.openxmlformats.org/officeDocument/2006/relationships/hyperlink" Target="https://podminky.urs.cz/item/CS_URS_2025_01/185803511" TargetMode="External"/><Relationship Id="rId88" Type="http://schemas.openxmlformats.org/officeDocument/2006/relationships/hyperlink" Target="https://podminky.urs.cz/item/CS_URS_2025_01/185804253" TargetMode="External"/><Relationship Id="rId111" Type="http://schemas.openxmlformats.org/officeDocument/2006/relationships/hyperlink" Target="https://podminky.urs.cz/item/CS_URS_2025_01/185803511" TargetMode="External"/><Relationship Id="rId132" Type="http://schemas.openxmlformats.org/officeDocument/2006/relationships/hyperlink" Target="https://podminky.urs.cz/item/CS_URS_2025_01/185804252" TargetMode="External"/><Relationship Id="rId153" Type="http://schemas.openxmlformats.org/officeDocument/2006/relationships/hyperlink" Target="https://podminky.urs.cz/item/CS_URS_2025_01/185804212" TargetMode="External"/><Relationship Id="rId174" Type="http://schemas.openxmlformats.org/officeDocument/2006/relationships/hyperlink" Target="https://podminky.urs.cz/item/CS_URS_2025_01/183911111" TargetMode="External"/><Relationship Id="rId179" Type="http://schemas.openxmlformats.org/officeDocument/2006/relationships/hyperlink" Target="https://podminky.urs.cz/item/CS_URS_2025_01/183911111" TargetMode="External"/><Relationship Id="rId195" Type="http://schemas.openxmlformats.org/officeDocument/2006/relationships/hyperlink" Target="https://podminky.urs.cz/item/CS_URS_2025_01/185804311" TargetMode="External"/><Relationship Id="rId209" Type="http://schemas.openxmlformats.org/officeDocument/2006/relationships/hyperlink" Target="https://podminky.urs.cz/item/CS_URS_2025_01/997221858" TargetMode="External"/><Relationship Id="rId190" Type="http://schemas.openxmlformats.org/officeDocument/2006/relationships/hyperlink" Target="https://podminky.urs.cz/item/CS_URS_2025_01/185804319" TargetMode="External"/><Relationship Id="rId204" Type="http://schemas.openxmlformats.org/officeDocument/2006/relationships/hyperlink" Target="https://podminky.urs.cz/item/CS_URS_2025_01/183911111" TargetMode="External"/><Relationship Id="rId220" Type="http://schemas.openxmlformats.org/officeDocument/2006/relationships/hyperlink" Target="https://podminky.urs.cz/item/CS_URS_2025_01/185804211" TargetMode="External"/><Relationship Id="rId225" Type="http://schemas.openxmlformats.org/officeDocument/2006/relationships/hyperlink" Target="https://podminky.urs.cz/item/CS_URS_2025_01/185805211" TargetMode="External"/><Relationship Id="rId241" Type="http://schemas.openxmlformats.org/officeDocument/2006/relationships/hyperlink" Target="https://podminky.urs.cz/item/CS_URS_2025_01/185851311" TargetMode="External"/><Relationship Id="rId246" Type="http://schemas.openxmlformats.org/officeDocument/2006/relationships/hyperlink" Target="https://podminky.urs.cz/item/CS_URS_2025_01/185811211" TargetMode="External"/><Relationship Id="rId15" Type="http://schemas.openxmlformats.org/officeDocument/2006/relationships/hyperlink" Target="https://podminky.urs.cz/item/CS_URS_2025_01/184803129" TargetMode="External"/><Relationship Id="rId36" Type="http://schemas.openxmlformats.org/officeDocument/2006/relationships/hyperlink" Target="https://podminky.urs.cz/item/CS_URS_2025_01/184806172" TargetMode="External"/><Relationship Id="rId57" Type="http://schemas.openxmlformats.org/officeDocument/2006/relationships/hyperlink" Target="https://podminky.urs.cz/item/CS_URS_2025_01/183911111" TargetMode="External"/><Relationship Id="rId106" Type="http://schemas.openxmlformats.org/officeDocument/2006/relationships/hyperlink" Target="https://podminky.urs.cz/item/CS_URS_2025_01/184911151" TargetMode="External"/><Relationship Id="rId127" Type="http://schemas.openxmlformats.org/officeDocument/2006/relationships/hyperlink" Target="https://podminky.urs.cz/item/CS_URS_2025_01/185804521" TargetMode="External"/><Relationship Id="rId10" Type="http://schemas.openxmlformats.org/officeDocument/2006/relationships/hyperlink" Target="https://podminky.urs.cz/item/CS_URS_2025_01/184803129" TargetMode="External"/><Relationship Id="rId31" Type="http://schemas.openxmlformats.org/officeDocument/2006/relationships/hyperlink" Target="https://podminky.urs.cz/item/CS_URS_2025_01/183911111" TargetMode="External"/><Relationship Id="rId52" Type="http://schemas.openxmlformats.org/officeDocument/2006/relationships/hyperlink" Target="https://podminky.urs.cz/item/CS_URS_2025_01/997221858" TargetMode="External"/><Relationship Id="rId73" Type="http://schemas.openxmlformats.org/officeDocument/2006/relationships/hyperlink" Target="https://podminky.urs.cz/item/CS_URS_2025_01/183911111" TargetMode="External"/><Relationship Id="rId78" Type="http://schemas.openxmlformats.org/officeDocument/2006/relationships/hyperlink" Target="https://podminky.urs.cz/item/CS_URS_2025_01/185803511" TargetMode="External"/><Relationship Id="rId94" Type="http://schemas.openxmlformats.org/officeDocument/2006/relationships/hyperlink" Target="https://podminky.urs.cz/item/CS_URS_2025_01/185804252" TargetMode="External"/><Relationship Id="rId99" Type="http://schemas.openxmlformats.org/officeDocument/2006/relationships/hyperlink" Target="https://podminky.urs.cz/item/CS_URS_2025_01/183211422" TargetMode="External"/><Relationship Id="rId101" Type="http://schemas.openxmlformats.org/officeDocument/2006/relationships/hyperlink" Target="https://podminky.urs.cz/item/CS_URS_2025_01/185804511" TargetMode="External"/><Relationship Id="rId122" Type="http://schemas.openxmlformats.org/officeDocument/2006/relationships/hyperlink" Target="https://podminky.urs.cz/item/CS_URS_2025_01/183403153" TargetMode="External"/><Relationship Id="rId143" Type="http://schemas.openxmlformats.org/officeDocument/2006/relationships/hyperlink" Target="https://podminky.urs.cz/item/CS_URS_2025_01/184817111" TargetMode="External"/><Relationship Id="rId148" Type="http://schemas.openxmlformats.org/officeDocument/2006/relationships/hyperlink" Target="https://podminky.urs.cz/item/CS_URS_2025_01/185804431" TargetMode="External"/><Relationship Id="rId164" Type="http://schemas.openxmlformats.org/officeDocument/2006/relationships/hyperlink" Target="https://podminky.urs.cz/item/CS_URS_2025_01/185804212" TargetMode="External"/><Relationship Id="rId169" Type="http://schemas.openxmlformats.org/officeDocument/2006/relationships/hyperlink" Target="https://podminky.urs.cz/item/CS_URS_2025_01/184806185" TargetMode="External"/><Relationship Id="rId185" Type="http://schemas.openxmlformats.org/officeDocument/2006/relationships/hyperlink" Target="https://podminky.urs.cz/item/CS_URS_2025_01/185804211" TargetMode="External"/><Relationship Id="rId4" Type="http://schemas.openxmlformats.org/officeDocument/2006/relationships/hyperlink" Target="https://podminky.urs.cz/item/CS_URS_2025_01/997221858" TargetMode="External"/><Relationship Id="rId9" Type="http://schemas.openxmlformats.org/officeDocument/2006/relationships/hyperlink" Target="https://podminky.urs.cz/item/CS_URS_2025_01/997221858" TargetMode="External"/><Relationship Id="rId180" Type="http://schemas.openxmlformats.org/officeDocument/2006/relationships/hyperlink" Target="https://podminky.urs.cz/item/CS_URS_2025_01/184813542" TargetMode="External"/><Relationship Id="rId210" Type="http://schemas.openxmlformats.org/officeDocument/2006/relationships/hyperlink" Target="https://podminky.urs.cz/item/CS_URS_2025_01/185804311" TargetMode="External"/><Relationship Id="rId215" Type="http://schemas.openxmlformats.org/officeDocument/2006/relationships/hyperlink" Target="https://podminky.urs.cz/item/CS_URS_2025_01/183901141" TargetMode="External"/><Relationship Id="rId236" Type="http://schemas.openxmlformats.org/officeDocument/2006/relationships/hyperlink" Target="https://podminky.urs.cz/item/CS_URS_2025_01/185811221" TargetMode="External"/><Relationship Id="rId26" Type="http://schemas.openxmlformats.org/officeDocument/2006/relationships/hyperlink" Target="https://podminky.urs.cz/item/CS_URS_2025_01/185804413" TargetMode="External"/><Relationship Id="rId231" Type="http://schemas.openxmlformats.org/officeDocument/2006/relationships/hyperlink" Target="https://podminky.urs.cz/item/CS_URS_2025_01/185811111" TargetMode="External"/><Relationship Id="rId252" Type="http://schemas.openxmlformats.org/officeDocument/2006/relationships/hyperlink" Target="https://podminky.urs.cz/item/CS_URS_2025_01/998231311" TargetMode="External"/><Relationship Id="rId47" Type="http://schemas.openxmlformats.org/officeDocument/2006/relationships/hyperlink" Target="https://podminky.urs.cz/item/CS_URS_2025_01/184806171" TargetMode="External"/><Relationship Id="rId68" Type="http://schemas.openxmlformats.org/officeDocument/2006/relationships/hyperlink" Target="https://podminky.urs.cz/item/CS_URS_2025_01/997221858" TargetMode="External"/><Relationship Id="rId89" Type="http://schemas.openxmlformats.org/officeDocument/2006/relationships/hyperlink" Target="https://podminky.urs.cz/item/CS_URS_2025_01/185804513" TargetMode="External"/><Relationship Id="rId112" Type="http://schemas.openxmlformats.org/officeDocument/2006/relationships/hyperlink" Target="https://podminky.urs.cz/item/CS_URS_2025_01/184814221" TargetMode="External"/><Relationship Id="rId133" Type="http://schemas.openxmlformats.org/officeDocument/2006/relationships/hyperlink" Target="https://podminky.urs.cz/item/CS_URS_2025_01/184817112" TargetMode="External"/><Relationship Id="rId154" Type="http://schemas.openxmlformats.org/officeDocument/2006/relationships/hyperlink" Target="https://podminky.urs.cz/item/CS_URS_2025_01/997221858" TargetMode="External"/><Relationship Id="rId175" Type="http://schemas.openxmlformats.org/officeDocument/2006/relationships/hyperlink" Target="https://podminky.urs.cz/item/CS_URS_2025_01/185804212" TargetMode="External"/><Relationship Id="rId196" Type="http://schemas.openxmlformats.org/officeDocument/2006/relationships/hyperlink" Target="https://podminky.urs.cz/item/CS_URS_2025_01/185804319" TargetMode="External"/><Relationship Id="rId200" Type="http://schemas.openxmlformats.org/officeDocument/2006/relationships/hyperlink" Target="https://podminky.urs.cz/item/CS_URS_2025_01/185804219" TargetMode="External"/><Relationship Id="rId16" Type="http://schemas.openxmlformats.org/officeDocument/2006/relationships/hyperlink" Target="https://podminky.urs.cz/item/CS_URS_2025_01/185804513" TargetMode="External"/><Relationship Id="rId221" Type="http://schemas.openxmlformats.org/officeDocument/2006/relationships/hyperlink" Target="https://podminky.urs.cz/item/CS_URS_2025_01/185804219" TargetMode="External"/><Relationship Id="rId242" Type="http://schemas.openxmlformats.org/officeDocument/2006/relationships/hyperlink" Target="https://podminky.urs.cz/item/CS_URS_2025_01/997221858" TargetMode="External"/><Relationship Id="rId37" Type="http://schemas.openxmlformats.org/officeDocument/2006/relationships/hyperlink" Target="https://podminky.urs.cz/item/CS_URS_2025_01/997221858" TargetMode="External"/><Relationship Id="rId58" Type="http://schemas.openxmlformats.org/officeDocument/2006/relationships/hyperlink" Target="https://podminky.urs.cz/item/CS_URS_2025_01/184803112" TargetMode="External"/><Relationship Id="rId79" Type="http://schemas.openxmlformats.org/officeDocument/2006/relationships/hyperlink" Target="https://podminky.urs.cz/item/CS_URS_2025_01/997221858" TargetMode="External"/><Relationship Id="rId102" Type="http://schemas.openxmlformats.org/officeDocument/2006/relationships/hyperlink" Target="https://podminky.urs.cz/item/CS_URS_2025_01/185804211" TargetMode="External"/><Relationship Id="rId123" Type="http://schemas.openxmlformats.org/officeDocument/2006/relationships/hyperlink" Target="https://podminky.urs.cz/item/CS_URS_2025_01/185803511" TargetMode="External"/><Relationship Id="rId144" Type="http://schemas.openxmlformats.org/officeDocument/2006/relationships/hyperlink" Target="https://podminky.urs.cz/item/CS_URS_2025_01/185804252" TargetMode="External"/><Relationship Id="rId90" Type="http://schemas.openxmlformats.org/officeDocument/2006/relationships/hyperlink" Target="https://podminky.urs.cz/item/CS_URS_2025_01/997221858" TargetMode="External"/><Relationship Id="rId165" Type="http://schemas.openxmlformats.org/officeDocument/2006/relationships/hyperlink" Target="https://podminky.urs.cz/item/CS_URS_2025_01/997221858" TargetMode="External"/><Relationship Id="rId186" Type="http://schemas.openxmlformats.org/officeDocument/2006/relationships/hyperlink" Target="https://podminky.urs.cz/item/CS_URS_2025_01/185804219" TargetMode="External"/><Relationship Id="rId211" Type="http://schemas.openxmlformats.org/officeDocument/2006/relationships/hyperlink" Target="https://podminky.urs.cz/item/CS_URS_2025_01/185804319" TargetMode="External"/><Relationship Id="rId232" Type="http://schemas.openxmlformats.org/officeDocument/2006/relationships/hyperlink" Target="https://podminky.urs.cz/item/CS_URS_2025_01/997221858" TargetMode="External"/><Relationship Id="rId253" Type="http://schemas.openxmlformats.org/officeDocument/2006/relationships/drawing" Target="../drawings/drawing2.xml"/><Relationship Id="rId27" Type="http://schemas.openxmlformats.org/officeDocument/2006/relationships/hyperlink" Target="https://podminky.urs.cz/item/CS_URS_2025_01/185804423" TargetMode="External"/><Relationship Id="rId48" Type="http://schemas.openxmlformats.org/officeDocument/2006/relationships/hyperlink" Target="https://podminky.urs.cz/item/CS_URS_2025_01/185804214" TargetMode="External"/><Relationship Id="rId69" Type="http://schemas.openxmlformats.org/officeDocument/2006/relationships/hyperlink" Target="https://podminky.urs.cz/item/CS_URS_2025_01/183911111" TargetMode="External"/><Relationship Id="rId113" Type="http://schemas.openxmlformats.org/officeDocument/2006/relationships/hyperlink" Target="https://podminky.urs.cz/item/CS_URS_2025_01/183111111" TargetMode="External"/><Relationship Id="rId134" Type="http://schemas.openxmlformats.org/officeDocument/2006/relationships/hyperlink" Target="https://podminky.urs.cz/item/CS_URS_2025_01/184817113" TargetMode="External"/><Relationship Id="rId80" Type="http://schemas.openxmlformats.org/officeDocument/2006/relationships/hyperlink" Target="https://podminky.urs.cz/item/CS_URS_2025_01/183911111" TargetMode="External"/><Relationship Id="rId155" Type="http://schemas.openxmlformats.org/officeDocument/2006/relationships/hyperlink" Target="https://podminky.urs.cz/item/CS_URS_2025_01/183911111" TargetMode="External"/><Relationship Id="rId176" Type="http://schemas.openxmlformats.org/officeDocument/2006/relationships/hyperlink" Target="https://podminky.urs.cz/item/CS_URS_2025_01/185804232" TargetMode="External"/><Relationship Id="rId197" Type="http://schemas.openxmlformats.org/officeDocument/2006/relationships/hyperlink" Target="https://podminky.urs.cz/item/CS_URS_2025_01/183911111" TargetMode="External"/><Relationship Id="rId201" Type="http://schemas.openxmlformats.org/officeDocument/2006/relationships/hyperlink" Target="https://podminky.urs.cz/item/CS_URS_2025_01/997221858" TargetMode="External"/><Relationship Id="rId222" Type="http://schemas.openxmlformats.org/officeDocument/2006/relationships/hyperlink" Target="https://podminky.urs.cz/item/CS_URS_2025_01/997221858" TargetMode="External"/><Relationship Id="rId243" Type="http://schemas.openxmlformats.org/officeDocument/2006/relationships/hyperlink" Target="https://podminky.urs.cz/item/CS_URS_2025_01/183451432" TargetMode="External"/><Relationship Id="rId17" Type="http://schemas.openxmlformats.org/officeDocument/2006/relationships/hyperlink" Target="https://podminky.urs.cz/item/CS_URS_2025_01/997221858" TargetMode="External"/><Relationship Id="rId38" Type="http://schemas.openxmlformats.org/officeDocument/2006/relationships/hyperlink" Target="https://podminky.urs.cz/item/CS_URS_2025_01/184803129" TargetMode="External"/><Relationship Id="rId59" Type="http://schemas.openxmlformats.org/officeDocument/2006/relationships/hyperlink" Target="https://podminky.urs.cz/item/CS_URS_2025_01/185804214" TargetMode="External"/><Relationship Id="rId103" Type="http://schemas.openxmlformats.org/officeDocument/2006/relationships/hyperlink" Target="https://podminky.urs.cz/item/CS_URS_2025_01/185803511" TargetMode="External"/><Relationship Id="rId124" Type="http://schemas.openxmlformats.org/officeDocument/2006/relationships/hyperlink" Target="https://podminky.urs.cz/item/CS_URS_2025_01/1858042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C2" sqref="C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99" t="s">
        <v>14</v>
      </c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R5" s="19"/>
      <c r="BE5" s="296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301" t="s">
        <v>17</v>
      </c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R6" s="19"/>
      <c r="BE6" s="297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97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97"/>
      <c r="BS8" s="16" t="s">
        <v>6</v>
      </c>
    </row>
    <row r="9" spans="1:74" ht="14.45" customHeight="1">
      <c r="B9" s="19"/>
      <c r="AR9" s="19"/>
      <c r="BE9" s="297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27</v>
      </c>
      <c r="AR10" s="19"/>
      <c r="BE10" s="297"/>
      <c r="BS10" s="16" t="s">
        <v>6</v>
      </c>
    </row>
    <row r="11" spans="1:74" ht="18.399999999999999" customHeight="1">
      <c r="B11" s="19"/>
      <c r="E11" s="24" t="s">
        <v>28</v>
      </c>
      <c r="AK11" s="26" t="s">
        <v>29</v>
      </c>
      <c r="AN11" s="24" t="s">
        <v>19</v>
      </c>
      <c r="AR11" s="19"/>
      <c r="BE11" s="297"/>
      <c r="BS11" s="16" t="s">
        <v>6</v>
      </c>
    </row>
    <row r="12" spans="1:74" ht="6.95" customHeight="1">
      <c r="B12" s="19"/>
      <c r="AR12" s="19"/>
      <c r="BE12" s="297"/>
      <c r="BS12" s="16" t="s">
        <v>6</v>
      </c>
    </row>
    <row r="13" spans="1:74" ht="12" customHeight="1">
      <c r="B13" s="19"/>
      <c r="D13" s="26" t="s">
        <v>30</v>
      </c>
      <c r="AK13" s="26" t="s">
        <v>26</v>
      </c>
      <c r="AN13" s="28" t="s">
        <v>31</v>
      </c>
      <c r="AR13" s="19"/>
      <c r="BE13" s="297"/>
      <c r="BS13" s="16" t="s">
        <v>6</v>
      </c>
    </row>
    <row r="14" spans="1:74" ht="12.75">
      <c r="B14" s="19"/>
      <c r="E14" s="302" t="s">
        <v>31</v>
      </c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26" t="s">
        <v>29</v>
      </c>
      <c r="AN14" s="28" t="s">
        <v>31</v>
      </c>
      <c r="AR14" s="19"/>
      <c r="BE14" s="297"/>
      <c r="BS14" s="16" t="s">
        <v>6</v>
      </c>
    </row>
    <row r="15" spans="1:74" ht="6.95" customHeight="1">
      <c r="B15" s="19"/>
      <c r="AR15" s="19"/>
      <c r="BE15" s="297"/>
      <c r="BS15" s="16" t="s">
        <v>4</v>
      </c>
    </row>
    <row r="16" spans="1:74" ht="12" customHeight="1">
      <c r="B16" s="19"/>
      <c r="D16" s="26" t="s">
        <v>32</v>
      </c>
      <c r="AK16" s="26" t="s">
        <v>26</v>
      </c>
      <c r="AN16" s="24" t="s">
        <v>19</v>
      </c>
      <c r="AR16" s="19"/>
      <c r="BE16" s="297"/>
      <c r="BS16" s="16" t="s">
        <v>4</v>
      </c>
    </row>
    <row r="17" spans="2:71" ht="18.399999999999999" customHeight="1">
      <c r="B17" s="19"/>
      <c r="E17" s="24" t="s">
        <v>33</v>
      </c>
      <c r="AK17" s="26" t="s">
        <v>29</v>
      </c>
      <c r="AN17" s="24" t="s">
        <v>19</v>
      </c>
      <c r="AR17" s="19"/>
      <c r="BE17" s="297"/>
      <c r="BS17" s="16" t="s">
        <v>34</v>
      </c>
    </row>
    <row r="18" spans="2:71" ht="6.95" customHeight="1">
      <c r="B18" s="19"/>
      <c r="AR18" s="19"/>
      <c r="BE18" s="297"/>
      <c r="BS18" s="16" t="s">
        <v>6</v>
      </c>
    </row>
    <row r="19" spans="2:71" ht="12" customHeight="1">
      <c r="B19" s="19"/>
      <c r="D19" s="26" t="s">
        <v>35</v>
      </c>
      <c r="AK19" s="26" t="s">
        <v>26</v>
      </c>
      <c r="AN19" s="24" t="s">
        <v>36</v>
      </c>
      <c r="AR19" s="19"/>
      <c r="BE19" s="297"/>
      <c r="BS19" s="16" t="s">
        <v>6</v>
      </c>
    </row>
    <row r="20" spans="2:71" ht="18.399999999999999" customHeight="1">
      <c r="B20" s="19"/>
      <c r="E20" s="24" t="s">
        <v>37</v>
      </c>
      <c r="AK20" s="26" t="s">
        <v>29</v>
      </c>
      <c r="AN20" s="24" t="s">
        <v>19</v>
      </c>
      <c r="AR20" s="19"/>
      <c r="BE20" s="297"/>
      <c r="BS20" s="16" t="s">
        <v>4</v>
      </c>
    </row>
    <row r="21" spans="2:71" ht="6.95" customHeight="1">
      <c r="B21" s="19"/>
      <c r="AR21" s="19"/>
      <c r="BE21" s="297"/>
    </row>
    <row r="22" spans="2:71" ht="12" customHeight="1">
      <c r="B22" s="19"/>
      <c r="D22" s="26" t="s">
        <v>38</v>
      </c>
      <c r="AR22" s="19"/>
      <c r="BE22" s="297"/>
    </row>
    <row r="23" spans="2:71" ht="83.25" customHeight="1">
      <c r="B23" s="19"/>
      <c r="E23" s="304" t="s">
        <v>2119</v>
      </c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R23" s="19"/>
      <c r="BE23" s="297"/>
    </row>
    <row r="24" spans="2:71" ht="6.95" customHeight="1">
      <c r="B24" s="19"/>
      <c r="AR24" s="19"/>
      <c r="BE24" s="29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97"/>
    </row>
    <row r="26" spans="2:71" s="1" customFormat="1" ht="25.9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06">
        <f>ROUND(AG54,2)</f>
        <v>0</v>
      </c>
      <c r="AL26" s="307"/>
      <c r="AM26" s="307"/>
      <c r="AN26" s="307"/>
      <c r="AO26" s="307"/>
      <c r="AR26" s="31"/>
      <c r="BE26" s="297"/>
    </row>
    <row r="27" spans="2:71" s="1" customFormat="1" ht="6.95" customHeight="1">
      <c r="B27" s="31"/>
      <c r="AR27" s="31"/>
      <c r="BE27" s="297"/>
    </row>
    <row r="28" spans="2:71" s="1" customFormat="1" ht="12.75">
      <c r="B28" s="31"/>
      <c r="L28" s="308" t="s">
        <v>40</v>
      </c>
      <c r="M28" s="308"/>
      <c r="N28" s="308"/>
      <c r="O28" s="308"/>
      <c r="P28" s="308"/>
      <c r="W28" s="308" t="s">
        <v>41</v>
      </c>
      <c r="X28" s="308"/>
      <c r="Y28" s="308"/>
      <c r="Z28" s="308"/>
      <c r="AA28" s="308"/>
      <c r="AB28" s="308"/>
      <c r="AC28" s="308"/>
      <c r="AD28" s="308"/>
      <c r="AE28" s="308"/>
      <c r="AK28" s="308" t="s">
        <v>42</v>
      </c>
      <c r="AL28" s="308"/>
      <c r="AM28" s="308"/>
      <c r="AN28" s="308"/>
      <c r="AO28" s="308"/>
      <c r="AR28" s="31"/>
      <c r="BE28" s="297"/>
    </row>
    <row r="29" spans="2:71" s="2" customFormat="1" ht="14.45" customHeight="1">
      <c r="B29" s="35"/>
      <c r="D29" s="26" t="s">
        <v>43</v>
      </c>
      <c r="F29" s="26" t="s">
        <v>44</v>
      </c>
      <c r="L29" s="295">
        <v>0.21</v>
      </c>
      <c r="M29" s="294"/>
      <c r="N29" s="294"/>
      <c r="O29" s="294"/>
      <c r="P29" s="294"/>
      <c r="W29" s="293">
        <f>ROUND(AZ54, 2)</f>
        <v>0</v>
      </c>
      <c r="X29" s="294"/>
      <c r="Y29" s="294"/>
      <c r="Z29" s="294"/>
      <c r="AA29" s="294"/>
      <c r="AB29" s="294"/>
      <c r="AC29" s="294"/>
      <c r="AD29" s="294"/>
      <c r="AE29" s="294"/>
      <c r="AK29" s="293">
        <f>ROUND(AV54, 2)</f>
        <v>0</v>
      </c>
      <c r="AL29" s="294"/>
      <c r="AM29" s="294"/>
      <c r="AN29" s="294"/>
      <c r="AO29" s="294"/>
      <c r="AR29" s="35"/>
      <c r="BE29" s="298"/>
    </row>
    <row r="30" spans="2:71" s="2" customFormat="1" ht="14.45" customHeight="1">
      <c r="B30" s="35"/>
      <c r="F30" s="26" t="s">
        <v>45</v>
      </c>
      <c r="L30" s="295">
        <v>0.12</v>
      </c>
      <c r="M30" s="294"/>
      <c r="N30" s="294"/>
      <c r="O30" s="294"/>
      <c r="P30" s="294"/>
      <c r="W30" s="293">
        <f>ROUND(BA54, 2)</f>
        <v>0</v>
      </c>
      <c r="X30" s="294"/>
      <c r="Y30" s="294"/>
      <c r="Z30" s="294"/>
      <c r="AA30" s="294"/>
      <c r="AB30" s="294"/>
      <c r="AC30" s="294"/>
      <c r="AD30" s="294"/>
      <c r="AE30" s="294"/>
      <c r="AK30" s="293">
        <f>ROUND(AW54, 2)</f>
        <v>0</v>
      </c>
      <c r="AL30" s="294"/>
      <c r="AM30" s="294"/>
      <c r="AN30" s="294"/>
      <c r="AO30" s="294"/>
      <c r="AR30" s="35"/>
      <c r="BE30" s="298"/>
    </row>
    <row r="31" spans="2:71" s="2" customFormat="1" ht="14.45" hidden="1" customHeight="1">
      <c r="B31" s="35"/>
      <c r="F31" s="26" t="s">
        <v>46</v>
      </c>
      <c r="L31" s="295">
        <v>0.21</v>
      </c>
      <c r="M31" s="294"/>
      <c r="N31" s="294"/>
      <c r="O31" s="294"/>
      <c r="P31" s="294"/>
      <c r="W31" s="293">
        <f>ROUND(BB54, 2)</f>
        <v>0</v>
      </c>
      <c r="X31" s="294"/>
      <c r="Y31" s="294"/>
      <c r="Z31" s="294"/>
      <c r="AA31" s="294"/>
      <c r="AB31" s="294"/>
      <c r="AC31" s="294"/>
      <c r="AD31" s="294"/>
      <c r="AE31" s="294"/>
      <c r="AK31" s="293">
        <v>0</v>
      </c>
      <c r="AL31" s="294"/>
      <c r="AM31" s="294"/>
      <c r="AN31" s="294"/>
      <c r="AO31" s="294"/>
      <c r="AR31" s="35"/>
      <c r="BE31" s="298"/>
    </row>
    <row r="32" spans="2:71" s="2" customFormat="1" ht="14.45" hidden="1" customHeight="1">
      <c r="B32" s="35"/>
      <c r="F32" s="26" t="s">
        <v>47</v>
      </c>
      <c r="L32" s="295">
        <v>0.12</v>
      </c>
      <c r="M32" s="294"/>
      <c r="N32" s="294"/>
      <c r="O32" s="294"/>
      <c r="P32" s="294"/>
      <c r="W32" s="293">
        <f>ROUND(BC54, 2)</f>
        <v>0</v>
      </c>
      <c r="X32" s="294"/>
      <c r="Y32" s="294"/>
      <c r="Z32" s="294"/>
      <c r="AA32" s="294"/>
      <c r="AB32" s="294"/>
      <c r="AC32" s="294"/>
      <c r="AD32" s="294"/>
      <c r="AE32" s="294"/>
      <c r="AK32" s="293">
        <v>0</v>
      </c>
      <c r="AL32" s="294"/>
      <c r="AM32" s="294"/>
      <c r="AN32" s="294"/>
      <c r="AO32" s="294"/>
      <c r="AR32" s="35"/>
      <c r="BE32" s="298"/>
    </row>
    <row r="33" spans="2:44" s="2" customFormat="1" ht="14.45" hidden="1" customHeight="1">
      <c r="B33" s="35"/>
      <c r="F33" s="26" t="s">
        <v>48</v>
      </c>
      <c r="L33" s="295">
        <v>0</v>
      </c>
      <c r="M33" s="294"/>
      <c r="N33" s="294"/>
      <c r="O33" s="294"/>
      <c r="P33" s="294"/>
      <c r="W33" s="293">
        <f>ROUND(BD54, 2)</f>
        <v>0</v>
      </c>
      <c r="X33" s="294"/>
      <c r="Y33" s="294"/>
      <c r="Z33" s="294"/>
      <c r="AA33" s="294"/>
      <c r="AB33" s="294"/>
      <c r="AC33" s="294"/>
      <c r="AD33" s="294"/>
      <c r="AE33" s="294"/>
      <c r="AK33" s="293">
        <v>0</v>
      </c>
      <c r="AL33" s="294"/>
      <c r="AM33" s="294"/>
      <c r="AN33" s="294"/>
      <c r="AO33" s="294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327" t="s">
        <v>51</v>
      </c>
      <c r="Y35" s="328"/>
      <c r="Z35" s="328"/>
      <c r="AA35" s="328"/>
      <c r="AB35" s="328"/>
      <c r="AC35" s="38"/>
      <c r="AD35" s="38"/>
      <c r="AE35" s="38"/>
      <c r="AF35" s="38"/>
      <c r="AG35" s="38"/>
      <c r="AH35" s="38"/>
      <c r="AI35" s="38"/>
      <c r="AJ35" s="38"/>
      <c r="AK35" s="329">
        <f>SUM(AK26:AK33)</f>
        <v>0</v>
      </c>
      <c r="AL35" s="328"/>
      <c r="AM35" s="328"/>
      <c r="AN35" s="328"/>
      <c r="AO35" s="330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52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B36</v>
      </c>
      <c r="AR44" s="44"/>
    </row>
    <row r="45" spans="2:44" s="4" customFormat="1" ht="36.950000000000003" customHeight="1">
      <c r="B45" s="45"/>
      <c r="C45" s="46" t="s">
        <v>16</v>
      </c>
      <c r="L45" s="318" t="str">
        <f>K6</f>
        <v>Údržba zeleně zámecké zahrady v Mikulově 2025 - 2029</v>
      </c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319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>Mikulov</v>
      </c>
      <c r="AI47" s="26" t="s">
        <v>23</v>
      </c>
      <c r="AM47" s="320" t="str">
        <f>IF(AN8= "","",AN8)</f>
        <v>22. 4. 2025</v>
      </c>
      <c r="AN47" s="320"/>
      <c r="AR47" s="31"/>
    </row>
    <row r="48" spans="2:44" s="1" customFormat="1" ht="6.95" customHeight="1">
      <c r="B48" s="31"/>
      <c r="AR48" s="31"/>
    </row>
    <row r="49" spans="1:90" s="1" customFormat="1" ht="15.2" customHeight="1">
      <c r="B49" s="31"/>
      <c r="C49" s="26" t="s">
        <v>25</v>
      </c>
      <c r="L49" s="3" t="str">
        <f>IF(E11= "","",E11)</f>
        <v>Regionální muzeum v Mikulově, přísp. organizace</v>
      </c>
      <c r="AI49" s="26" t="s">
        <v>32</v>
      </c>
      <c r="AM49" s="321" t="str">
        <f>IF(E17="","",E17)</f>
        <v xml:space="preserve"> </v>
      </c>
      <c r="AN49" s="322"/>
      <c r="AO49" s="322"/>
      <c r="AP49" s="322"/>
      <c r="AR49" s="31"/>
      <c r="AS49" s="323" t="s">
        <v>53</v>
      </c>
      <c r="AT49" s="324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2" customHeight="1">
      <c r="B50" s="31"/>
      <c r="C50" s="26" t="s">
        <v>30</v>
      </c>
      <c r="L50" s="3" t="str">
        <f>IF(E14= "Vyplň údaj","",E14)</f>
        <v/>
      </c>
      <c r="AI50" s="26" t="s">
        <v>35</v>
      </c>
      <c r="AM50" s="321" t="str">
        <f>IF(E20="","",E20)</f>
        <v>Ing. Lenka Hrušková</v>
      </c>
      <c r="AN50" s="322"/>
      <c r="AO50" s="322"/>
      <c r="AP50" s="322"/>
      <c r="AR50" s="31"/>
      <c r="AS50" s="325"/>
      <c r="AT50" s="326"/>
      <c r="BD50" s="52"/>
    </row>
    <row r="51" spans="1:90" s="1" customFormat="1" ht="10.9" customHeight="1">
      <c r="B51" s="31"/>
      <c r="AR51" s="31"/>
      <c r="AS51" s="325"/>
      <c r="AT51" s="326"/>
      <c r="BD51" s="52"/>
    </row>
    <row r="52" spans="1:90" s="1" customFormat="1" ht="29.25" customHeight="1">
      <c r="B52" s="31"/>
      <c r="C52" s="314" t="s">
        <v>54</v>
      </c>
      <c r="D52" s="315"/>
      <c r="E52" s="315"/>
      <c r="F52" s="315"/>
      <c r="G52" s="315"/>
      <c r="H52" s="53"/>
      <c r="I52" s="316" t="s">
        <v>55</v>
      </c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7" t="s">
        <v>56</v>
      </c>
      <c r="AH52" s="315"/>
      <c r="AI52" s="315"/>
      <c r="AJ52" s="315"/>
      <c r="AK52" s="315"/>
      <c r="AL52" s="315"/>
      <c r="AM52" s="315"/>
      <c r="AN52" s="316" t="s">
        <v>57</v>
      </c>
      <c r="AO52" s="315"/>
      <c r="AP52" s="315"/>
      <c r="AQ52" s="54" t="s">
        <v>58</v>
      </c>
      <c r="AR52" s="31"/>
      <c r="AS52" s="55" t="s">
        <v>59</v>
      </c>
      <c r="AT52" s="56" t="s">
        <v>60</v>
      </c>
      <c r="AU52" s="56" t="s">
        <v>61</v>
      </c>
      <c r="AV52" s="56" t="s">
        <v>62</v>
      </c>
      <c r="AW52" s="56" t="s">
        <v>63</v>
      </c>
      <c r="AX52" s="56" t="s">
        <v>64</v>
      </c>
      <c r="AY52" s="56" t="s">
        <v>65</v>
      </c>
      <c r="AZ52" s="56" t="s">
        <v>66</v>
      </c>
      <c r="BA52" s="56" t="s">
        <v>67</v>
      </c>
      <c r="BB52" s="56" t="s">
        <v>68</v>
      </c>
      <c r="BC52" s="56" t="s">
        <v>69</v>
      </c>
      <c r="BD52" s="57" t="s">
        <v>70</v>
      </c>
    </row>
    <row r="53" spans="1:90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9"/>
      <c r="C54" s="60" t="s">
        <v>71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312">
        <f>ROUND(AG55,2)</f>
        <v>0</v>
      </c>
      <c r="AH54" s="312"/>
      <c r="AI54" s="312"/>
      <c r="AJ54" s="312"/>
      <c r="AK54" s="312"/>
      <c r="AL54" s="312"/>
      <c r="AM54" s="312"/>
      <c r="AN54" s="313">
        <f>SUM(AG54,AT54)</f>
        <v>0</v>
      </c>
      <c r="AO54" s="313"/>
      <c r="AP54" s="313"/>
      <c r="AQ54" s="63" t="s">
        <v>19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72</v>
      </c>
      <c r="BT54" s="68" t="s">
        <v>73</v>
      </c>
      <c r="BV54" s="68" t="s">
        <v>74</v>
      </c>
      <c r="BW54" s="68" t="s">
        <v>5</v>
      </c>
      <c r="BX54" s="68" t="s">
        <v>75</v>
      </c>
      <c r="CL54" s="68" t="s">
        <v>19</v>
      </c>
    </row>
    <row r="55" spans="1:90" s="6" customFormat="1" ht="24.75" customHeight="1">
      <c r="A55" s="69" t="s">
        <v>76</v>
      </c>
      <c r="B55" s="70"/>
      <c r="C55" s="71"/>
      <c r="D55" s="311" t="s">
        <v>14</v>
      </c>
      <c r="E55" s="311"/>
      <c r="F55" s="311"/>
      <c r="G55" s="311"/>
      <c r="H55" s="311"/>
      <c r="I55" s="72"/>
      <c r="J55" s="311" t="s">
        <v>17</v>
      </c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09">
        <f>'B36 - Údržba zeleně zámec...'!J28</f>
        <v>0</v>
      </c>
      <c r="AH55" s="310"/>
      <c r="AI55" s="310"/>
      <c r="AJ55" s="310"/>
      <c r="AK55" s="310"/>
      <c r="AL55" s="310"/>
      <c r="AM55" s="310"/>
      <c r="AN55" s="309">
        <f>SUM(AG55,AT55)</f>
        <v>0</v>
      </c>
      <c r="AO55" s="310"/>
      <c r="AP55" s="310"/>
      <c r="AQ55" s="73" t="s">
        <v>77</v>
      </c>
      <c r="AR55" s="70"/>
      <c r="AS55" s="74">
        <v>0</v>
      </c>
      <c r="AT55" s="75">
        <f>ROUND(SUM(AV55:AW55),2)</f>
        <v>0</v>
      </c>
      <c r="AU55" s="76">
        <f>'B36 - Údržba zeleně zámec...'!P126</f>
        <v>0</v>
      </c>
      <c r="AV55" s="75">
        <f>'B36 - Údržba zeleně zámec...'!J31</f>
        <v>0</v>
      </c>
      <c r="AW55" s="75">
        <f>'B36 - Údržba zeleně zámec...'!J32</f>
        <v>0</v>
      </c>
      <c r="AX55" s="75">
        <f>'B36 - Údržba zeleně zámec...'!J33</f>
        <v>0</v>
      </c>
      <c r="AY55" s="75">
        <f>'B36 - Údržba zeleně zámec...'!J34</f>
        <v>0</v>
      </c>
      <c r="AZ55" s="75">
        <f>'B36 - Údržba zeleně zámec...'!F31</f>
        <v>0</v>
      </c>
      <c r="BA55" s="75">
        <f>'B36 - Údržba zeleně zámec...'!F32</f>
        <v>0</v>
      </c>
      <c r="BB55" s="75">
        <f>'B36 - Údržba zeleně zámec...'!F33</f>
        <v>0</v>
      </c>
      <c r="BC55" s="75">
        <f>'B36 - Údržba zeleně zámec...'!F34</f>
        <v>0</v>
      </c>
      <c r="BD55" s="77">
        <f>'B36 - Údržba zeleně zámec...'!F35</f>
        <v>0</v>
      </c>
      <c r="BT55" s="78" t="s">
        <v>78</v>
      </c>
      <c r="BU55" s="78" t="s">
        <v>79</v>
      </c>
      <c r="BV55" s="78" t="s">
        <v>74</v>
      </c>
      <c r="BW55" s="78" t="s">
        <v>5</v>
      </c>
      <c r="BX55" s="78" t="s">
        <v>75</v>
      </c>
      <c r="CL55" s="78" t="s">
        <v>19</v>
      </c>
    </row>
    <row r="56" spans="1:90" s="1" customFormat="1" ht="30" customHeight="1">
      <c r="B56" s="31"/>
      <c r="AR56" s="31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0Seq3tzdm5i6nt4aqV1RMzNLMdgZf816oKWtnoQxlbuUN1pQsANtyZeRgoIbnZQkeAX85WHMYLxXq3QOlPcNDQ==" saltValue="bJkblalv88MBpb4VSh3xG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B36 - Údržba zeleně zámec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85"/>
  <sheetViews>
    <sheetView showGridLines="0" zoomScaleNormal="100" workbookViewId="0">
      <selection activeCell="C2" sqref="C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80</v>
      </c>
    </row>
    <row r="4" spans="2:46" ht="24.95" customHeight="1">
      <c r="B4" s="19"/>
      <c r="D4" s="20" t="s">
        <v>81</v>
      </c>
      <c r="L4" s="19"/>
      <c r="M4" s="79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16.5" customHeight="1">
      <c r="B7" s="31"/>
      <c r="E7" s="318" t="s">
        <v>17</v>
      </c>
      <c r="F7" s="331"/>
      <c r="G7" s="331"/>
      <c r="H7" s="331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18</v>
      </c>
      <c r="F9" s="24" t="s">
        <v>19</v>
      </c>
      <c r="I9" s="26" t="s">
        <v>20</v>
      </c>
      <c r="J9" s="24" t="s">
        <v>19</v>
      </c>
      <c r="L9" s="31"/>
    </row>
    <row r="10" spans="2:46" s="1" customFormat="1" ht="12" customHeight="1">
      <c r="B10" s="31"/>
      <c r="D10" s="26" t="s">
        <v>21</v>
      </c>
      <c r="F10" s="24" t="s">
        <v>22</v>
      </c>
      <c r="I10" s="26" t="s">
        <v>23</v>
      </c>
      <c r="J10" s="48" t="str">
        <f>'Rekapitulace stavby'!AN8</f>
        <v>22. 4. 2025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25</v>
      </c>
      <c r="I12" s="26" t="s">
        <v>26</v>
      </c>
      <c r="J12" s="24" t="s">
        <v>27</v>
      </c>
      <c r="L12" s="31"/>
    </row>
    <row r="13" spans="2:46" s="1" customFormat="1" ht="18" customHeight="1">
      <c r="B13" s="31"/>
      <c r="E13" s="24" t="s">
        <v>28</v>
      </c>
      <c r="I13" s="26" t="s">
        <v>29</v>
      </c>
      <c r="J13" s="24" t="s">
        <v>19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30</v>
      </c>
      <c r="I15" s="26" t="s">
        <v>26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332" t="str">
        <f>'Rekapitulace stavby'!E14</f>
        <v>Vyplň údaj</v>
      </c>
      <c r="F16" s="299"/>
      <c r="G16" s="299"/>
      <c r="H16" s="299"/>
      <c r="I16" s="26" t="s">
        <v>29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32</v>
      </c>
      <c r="I18" s="26" t="s">
        <v>26</v>
      </c>
      <c r="J18" s="24" t="str">
        <f>IF('Rekapitulace stavby'!AN16="","",'Rekapitulace stavby'!AN16)</f>
        <v/>
      </c>
      <c r="L18" s="31"/>
    </row>
    <row r="19" spans="2:12" s="1" customFormat="1" ht="18" customHeight="1">
      <c r="B19" s="31"/>
      <c r="E19" s="24" t="str">
        <f>IF('Rekapitulace stavby'!E17="","",'Rekapitulace stavby'!E17)</f>
        <v xml:space="preserve"> </v>
      </c>
      <c r="I19" s="26" t="s">
        <v>29</v>
      </c>
      <c r="J19" s="24" t="str">
        <f>IF('Rekapitulace stavby'!AN17="","",'Rekapitulace stavby'!AN17)</f>
        <v/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35</v>
      </c>
      <c r="I21" s="26" t="s">
        <v>26</v>
      </c>
      <c r="J21" s="24" t="s">
        <v>36</v>
      </c>
      <c r="L21" s="31"/>
    </row>
    <row r="22" spans="2:12" s="1" customFormat="1" ht="18" customHeight="1">
      <c r="B22" s="31"/>
      <c r="E22" s="24" t="s">
        <v>37</v>
      </c>
      <c r="I22" s="26" t="s">
        <v>29</v>
      </c>
      <c r="J22" s="24" t="s">
        <v>19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38</v>
      </c>
      <c r="L24" s="31"/>
    </row>
    <row r="25" spans="2:12" s="7" customFormat="1" ht="95.25" customHeight="1">
      <c r="B25" s="80"/>
      <c r="E25" s="305" t="s">
        <v>82</v>
      </c>
      <c r="F25" s="305"/>
      <c r="G25" s="305"/>
      <c r="H25" s="305"/>
      <c r="L25" s="80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49"/>
      <c r="E27" s="49"/>
      <c r="F27" s="49"/>
      <c r="G27" s="49"/>
      <c r="H27" s="49"/>
      <c r="I27" s="49"/>
      <c r="J27" s="49"/>
      <c r="K27" s="49"/>
      <c r="L27" s="31"/>
    </row>
    <row r="28" spans="2:12" s="1" customFormat="1" ht="25.35" customHeight="1">
      <c r="B28" s="31"/>
      <c r="D28" s="81" t="s">
        <v>39</v>
      </c>
      <c r="J28" s="62">
        <f>ROUND(J126, 2)</f>
        <v>0</v>
      </c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14.45" customHeight="1">
      <c r="B30" s="31"/>
      <c r="F30" s="34" t="s">
        <v>41</v>
      </c>
      <c r="I30" s="34" t="s">
        <v>40</v>
      </c>
      <c r="J30" s="34" t="s">
        <v>42</v>
      </c>
      <c r="L30" s="31"/>
    </row>
    <row r="31" spans="2:12" s="1" customFormat="1" ht="14.45" customHeight="1">
      <c r="B31" s="31"/>
      <c r="D31" s="51" t="s">
        <v>43</v>
      </c>
      <c r="E31" s="26" t="s">
        <v>44</v>
      </c>
      <c r="F31" s="82">
        <f>ROUND((SUM(BE126:BE1584)),  2)</f>
        <v>0</v>
      </c>
      <c r="I31" s="83">
        <v>0.21</v>
      </c>
      <c r="J31" s="82">
        <f>ROUND(((SUM(BE126:BE1584))*I31),  2)</f>
        <v>0</v>
      </c>
      <c r="L31" s="31"/>
    </row>
    <row r="32" spans="2:12" s="1" customFormat="1" ht="14.45" customHeight="1">
      <c r="B32" s="31"/>
      <c r="E32" s="26" t="s">
        <v>45</v>
      </c>
      <c r="F32" s="82">
        <f>ROUND((SUM(BF126:BF1584)),  2)</f>
        <v>0</v>
      </c>
      <c r="I32" s="83">
        <v>0.12</v>
      </c>
      <c r="J32" s="82">
        <f>ROUND(((SUM(BF126:BF1584))*I32),  2)</f>
        <v>0</v>
      </c>
      <c r="L32" s="31"/>
    </row>
    <row r="33" spans="2:12" s="1" customFormat="1" ht="14.45" hidden="1" customHeight="1">
      <c r="B33" s="31"/>
      <c r="E33" s="26" t="s">
        <v>46</v>
      </c>
      <c r="F33" s="82">
        <f>ROUND((SUM(BG126:BG1584)),  2)</f>
        <v>0</v>
      </c>
      <c r="I33" s="83">
        <v>0.21</v>
      </c>
      <c r="J33" s="82">
        <f>0</f>
        <v>0</v>
      </c>
      <c r="L33" s="31"/>
    </row>
    <row r="34" spans="2:12" s="1" customFormat="1" ht="14.45" hidden="1" customHeight="1">
      <c r="B34" s="31"/>
      <c r="E34" s="26" t="s">
        <v>47</v>
      </c>
      <c r="F34" s="82">
        <f>ROUND((SUM(BH126:BH1584)),  2)</f>
        <v>0</v>
      </c>
      <c r="I34" s="83">
        <v>0.12</v>
      </c>
      <c r="J34" s="82">
        <f>0</f>
        <v>0</v>
      </c>
      <c r="L34" s="31"/>
    </row>
    <row r="35" spans="2:12" s="1" customFormat="1" ht="14.45" hidden="1" customHeight="1">
      <c r="B35" s="31"/>
      <c r="E35" s="26" t="s">
        <v>48</v>
      </c>
      <c r="F35" s="82">
        <f>ROUND((SUM(BI126:BI1584)),  2)</f>
        <v>0</v>
      </c>
      <c r="I35" s="83">
        <v>0</v>
      </c>
      <c r="J35" s="82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4"/>
      <c r="D37" s="85" t="s">
        <v>49</v>
      </c>
      <c r="E37" s="53"/>
      <c r="F37" s="53"/>
      <c r="G37" s="86" t="s">
        <v>50</v>
      </c>
      <c r="H37" s="87" t="s">
        <v>51</v>
      </c>
      <c r="I37" s="53"/>
      <c r="J37" s="88">
        <f>SUM(J28:J35)</f>
        <v>0</v>
      </c>
      <c r="K37" s="89"/>
      <c r="L37" s="31"/>
    </row>
    <row r="38" spans="2:12" s="1" customFormat="1" ht="14.4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1"/>
    </row>
    <row r="42" spans="2:12" s="1" customFormat="1" ht="6.9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1"/>
    </row>
    <row r="43" spans="2:12" s="1" customFormat="1" ht="24.95" customHeight="1">
      <c r="B43" s="31"/>
      <c r="C43" s="20" t="s">
        <v>83</v>
      </c>
      <c r="L43" s="31"/>
    </row>
    <row r="44" spans="2:12" s="1" customFormat="1" ht="6.95" customHeight="1">
      <c r="B44" s="31"/>
      <c r="L44" s="31"/>
    </row>
    <row r="45" spans="2:12" s="1" customFormat="1" ht="12" customHeight="1">
      <c r="B45" s="31"/>
      <c r="C45" s="26" t="s">
        <v>16</v>
      </c>
      <c r="L45" s="31"/>
    </row>
    <row r="46" spans="2:12" s="1" customFormat="1" ht="16.5" customHeight="1">
      <c r="B46" s="31"/>
      <c r="E46" s="318" t="str">
        <f>E7</f>
        <v>Údržba zeleně zámecké zahrady v Mikulově 2025 - 2029</v>
      </c>
      <c r="F46" s="331"/>
      <c r="G46" s="331"/>
      <c r="H46" s="331"/>
      <c r="L46" s="31"/>
    </row>
    <row r="47" spans="2:12" s="1" customFormat="1" ht="6.95" customHeight="1">
      <c r="B47" s="31"/>
      <c r="L47" s="31"/>
    </row>
    <row r="48" spans="2:12" s="1" customFormat="1" ht="12" customHeight="1">
      <c r="B48" s="31"/>
      <c r="C48" s="26" t="s">
        <v>21</v>
      </c>
      <c r="F48" s="24" t="str">
        <f>F10</f>
        <v>Mikulov</v>
      </c>
      <c r="I48" s="26" t="s">
        <v>23</v>
      </c>
      <c r="J48" s="48" t="str">
        <f>IF(J10="","",J10)</f>
        <v>22. 4. 2025</v>
      </c>
      <c r="L48" s="31"/>
    </row>
    <row r="49" spans="2:47" s="1" customFormat="1" ht="6.95" customHeight="1">
      <c r="B49" s="31"/>
      <c r="L49" s="31"/>
    </row>
    <row r="50" spans="2:47" s="1" customFormat="1" ht="15.2" customHeight="1">
      <c r="B50" s="31"/>
      <c r="C50" s="26" t="s">
        <v>25</v>
      </c>
      <c r="F50" s="24" t="str">
        <f>E13</f>
        <v>Regionální muzeum v Mikulově, přísp. organizace</v>
      </c>
      <c r="I50" s="26" t="s">
        <v>32</v>
      </c>
      <c r="J50" s="29" t="str">
        <f>E19</f>
        <v xml:space="preserve"> </v>
      </c>
      <c r="L50" s="31"/>
    </row>
    <row r="51" spans="2:47" s="1" customFormat="1" ht="15.2" customHeight="1">
      <c r="B51" s="31"/>
      <c r="C51" s="26" t="s">
        <v>30</v>
      </c>
      <c r="F51" s="24" t="str">
        <f>IF(E16="","",E16)</f>
        <v>Vyplň údaj</v>
      </c>
      <c r="I51" s="26" t="s">
        <v>35</v>
      </c>
      <c r="J51" s="29" t="str">
        <f>E22</f>
        <v>Ing. Lenka Hrušková</v>
      </c>
      <c r="L51" s="31"/>
    </row>
    <row r="52" spans="2:47" s="1" customFormat="1" ht="10.35" customHeight="1">
      <c r="B52" s="31"/>
      <c r="L52" s="31"/>
    </row>
    <row r="53" spans="2:47" s="1" customFormat="1" ht="29.25" customHeight="1">
      <c r="B53" s="31"/>
      <c r="C53" s="90" t="s">
        <v>84</v>
      </c>
      <c r="D53" s="84"/>
      <c r="E53" s="84"/>
      <c r="F53" s="84"/>
      <c r="G53" s="84"/>
      <c r="H53" s="84"/>
      <c r="I53" s="84"/>
      <c r="J53" s="91" t="s">
        <v>85</v>
      </c>
      <c r="K53" s="84"/>
      <c r="L53" s="31"/>
    </row>
    <row r="54" spans="2:47" s="1" customFormat="1" ht="10.35" customHeight="1">
      <c r="B54" s="31"/>
      <c r="L54" s="31"/>
    </row>
    <row r="55" spans="2:47" s="1" customFormat="1" ht="22.9" customHeight="1">
      <c r="B55" s="31"/>
      <c r="C55" s="92" t="s">
        <v>71</v>
      </c>
      <c r="J55" s="62">
        <f>J126</f>
        <v>0</v>
      </c>
      <c r="L55" s="31"/>
      <c r="AU55" s="16" t="s">
        <v>86</v>
      </c>
    </row>
    <row r="56" spans="2:47" s="8" customFormat="1" ht="24.95" customHeight="1">
      <c r="B56" s="93"/>
      <c r="D56" s="94" t="s">
        <v>87</v>
      </c>
      <c r="E56" s="95"/>
      <c r="F56" s="95"/>
      <c r="G56" s="95"/>
      <c r="H56" s="95"/>
      <c r="I56" s="95"/>
      <c r="J56" s="96">
        <f>J127</f>
        <v>0</v>
      </c>
      <c r="L56" s="93"/>
    </row>
    <row r="57" spans="2:47" s="9" customFormat="1" ht="19.899999999999999" customHeight="1">
      <c r="B57" s="97"/>
      <c r="D57" s="98" t="s">
        <v>88</v>
      </c>
      <c r="E57" s="99"/>
      <c r="F57" s="99"/>
      <c r="G57" s="99"/>
      <c r="H57" s="99"/>
      <c r="I57" s="99"/>
      <c r="J57" s="100">
        <f>J128</f>
        <v>0</v>
      </c>
      <c r="L57" s="97"/>
    </row>
    <row r="58" spans="2:47" s="9" customFormat="1" ht="19.899999999999999" customHeight="1">
      <c r="B58" s="97"/>
      <c r="D58" s="98" t="s">
        <v>89</v>
      </c>
      <c r="E58" s="99"/>
      <c r="F58" s="99"/>
      <c r="G58" s="99"/>
      <c r="H58" s="99"/>
      <c r="I58" s="99"/>
      <c r="J58" s="100">
        <f>J150</f>
        <v>0</v>
      </c>
      <c r="L58" s="97"/>
    </row>
    <row r="59" spans="2:47" s="9" customFormat="1" ht="19.899999999999999" customHeight="1">
      <c r="B59" s="97"/>
      <c r="D59" s="98" t="s">
        <v>90</v>
      </c>
      <c r="E59" s="99"/>
      <c r="F59" s="99"/>
      <c r="G59" s="99"/>
      <c r="H59" s="99"/>
      <c r="I59" s="99"/>
      <c r="J59" s="100">
        <f>J167</f>
        <v>0</v>
      </c>
      <c r="L59" s="97"/>
    </row>
    <row r="60" spans="2:47" s="9" customFormat="1" ht="19.899999999999999" customHeight="1">
      <c r="B60" s="97"/>
      <c r="D60" s="98" t="s">
        <v>91</v>
      </c>
      <c r="E60" s="99"/>
      <c r="F60" s="99"/>
      <c r="G60" s="99"/>
      <c r="H60" s="99"/>
      <c r="I60" s="99"/>
      <c r="J60" s="100">
        <f>J176</f>
        <v>0</v>
      </c>
      <c r="L60" s="97"/>
    </row>
    <row r="61" spans="2:47" s="9" customFormat="1" ht="19.899999999999999" customHeight="1">
      <c r="B61" s="97"/>
      <c r="D61" s="98" t="s">
        <v>92</v>
      </c>
      <c r="E61" s="99"/>
      <c r="F61" s="99"/>
      <c r="G61" s="99"/>
      <c r="H61" s="99"/>
      <c r="I61" s="99"/>
      <c r="J61" s="100">
        <f>J185</f>
        <v>0</v>
      </c>
      <c r="L61" s="97"/>
    </row>
    <row r="62" spans="2:47" s="9" customFormat="1" ht="19.899999999999999" customHeight="1">
      <c r="B62" s="97"/>
      <c r="D62" s="98" t="s">
        <v>93</v>
      </c>
      <c r="E62" s="99"/>
      <c r="F62" s="99"/>
      <c r="G62" s="99"/>
      <c r="H62" s="99"/>
      <c r="I62" s="99"/>
      <c r="J62" s="100">
        <f>J198</f>
        <v>0</v>
      </c>
      <c r="L62" s="97"/>
    </row>
    <row r="63" spans="2:47" s="9" customFormat="1" ht="19.899999999999999" customHeight="1">
      <c r="B63" s="97"/>
      <c r="D63" s="98" t="s">
        <v>94</v>
      </c>
      <c r="E63" s="99"/>
      <c r="F63" s="99"/>
      <c r="G63" s="99"/>
      <c r="H63" s="99"/>
      <c r="I63" s="99"/>
      <c r="J63" s="100">
        <f>J211</f>
        <v>0</v>
      </c>
      <c r="L63" s="97"/>
    </row>
    <row r="64" spans="2:47" s="9" customFormat="1" ht="19.899999999999999" customHeight="1">
      <c r="B64" s="97"/>
      <c r="D64" s="98" t="s">
        <v>95</v>
      </c>
      <c r="E64" s="99"/>
      <c r="F64" s="99"/>
      <c r="G64" s="99"/>
      <c r="H64" s="99"/>
      <c r="I64" s="99"/>
      <c r="J64" s="100">
        <f>J240</f>
        <v>0</v>
      </c>
      <c r="L64" s="97"/>
    </row>
    <row r="65" spans="2:12" s="9" customFormat="1" ht="19.899999999999999" customHeight="1">
      <c r="B65" s="97"/>
      <c r="D65" s="98" t="s">
        <v>96</v>
      </c>
      <c r="E65" s="99"/>
      <c r="F65" s="99"/>
      <c r="G65" s="99"/>
      <c r="H65" s="99"/>
      <c r="I65" s="99"/>
      <c r="J65" s="100">
        <f>J246</f>
        <v>0</v>
      </c>
      <c r="L65" s="97"/>
    </row>
    <row r="66" spans="2:12" s="9" customFormat="1" ht="19.899999999999999" customHeight="1">
      <c r="B66" s="97"/>
      <c r="D66" s="98" t="s">
        <v>97</v>
      </c>
      <c r="E66" s="99"/>
      <c r="F66" s="99"/>
      <c r="G66" s="99"/>
      <c r="H66" s="99"/>
      <c r="I66" s="99"/>
      <c r="J66" s="100">
        <f>J260</f>
        <v>0</v>
      </c>
      <c r="L66" s="97"/>
    </row>
    <row r="67" spans="2:12" s="9" customFormat="1" ht="19.899999999999999" customHeight="1">
      <c r="B67" s="97"/>
      <c r="D67" s="98" t="s">
        <v>98</v>
      </c>
      <c r="E67" s="99"/>
      <c r="F67" s="99"/>
      <c r="G67" s="99"/>
      <c r="H67" s="99"/>
      <c r="I67" s="99"/>
      <c r="J67" s="100">
        <f>J291</f>
        <v>0</v>
      </c>
      <c r="L67" s="97"/>
    </row>
    <row r="68" spans="2:12" s="9" customFormat="1" ht="19.899999999999999" customHeight="1">
      <c r="B68" s="97"/>
      <c r="D68" s="98" t="s">
        <v>99</v>
      </c>
      <c r="E68" s="99"/>
      <c r="F68" s="99"/>
      <c r="G68" s="99"/>
      <c r="H68" s="99"/>
      <c r="I68" s="99"/>
      <c r="J68" s="100">
        <f>J305</f>
        <v>0</v>
      </c>
      <c r="L68" s="97"/>
    </row>
    <row r="69" spans="2:12" s="9" customFormat="1" ht="19.899999999999999" customHeight="1">
      <c r="B69" s="97"/>
      <c r="D69" s="98" t="s">
        <v>100</v>
      </c>
      <c r="E69" s="99"/>
      <c r="F69" s="99"/>
      <c r="G69" s="99"/>
      <c r="H69" s="99"/>
      <c r="I69" s="99"/>
      <c r="J69" s="100">
        <f>J319</f>
        <v>0</v>
      </c>
      <c r="L69" s="97"/>
    </row>
    <row r="70" spans="2:12" s="9" customFormat="1" ht="19.899999999999999" customHeight="1">
      <c r="B70" s="97"/>
      <c r="D70" s="98" t="s">
        <v>101</v>
      </c>
      <c r="E70" s="99"/>
      <c r="F70" s="99"/>
      <c r="G70" s="99"/>
      <c r="H70" s="99"/>
      <c r="I70" s="99"/>
      <c r="J70" s="100">
        <f>J336</f>
        <v>0</v>
      </c>
      <c r="L70" s="97"/>
    </row>
    <row r="71" spans="2:12" s="9" customFormat="1" ht="19.899999999999999" customHeight="1">
      <c r="B71" s="97"/>
      <c r="D71" s="98" t="s">
        <v>102</v>
      </c>
      <c r="E71" s="99"/>
      <c r="F71" s="99"/>
      <c r="G71" s="99"/>
      <c r="H71" s="99"/>
      <c r="I71" s="99"/>
      <c r="J71" s="100">
        <f>J368</f>
        <v>0</v>
      </c>
      <c r="L71" s="97"/>
    </row>
    <row r="72" spans="2:12" s="9" customFormat="1" ht="19.899999999999999" customHeight="1">
      <c r="B72" s="97"/>
      <c r="D72" s="98" t="s">
        <v>103</v>
      </c>
      <c r="E72" s="99"/>
      <c r="F72" s="99"/>
      <c r="G72" s="99"/>
      <c r="H72" s="99"/>
      <c r="I72" s="99"/>
      <c r="J72" s="100">
        <f>J401</f>
        <v>0</v>
      </c>
      <c r="L72" s="97"/>
    </row>
    <row r="73" spans="2:12" s="9" customFormat="1" ht="19.899999999999999" customHeight="1">
      <c r="B73" s="97"/>
      <c r="D73" s="98" t="s">
        <v>104</v>
      </c>
      <c r="E73" s="99"/>
      <c r="F73" s="99"/>
      <c r="G73" s="99"/>
      <c r="H73" s="99"/>
      <c r="I73" s="99"/>
      <c r="J73" s="100">
        <f>J410</f>
        <v>0</v>
      </c>
      <c r="L73" s="97"/>
    </row>
    <row r="74" spans="2:12" s="9" customFormat="1" ht="19.899999999999999" customHeight="1">
      <c r="B74" s="97"/>
      <c r="D74" s="98" t="s">
        <v>105</v>
      </c>
      <c r="E74" s="99"/>
      <c r="F74" s="99"/>
      <c r="G74" s="99"/>
      <c r="H74" s="99"/>
      <c r="I74" s="99"/>
      <c r="J74" s="100">
        <f>J442</f>
        <v>0</v>
      </c>
      <c r="L74" s="97"/>
    </row>
    <row r="75" spans="2:12" s="9" customFormat="1" ht="19.899999999999999" customHeight="1">
      <c r="B75" s="97"/>
      <c r="D75" s="98" t="s">
        <v>106</v>
      </c>
      <c r="E75" s="99"/>
      <c r="F75" s="99"/>
      <c r="G75" s="99"/>
      <c r="H75" s="99"/>
      <c r="I75" s="99"/>
      <c r="J75" s="100">
        <f>J463</f>
        <v>0</v>
      </c>
      <c r="L75" s="97"/>
    </row>
    <row r="76" spans="2:12" s="9" customFormat="1" ht="19.899999999999999" customHeight="1">
      <c r="B76" s="97"/>
      <c r="D76" s="98" t="s">
        <v>107</v>
      </c>
      <c r="E76" s="99"/>
      <c r="F76" s="99"/>
      <c r="G76" s="99"/>
      <c r="H76" s="99"/>
      <c r="I76" s="99"/>
      <c r="J76" s="100">
        <f>J496</f>
        <v>0</v>
      </c>
      <c r="L76" s="97"/>
    </row>
    <row r="77" spans="2:12" s="9" customFormat="1" ht="19.899999999999999" customHeight="1">
      <c r="B77" s="97"/>
      <c r="D77" s="98" t="s">
        <v>108</v>
      </c>
      <c r="E77" s="99"/>
      <c r="F77" s="99"/>
      <c r="G77" s="99"/>
      <c r="H77" s="99"/>
      <c r="I77" s="99"/>
      <c r="J77" s="100">
        <f>J518</f>
        <v>0</v>
      </c>
      <c r="L77" s="97"/>
    </row>
    <row r="78" spans="2:12" s="9" customFormat="1" ht="19.899999999999999" customHeight="1">
      <c r="B78" s="97"/>
      <c r="D78" s="98" t="s">
        <v>109</v>
      </c>
      <c r="E78" s="99"/>
      <c r="F78" s="99"/>
      <c r="G78" s="99"/>
      <c r="H78" s="99"/>
      <c r="I78" s="99"/>
      <c r="J78" s="100">
        <f>J542</f>
        <v>0</v>
      </c>
      <c r="L78" s="97"/>
    </row>
    <row r="79" spans="2:12" s="9" customFormat="1" ht="19.899999999999999" customHeight="1">
      <c r="B79" s="97"/>
      <c r="D79" s="98" t="s">
        <v>110</v>
      </c>
      <c r="E79" s="99"/>
      <c r="F79" s="99"/>
      <c r="G79" s="99"/>
      <c r="H79" s="99"/>
      <c r="I79" s="99"/>
      <c r="J79" s="100">
        <f>J584</f>
        <v>0</v>
      </c>
      <c r="L79" s="97"/>
    </row>
    <row r="80" spans="2:12" s="9" customFormat="1" ht="19.899999999999999" customHeight="1">
      <c r="B80" s="97"/>
      <c r="D80" s="98" t="s">
        <v>111</v>
      </c>
      <c r="E80" s="99"/>
      <c r="F80" s="99"/>
      <c r="G80" s="99"/>
      <c r="H80" s="99"/>
      <c r="I80" s="99"/>
      <c r="J80" s="100">
        <f>J615</f>
        <v>0</v>
      </c>
      <c r="L80" s="97"/>
    </row>
    <row r="81" spans="2:12" s="9" customFormat="1" ht="19.899999999999999" customHeight="1">
      <c r="B81" s="97"/>
      <c r="D81" s="98" t="s">
        <v>112</v>
      </c>
      <c r="E81" s="99"/>
      <c r="F81" s="99"/>
      <c r="G81" s="99"/>
      <c r="H81" s="99"/>
      <c r="I81" s="99"/>
      <c r="J81" s="100">
        <f>J626</f>
        <v>0</v>
      </c>
      <c r="L81" s="97"/>
    </row>
    <row r="82" spans="2:12" s="9" customFormat="1" ht="19.899999999999999" customHeight="1">
      <c r="B82" s="97"/>
      <c r="D82" s="98" t="s">
        <v>113</v>
      </c>
      <c r="E82" s="99"/>
      <c r="F82" s="99"/>
      <c r="G82" s="99"/>
      <c r="H82" s="99"/>
      <c r="I82" s="99"/>
      <c r="J82" s="100">
        <f>J657</f>
        <v>0</v>
      </c>
      <c r="L82" s="97"/>
    </row>
    <row r="83" spans="2:12" s="9" customFormat="1" ht="19.899999999999999" customHeight="1">
      <c r="B83" s="97"/>
      <c r="D83" s="98" t="s">
        <v>114</v>
      </c>
      <c r="E83" s="99"/>
      <c r="F83" s="99"/>
      <c r="G83" s="99"/>
      <c r="H83" s="99"/>
      <c r="I83" s="99"/>
      <c r="J83" s="100">
        <f>J662</f>
        <v>0</v>
      </c>
      <c r="L83" s="97"/>
    </row>
    <row r="84" spans="2:12" s="9" customFormat="1" ht="19.899999999999999" customHeight="1">
      <c r="B84" s="97"/>
      <c r="D84" s="98" t="s">
        <v>115</v>
      </c>
      <c r="E84" s="99"/>
      <c r="F84" s="99"/>
      <c r="G84" s="99"/>
      <c r="H84" s="99"/>
      <c r="I84" s="99"/>
      <c r="J84" s="100">
        <f>J707</f>
        <v>0</v>
      </c>
      <c r="L84" s="97"/>
    </row>
    <row r="85" spans="2:12" s="9" customFormat="1" ht="19.899999999999999" customHeight="1">
      <c r="B85" s="97"/>
      <c r="D85" s="98" t="s">
        <v>116</v>
      </c>
      <c r="E85" s="99"/>
      <c r="F85" s="99"/>
      <c r="G85" s="99"/>
      <c r="H85" s="99"/>
      <c r="I85" s="99"/>
      <c r="J85" s="100">
        <f>J752</f>
        <v>0</v>
      </c>
      <c r="L85" s="97"/>
    </row>
    <row r="86" spans="2:12" s="9" customFormat="1" ht="19.899999999999999" customHeight="1">
      <c r="B86" s="97"/>
      <c r="D86" s="98" t="s">
        <v>117</v>
      </c>
      <c r="E86" s="99"/>
      <c r="F86" s="99"/>
      <c r="G86" s="99"/>
      <c r="H86" s="99"/>
      <c r="I86" s="99"/>
      <c r="J86" s="100">
        <f>J827</f>
        <v>0</v>
      </c>
      <c r="L86" s="97"/>
    </row>
    <row r="87" spans="2:12" s="9" customFormat="1" ht="19.899999999999999" customHeight="1">
      <c r="B87" s="97"/>
      <c r="D87" s="98" t="s">
        <v>118</v>
      </c>
      <c r="E87" s="99"/>
      <c r="F87" s="99"/>
      <c r="G87" s="99"/>
      <c r="H87" s="99"/>
      <c r="I87" s="99"/>
      <c r="J87" s="100">
        <f>J866</f>
        <v>0</v>
      </c>
      <c r="L87" s="97"/>
    </row>
    <row r="88" spans="2:12" s="9" customFormat="1" ht="19.899999999999999" customHeight="1">
      <c r="B88" s="97"/>
      <c r="D88" s="98" t="s">
        <v>119</v>
      </c>
      <c r="E88" s="99"/>
      <c r="F88" s="99"/>
      <c r="G88" s="99"/>
      <c r="H88" s="99"/>
      <c r="I88" s="99"/>
      <c r="J88" s="100">
        <f>J941</f>
        <v>0</v>
      </c>
      <c r="L88" s="97"/>
    </row>
    <row r="89" spans="2:12" s="9" customFormat="1" ht="19.899999999999999" customHeight="1">
      <c r="B89" s="97"/>
      <c r="D89" s="98" t="s">
        <v>120</v>
      </c>
      <c r="E89" s="99"/>
      <c r="F89" s="99"/>
      <c r="G89" s="99"/>
      <c r="H89" s="99"/>
      <c r="I89" s="99"/>
      <c r="J89" s="100">
        <f>J974</f>
        <v>0</v>
      </c>
      <c r="L89" s="97"/>
    </row>
    <row r="90" spans="2:12" s="9" customFormat="1" ht="19.899999999999999" customHeight="1">
      <c r="B90" s="97"/>
      <c r="D90" s="98" t="s">
        <v>121</v>
      </c>
      <c r="E90" s="99"/>
      <c r="F90" s="99"/>
      <c r="G90" s="99"/>
      <c r="H90" s="99"/>
      <c r="I90" s="99"/>
      <c r="J90" s="100">
        <f>J1042</f>
        <v>0</v>
      </c>
      <c r="L90" s="97"/>
    </row>
    <row r="91" spans="2:12" s="9" customFormat="1" ht="19.899999999999999" customHeight="1">
      <c r="B91" s="97"/>
      <c r="D91" s="98" t="s">
        <v>122</v>
      </c>
      <c r="E91" s="99"/>
      <c r="F91" s="99"/>
      <c r="G91" s="99"/>
      <c r="H91" s="99"/>
      <c r="I91" s="99"/>
      <c r="J91" s="100">
        <f>J1091</f>
        <v>0</v>
      </c>
      <c r="L91" s="97"/>
    </row>
    <row r="92" spans="2:12" s="9" customFormat="1" ht="19.899999999999999" customHeight="1">
      <c r="B92" s="97"/>
      <c r="D92" s="98" t="s">
        <v>123</v>
      </c>
      <c r="E92" s="99"/>
      <c r="F92" s="99"/>
      <c r="G92" s="99"/>
      <c r="H92" s="99"/>
      <c r="I92" s="99"/>
      <c r="J92" s="100">
        <f>J1140</f>
        <v>0</v>
      </c>
      <c r="L92" s="97"/>
    </row>
    <row r="93" spans="2:12" s="9" customFormat="1" ht="19.899999999999999" customHeight="1">
      <c r="B93" s="97"/>
      <c r="D93" s="98" t="s">
        <v>124</v>
      </c>
      <c r="E93" s="99"/>
      <c r="F93" s="99"/>
      <c r="G93" s="99"/>
      <c r="H93" s="99"/>
      <c r="I93" s="99"/>
      <c r="J93" s="100">
        <f>J1196</f>
        <v>0</v>
      </c>
      <c r="L93" s="97"/>
    </row>
    <row r="94" spans="2:12" s="9" customFormat="1" ht="19.899999999999999" customHeight="1">
      <c r="B94" s="97"/>
      <c r="D94" s="98" t="s">
        <v>125</v>
      </c>
      <c r="E94" s="99"/>
      <c r="F94" s="99"/>
      <c r="G94" s="99"/>
      <c r="H94" s="99"/>
      <c r="I94" s="99"/>
      <c r="J94" s="100">
        <f>J1213</f>
        <v>0</v>
      </c>
      <c r="L94" s="97"/>
    </row>
    <row r="95" spans="2:12" s="9" customFormat="1" ht="19.899999999999999" customHeight="1">
      <c r="B95" s="97"/>
      <c r="D95" s="98" t="s">
        <v>126</v>
      </c>
      <c r="E95" s="99"/>
      <c r="F95" s="99"/>
      <c r="G95" s="99"/>
      <c r="H95" s="99"/>
      <c r="I95" s="99"/>
      <c r="J95" s="100">
        <f>J1242</f>
        <v>0</v>
      </c>
      <c r="L95" s="97"/>
    </row>
    <row r="96" spans="2:12" s="9" customFormat="1" ht="19.899999999999999" customHeight="1">
      <c r="B96" s="97"/>
      <c r="D96" s="98" t="s">
        <v>127</v>
      </c>
      <c r="E96" s="99"/>
      <c r="F96" s="99"/>
      <c r="G96" s="99"/>
      <c r="H96" s="99"/>
      <c r="I96" s="99"/>
      <c r="J96" s="100">
        <f>J1285</f>
        <v>0</v>
      </c>
      <c r="L96" s="97"/>
    </row>
    <row r="97" spans="2:12" s="9" customFormat="1" ht="19.899999999999999" customHeight="1">
      <c r="B97" s="97"/>
      <c r="D97" s="98" t="s">
        <v>128</v>
      </c>
      <c r="E97" s="99"/>
      <c r="F97" s="99"/>
      <c r="G97" s="99"/>
      <c r="H97" s="99"/>
      <c r="I97" s="99"/>
      <c r="J97" s="100">
        <f>J1325</f>
        <v>0</v>
      </c>
      <c r="L97" s="97"/>
    </row>
    <row r="98" spans="2:12" s="9" customFormat="1" ht="19.899999999999999" customHeight="1">
      <c r="B98" s="97"/>
      <c r="D98" s="98" t="s">
        <v>129</v>
      </c>
      <c r="E98" s="99"/>
      <c r="F98" s="99"/>
      <c r="G98" s="99"/>
      <c r="H98" s="99"/>
      <c r="I98" s="99"/>
      <c r="J98" s="100">
        <f>J1354</f>
        <v>0</v>
      </c>
      <c r="L98" s="97"/>
    </row>
    <row r="99" spans="2:12" s="9" customFormat="1" ht="19.899999999999999" customHeight="1">
      <c r="B99" s="97"/>
      <c r="D99" s="98" t="s">
        <v>130</v>
      </c>
      <c r="E99" s="99"/>
      <c r="F99" s="99"/>
      <c r="G99" s="99"/>
      <c r="H99" s="99"/>
      <c r="I99" s="99"/>
      <c r="J99" s="100">
        <f>J1399</f>
        <v>0</v>
      </c>
      <c r="L99" s="97"/>
    </row>
    <row r="100" spans="2:12" s="9" customFormat="1" ht="19.899999999999999" customHeight="1">
      <c r="B100" s="97"/>
      <c r="D100" s="98" t="s">
        <v>131</v>
      </c>
      <c r="E100" s="99"/>
      <c r="F100" s="99"/>
      <c r="G100" s="99"/>
      <c r="H100" s="99"/>
      <c r="I100" s="99"/>
      <c r="J100" s="100">
        <f>J1441</f>
        <v>0</v>
      </c>
      <c r="L100" s="97"/>
    </row>
    <row r="101" spans="2:12" s="9" customFormat="1" ht="19.899999999999999" customHeight="1">
      <c r="B101" s="97"/>
      <c r="D101" s="98" t="s">
        <v>132</v>
      </c>
      <c r="E101" s="99"/>
      <c r="F101" s="99"/>
      <c r="G101" s="99"/>
      <c r="H101" s="99"/>
      <c r="I101" s="99"/>
      <c r="J101" s="100">
        <f>J1484</f>
        <v>0</v>
      </c>
      <c r="L101" s="97"/>
    </row>
    <row r="102" spans="2:12" s="9" customFormat="1" ht="19.899999999999999" customHeight="1">
      <c r="B102" s="97"/>
      <c r="D102" s="98" t="s">
        <v>133</v>
      </c>
      <c r="E102" s="99"/>
      <c r="F102" s="99"/>
      <c r="G102" s="99"/>
      <c r="H102" s="99"/>
      <c r="I102" s="99"/>
      <c r="J102" s="100">
        <f>J1512</f>
        <v>0</v>
      </c>
      <c r="L102" s="97"/>
    </row>
    <row r="103" spans="2:12" s="9" customFormat="1" ht="19.899999999999999" customHeight="1">
      <c r="B103" s="97"/>
      <c r="D103" s="98" t="s">
        <v>134</v>
      </c>
      <c r="E103" s="99"/>
      <c r="F103" s="99"/>
      <c r="G103" s="99"/>
      <c r="H103" s="99"/>
      <c r="I103" s="99"/>
      <c r="J103" s="100">
        <f>J1534</f>
        <v>0</v>
      </c>
      <c r="L103" s="97"/>
    </row>
    <row r="104" spans="2:12" s="9" customFormat="1" ht="19.899999999999999" customHeight="1">
      <c r="B104" s="97"/>
      <c r="D104" s="98" t="s">
        <v>135</v>
      </c>
      <c r="E104" s="99"/>
      <c r="F104" s="99"/>
      <c r="G104" s="99"/>
      <c r="H104" s="99"/>
      <c r="I104" s="99"/>
      <c r="J104" s="100">
        <f>J1545</f>
        <v>0</v>
      </c>
      <c r="L104" s="97"/>
    </row>
    <row r="105" spans="2:12" s="9" customFormat="1" ht="19.899999999999999" customHeight="1">
      <c r="B105" s="97"/>
      <c r="D105" s="98" t="s">
        <v>136</v>
      </c>
      <c r="E105" s="99"/>
      <c r="F105" s="99"/>
      <c r="G105" s="99"/>
      <c r="H105" s="99"/>
      <c r="I105" s="99"/>
      <c r="J105" s="100">
        <f>J1551</f>
        <v>0</v>
      </c>
      <c r="L105" s="97"/>
    </row>
    <row r="106" spans="2:12" s="9" customFormat="1" ht="19.899999999999999" customHeight="1">
      <c r="B106" s="97"/>
      <c r="D106" s="98" t="s">
        <v>137</v>
      </c>
      <c r="E106" s="99"/>
      <c r="F106" s="99"/>
      <c r="G106" s="99"/>
      <c r="H106" s="99"/>
      <c r="I106" s="99"/>
      <c r="J106" s="100">
        <f>J1560</f>
        <v>0</v>
      </c>
      <c r="L106" s="97"/>
    </row>
    <row r="107" spans="2:12" s="9" customFormat="1" ht="19.899999999999999" customHeight="1">
      <c r="B107" s="97"/>
      <c r="D107" s="98" t="s">
        <v>138</v>
      </c>
      <c r="E107" s="99"/>
      <c r="F107" s="99"/>
      <c r="G107" s="99"/>
      <c r="H107" s="99"/>
      <c r="I107" s="99"/>
      <c r="J107" s="100">
        <f>J1572</f>
        <v>0</v>
      </c>
      <c r="L107" s="97"/>
    </row>
    <row r="108" spans="2:12" s="9" customFormat="1" ht="19.899999999999999" customHeight="1">
      <c r="B108" s="97"/>
      <c r="D108" s="98" t="s">
        <v>139</v>
      </c>
      <c r="E108" s="99"/>
      <c r="F108" s="99"/>
      <c r="G108" s="99"/>
      <c r="H108" s="99"/>
      <c r="I108" s="99"/>
      <c r="J108" s="100">
        <f>J1582</f>
        <v>0</v>
      </c>
      <c r="L108" s="97"/>
    </row>
    <row r="109" spans="2:12" s="1" customFormat="1" ht="21.75" customHeight="1">
      <c r="B109" s="31"/>
      <c r="L109" s="31"/>
    </row>
    <row r="110" spans="2:12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31"/>
    </row>
    <row r="114" spans="2:63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31"/>
    </row>
    <row r="115" spans="2:63" s="1" customFormat="1" ht="24.95" customHeight="1">
      <c r="B115" s="31"/>
      <c r="C115" s="20" t="s">
        <v>140</v>
      </c>
      <c r="L115" s="31"/>
    </row>
    <row r="116" spans="2:63" s="1" customFormat="1" ht="6.95" customHeight="1">
      <c r="B116" s="31"/>
      <c r="L116" s="31"/>
    </row>
    <row r="117" spans="2:63" s="1" customFormat="1" ht="12" customHeight="1">
      <c r="B117" s="31"/>
      <c r="C117" s="26" t="s">
        <v>16</v>
      </c>
      <c r="L117" s="31"/>
    </row>
    <row r="118" spans="2:63" s="1" customFormat="1" ht="16.5" customHeight="1">
      <c r="B118" s="31"/>
      <c r="E118" s="318" t="str">
        <f>E7</f>
        <v>Údržba zeleně zámecké zahrady v Mikulově 2025 - 2029</v>
      </c>
      <c r="F118" s="331"/>
      <c r="G118" s="331"/>
      <c r="H118" s="331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21</v>
      </c>
      <c r="F120" s="24" t="str">
        <f>F10</f>
        <v>Mikulov</v>
      </c>
      <c r="I120" s="26" t="s">
        <v>23</v>
      </c>
      <c r="J120" s="48" t="str">
        <f>IF(J10="","",J10)</f>
        <v>22. 4. 2025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25</v>
      </c>
      <c r="F122" s="24" t="str">
        <f>E13</f>
        <v>Regionální muzeum v Mikulově, přísp. organizace</v>
      </c>
      <c r="I122" s="26" t="s">
        <v>32</v>
      </c>
      <c r="J122" s="29" t="str">
        <f>E19</f>
        <v xml:space="preserve"> </v>
      </c>
      <c r="L122" s="31"/>
    </row>
    <row r="123" spans="2:63" s="1" customFormat="1" ht="15.2" customHeight="1">
      <c r="B123" s="31"/>
      <c r="C123" s="26" t="s">
        <v>30</v>
      </c>
      <c r="F123" s="24" t="str">
        <f>IF(E16="","",E16)</f>
        <v>Vyplň údaj</v>
      </c>
      <c r="I123" s="26" t="s">
        <v>35</v>
      </c>
      <c r="J123" s="29" t="str">
        <f>E22</f>
        <v>Ing. Lenka Hrušková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01"/>
      <c r="C125" s="102" t="s">
        <v>141</v>
      </c>
      <c r="D125" s="103" t="s">
        <v>58</v>
      </c>
      <c r="E125" s="103" t="s">
        <v>54</v>
      </c>
      <c r="F125" s="103" t="s">
        <v>55</v>
      </c>
      <c r="G125" s="103" t="s">
        <v>142</v>
      </c>
      <c r="H125" s="103" t="s">
        <v>143</v>
      </c>
      <c r="I125" s="103" t="s">
        <v>144</v>
      </c>
      <c r="J125" s="103" t="s">
        <v>85</v>
      </c>
      <c r="K125" s="104" t="s">
        <v>145</v>
      </c>
      <c r="L125" s="101"/>
      <c r="M125" s="55" t="s">
        <v>19</v>
      </c>
      <c r="N125" s="56" t="s">
        <v>43</v>
      </c>
      <c r="O125" s="56" t="s">
        <v>146</v>
      </c>
      <c r="P125" s="56" t="s">
        <v>147</v>
      </c>
      <c r="Q125" s="56" t="s">
        <v>148</v>
      </c>
      <c r="R125" s="56" t="s">
        <v>149</v>
      </c>
      <c r="S125" s="56" t="s">
        <v>150</v>
      </c>
      <c r="T125" s="57" t="s">
        <v>151</v>
      </c>
    </row>
    <row r="126" spans="2:63" s="1" customFormat="1" ht="22.9" customHeight="1">
      <c r="B126" s="31"/>
      <c r="C126" s="60" t="s">
        <v>152</v>
      </c>
      <c r="J126" s="105">
        <f>BK126</f>
        <v>0</v>
      </c>
      <c r="L126" s="31"/>
      <c r="M126" s="58"/>
      <c r="N126" s="49"/>
      <c r="O126" s="49"/>
      <c r="P126" s="106">
        <f>P127</f>
        <v>0</v>
      </c>
      <c r="Q126" s="49"/>
      <c r="R126" s="106">
        <f>R127</f>
        <v>21.114966300000003</v>
      </c>
      <c r="S126" s="49"/>
      <c r="T126" s="107">
        <f>T127</f>
        <v>0.70050000000000001</v>
      </c>
      <c r="AT126" s="16" t="s">
        <v>72</v>
      </c>
      <c r="AU126" s="16" t="s">
        <v>86</v>
      </c>
      <c r="BK126" s="108">
        <f>BK127</f>
        <v>0</v>
      </c>
    </row>
    <row r="127" spans="2:63" s="11" customFormat="1" ht="25.9" customHeight="1">
      <c r="B127" s="109"/>
      <c r="D127" s="110" t="s">
        <v>72</v>
      </c>
      <c r="E127" s="111" t="s">
        <v>153</v>
      </c>
      <c r="F127" s="111" t="s">
        <v>154</v>
      </c>
      <c r="I127" s="112"/>
      <c r="J127" s="113">
        <f>BK127</f>
        <v>0</v>
      </c>
      <c r="L127" s="109"/>
      <c r="M127" s="114"/>
      <c r="P127" s="115">
        <f>P128+P150+P167+P176+P185+P198+P211+P240+P246+P260+P291+P305+P319+P336+P368+P401+P410+P442+P463+P496+P518+P542+P584+P615+P626+P657+P662+P707+P752+P827+P866+P941+P974+P1042+P1091+P1140+P1196+P1213+P1242+P1285+P1325+P1354+P1399+P1441+P1484+P1512+P1534+P1545+P1551+P1560+P1572+P1582</f>
        <v>0</v>
      </c>
      <c r="R127" s="115">
        <f>R128+R150+R167+R176+R185+R198+R211+R240+R246+R260+R291+R305+R319+R336+R368+R401+R410+R442+R463+R496+R518+R542+R584+R615+R626+R657+R662+R707+R752+R827+R866+R941+R974+R1042+R1091+R1140+R1196+R1213+R1242+R1285+R1325+R1354+R1399+R1441+R1484+R1512+R1534+R1545+R1551+R1560+R1572+R1582</f>
        <v>21.114966300000003</v>
      </c>
      <c r="T127" s="116">
        <f>T128+T150+T167+T176+T185+T198+T211+T240+T246+T260+T291+T305+T319+T336+T368+T401+T410+T442+T463+T496+T518+T542+T584+T615+T626+T657+T662+T707+T752+T827+T866+T941+T974+T1042+T1091+T1140+T1196+T1213+T1242+T1285+T1325+T1354+T1399+T1441+T1484+T1512+T1534+T1545+T1551+T1560+T1572+T1582</f>
        <v>0.70050000000000001</v>
      </c>
      <c r="AR127" s="110" t="s">
        <v>78</v>
      </c>
      <c r="AT127" s="117" t="s">
        <v>72</v>
      </c>
      <c r="AU127" s="117" t="s">
        <v>73</v>
      </c>
      <c r="AY127" s="110" t="s">
        <v>155</v>
      </c>
      <c r="BK127" s="118">
        <f>BK128+BK150+BK167+BK176+BK185+BK198+BK211+BK240+BK246+BK260+BK291+BK305+BK319+BK336+BK368+BK401+BK410+BK442+BK463+BK496+BK518+BK542+BK584+BK615+BK626+BK657+BK662+BK707+BK752+BK827+BK866+BK941+BK974+BK1042+BK1091+BK1140+BK1196+BK1213+BK1242+BK1285+BK1325+BK1354+BK1399+BK1441+BK1484+BK1512+BK1534+BK1545+BK1551+BK1560+BK1572+BK1582</f>
        <v>0</v>
      </c>
    </row>
    <row r="128" spans="2:63" s="11" customFormat="1" ht="22.9" customHeight="1">
      <c r="B128" s="109"/>
      <c r="C128" s="236"/>
      <c r="D128" s="237" t="s">
        <v>72</v>
      </c>
      <c r="E128" s="238" t="s">
        <v>78</v>
      </c>
      <c r="F128" s="238" t="s">
        <v>156</v>
      </c>
      <c r="G128" s="236"/>
      <c r="H128" s="236"/>
      <c r="I128" s="286"/>
      <c r="J128" s="287">
        <f>BK128</f>
        <v>0</v>
      </c>
      <c r="K128" s="236"/>
      <c r="L128" s="109"/>
      <c r="M128" s="114"/>
      <c r="P128" s="115">
        <f>SUM(P129:P149)</f>
        <v>0</v>
      </c>
      <c r="R128" s="115">
        <f>SUM(R129:R149)</f>
        <v>9.6000000000000002E-2</v>
      </c>
      <c r="T128" s="116">
        <f>SUM(T129:T149)</f>
        <v>0</v>
      </c>
      <c r="AR128" s="110" t="s">
        <v>78</v>
      </c>
      <c r="AT128" s="117" t="s">
        <v>72</v>
      </c>
      <c r="AU128" s="117" t="s">
        <v>78</v>
      </c>
      <c r="AY128" s="110" t="s">
        <v>155</v>
      </c>
      <c r="BK128" s="118">
        <f>SUM(BK129:BK149)</f>
        <v>0</v>
      </c>
    </row>
    <row r="129" spans="2:65" s="1" customFormat="1" ht="21.75" customHeight="1">
      <c r="B129" s="31"/>
      <c r="C129" s="239" t="s">
        <v>78</v>
      </c>
      <c r="D129" s="239" t="s">
        <v>157</v>
      </c>
      <c r="E129" s="240" t="s">
        <v>158</v>
      </c>
      <c r="F129" s="241" t="s">
        <v>159</v>
      </c>
      <c r="G129" s="242" t="s">
        <v>160</v>
      </c>
      <c r="H129" s="243">
        <v>12</v>
      </c>
      <c r="I129" s="120"/>
      <c r="J129" s="121">
        <f>ROUND(I129*H129,2)</f>
        <v>0</v>
      </c>
      <c r="K129" s="119" t="s">
        <v>161</v>
      </c>
      <c r="L129" s="31"/>
      <c r="M129" s="122" t="s">
        <v>19</v>
      </c>
      <c r="N129" s="123" t="s">
        <v>44</v>
      </c>
      <c r="P129" s="124">
        <f>O129*H129</f>
        <v>0</v>
      </c>
      <c r="Q129" s="124">
        <v>0</v>
      </c>
      <c r="R129" s="124">
        <f>Q129*H129</f>
        <v>0</v>
      </c>
      <c r="S129" s="124">
        <v>0</v>
      </c>
      <c r="T129" s="125">
        <f>S129*H129</f>
        <v>0</v>
      </c>
      <c r="AR129" s="126" t="s">
        <v>162</v>
      </c>
      <c r="AT129" s="126" t="s">
        <v>157</v>
      </c>
      <c r="AU129" s="126" t="s">
        <v>80</v>
      </c>
      <c r="AY129" s="16" t="s">
        <v>155</v>
      </c>
      <c r="BE129" s="127">
        <f>IF(N129="základní",J129,0)</f>
        <v>0</v>
      </c>
      <c r="BF129" s="127">
        <f>IF(N129="snížená",J129,0)</f>
        <v>0</v>
      </c>
      <c r="BG129" s="127">
        <f>IF(N129="zákl. přenesená",J129,0)</f>
        <v>0</v>
      </c>
      <c r="BH129" s="127">
        <f>IF(N129="sníž. přenesená",J129,0)</f>
        <v>0</v>
      </c>
      <c r="BI129" s="127">
        <f>IF(N129="nulová",J129,0)</f>
        <v>0</v>
      </c>
      <c r="BJ129" s="16" t="s">
        <v>78</v>
      </c>
      <c r="BK129" s="127">
        <f>ROUND(I129*H129,2)</f>
        <v>0</v>
      </c>
      <c r="BL129" s="16" t="s">
        <v>162</v>
      </c>
      <c r="BM129" s="126" t="s">
        <v>163</v>
      </c>
    </row>
    <row r="130" spans="2:65" s="1" customFormat="1">
      <c r="B130" s="31"/>
      <c r="D130" s="244" t="s">
        <v>164</v>
      </c>
      <c r="F130" s="245" t="s">
        <v>165</v>
      </c>
      <c r="I130" s="128"/>
      <c r="L130" s="31"/>
      <c r="M130" s="129"/>
      <c r="T130" s="52"/>
      <c r="AT130" s="16" t="s">
        <v>164</v>
      </c>
      <c r="AU130" s="16" t="s">
        <v>80</v>
      </c>
    </row>
    <row r="131" spans="2:65" s="1" customFormat="1" ht="29.25">
      <c r="B131" s="31"/>
      <c r="D131" s="234" t="s">
        <v>166</v>
      </c>
      <c r="F131" s="235" t="s">
        <v>167</v>
      </c>
      <c r="I131" s="128"/>
      <c r="L131" s="31"/>
      <c r="M131" s="129"/>
      <c r="T131" s="52"/>
      <c r="AT131" s="16" t="s">
        <v>166</v>
      </c>
      <c r="AU131" s="16" t="s">
        <v>80</v>
      </c>
    </row>
    <row r="132" spans="2:65" s="12" customFormat="1">
      <c r="B132" s="130"/>
      <c r="C132" s="246"/>
      <c r="D132" s="234" t="s">
        <v>168</v>
      </c>
      <c r="E132" s="247" t="s">
        <v>19</v>
      </c>
      <c r="F132" s="248" t="s">
        <v>169</v>
      </c>
      <c r="G132" s="246"/>
      <c r="H132" s="249">
        <v>12</v>
      </c>
      <c r="I132" s="132"/>
      <c r="L132" s="130"/>
      <c r="M132" s="133"/>
      <c r="T132" s="134"/>
      <c r="AT132" s="131" t="s">
        <v>168</v>
      </c>
      <c r="AU132" s="131" t="s">
        <v>80</v>
      </c>
      <c r="AV132" s="12" t="s">
        <v>80</v>
      </c>
      <c r="AW132" s="12" t="s">
        <v>34</v>
      </c>
      <c r="AX132" s="12" t="s">
        <v>78</v>
      </c>
      <c r="AY132" s="131" t="s">
        <v>155</v>
      </c>
    </row>
    <row r="133" spans="2:65" s="1" customFormat="1" ht="16.5" customHeight="1">
      <c r="B133" s="31"/>
      <c r="C133" s="239" t="s">
        <v>80</v>
      </c>
      <c r="D133" s="239" t="s">
        <v>157</v>
      </c>
      <c r="E133" s="240" t="s">
        <v>170</v>
      </c>
      <c r="F133" s="241" t="s">
        <v>171</v>
      </c>
      <c r="G133" s="242" t="s">
        <v>172</v>
      </c>
      <c r="H133" s="243">
        <v>2.4</v>
      </c>
      <c r="I133" s="120"/>
      <c r="J133" s="121">
        <f>ROUND(I133*H133,2)</f>
        <v>0</v>
      </c>
      <c r="K133" s="119" t="s">
        <v>19</v>
      </c>
      <c r="L133" s="31"/>
      <c r="M133" s="122" t="s">
        <v>19</v>
      </c>
      <c r="N133" s="123" t="s">
        <v>44</v>
      </c>
      <c r="P133" s="124">
        <f>O133*H133</f>
        <v>0</v>
      </c>
      <c r="Q133" s="124">
        <v>0</v>
      </c>
      <c r="R133" s="124">
        <f>Q133*H133</f>
        <v>0</v>
      </c>
      <c r="S133" s="124">
        <v>0</v>
      </c>
      <c r="T133" s="125">
        <f>S133*H133</f>
        <v>0</v>
      </c>
      <c r="AR133" s="126" t="s">
        <v>162</v>
      </c>
      <c r="AT133" s="126" t="s">
        <v>157</v>
      </c>
      <c r="AU133" s="126" t="s">
        <v>80</v>
      </c>
      <c r="AY133" s="16" t="s">
        <v>155</v>
      </c>
      <c r="BE133" s="127">
        <f>IF(N133="základní",J133,0)</f>
        <v>0</v>
      </c>
      <c r="BF133" s="127">
        <f>IF(N133="snížená",J133,0)</f>
        <v>0</v>
      </c>
      <c r="BG133" s="127">
        <f>IF(N133="zákl. přenesená",J133,0)</f>
        <v>0</v>
      </c>
      <c r="BH133" s="127">
        <f>IF(N133="sníž. přenesená",J133,0)</f>
        <v>0</v>
      </c>
      <c r="BI133" s="127">
        <f>IF(N133="nulová",J133,0)</f>
        <v>0</v>
      </c>
      <c r="BJ133" s="16" t="s">
        <v>78</v>
      </c>
      <c r="BK133" s="127">
        <f>ROUND(I133*H133,2)</f>
        <v>0</v>
      </c>
      <c r="BL133" s="16" t="s">
        <v>162</v>
      </c>
      <c r="BM133" s="126" t="s">
        <v>173</v>
      </c>
    </row>
    <row r="134" spans="2:65" s="1" customFormat="1" ht="19.5">
      <c r="B134" s="31"/>
      <c r="D134" s="234" t="s">
        <v>166</v>
      </c>
      <c r="F134" s="235" t="s">
        <v>174</v>
      </c>
      <c r="I134" s="128"/>
      <c r="L134" s="31"/>
      <c r="M134" s="129"/>
      <c r="T134" s="52"/>
      <c r="AT134" s="16" t="s">
        <v>166</v>
      </c>
      <c r="AU134" s="16" t="s">
        <v>80</v>
      </c>
    </row>
    <row r="135" spans="2:65" s="12" customFormat="1">
      <c r="B135" s="130"/>
      <c r="C135" s="246"/>
      <c r="D135" s="234" t="s">
        <v>168</v>
      </c>
      <c r="E135" s="247" t="s">
        <v>19</v>
      </c>
      <c r="F135" s="248" t="s">
        <v>175</v>
      </c>
      <c r="G135" s="246"/>
      <c r="H135" s="249">
        <v>2.4</v>
      </c>
      <c r="I135" s="132"/>
      <c r="L135" s="130"/>
      <c r="M135" s="133"/>
      <c r="T135" s="134"/>
      <c r="AT135" s="131" t="s">
        <v>168</v>
      </c>
      <c r="AU135" s="131" t="s">
        <v>80</v>
      </c>
      <c r="AV135" s="12" t="s">
        <v>80</v>
      </c>
      <c r="AW135" s="12" t="s">
        <v>34</v>
      </c>
      <c r="AX135" s="12" t="s">
        <v>78</v>
      </c>
      <c r="AY135" s="131" t="s">
        <v>155</v>
      </c>
    </row>
    <row r="136" spans="2:65" s="1" customFormat="1" ht="24.2" customHeight="1">
      <c r="B136" s="31"/>
      <c r="C136" s="239" t="s">
        <v>176</v>
      </c>
      <c r="D136" s="239" t="s">
        <v>157</v>
      </c>
      <c r="E136" s="240" t="s">
        <v>177</v>
      </c>
      <c r="F136" s="241" t="s">
        <v>178</v>
      </c>
      <c r="G136" s="242" t="s">
        <v>179</v>
      </c>
      <c r="H136" s="243">
        <v>1</v>
      </c>
      <c r="I136" s="120"/>
      <c r="J136" s="121">
        <f>ROUND(I136*H136,2)</f>
        <v>0</v>
      </c>
      <c r="K136" s="119" t="s">
        <v>161</v>
      </c>
      <c r="L136" s="31"/>
      <c r="M136" s="122" t="s">
        <v>19</v>
      </c>
      <c r="N136" s="123" t="s">
        <v>44</v>
      </c>
      <c r="P136" s="124">
        <f>O136*H136</f>
        <v>0</v>
      </c>
      <c r="Q136" s="124">
        <v>0</v>
      </c>
      <c r="R136" s="124">
        <f>Q136*H136</f>
        <v>0</v>
      </c>
      <c r="S136" s="124">
        <v>0</v>
      </c>
      <c r="T136" s="125">
        <f>S136*H136</f>
        <v>0</v>
      </c>
      <c r="AR136" s="126" t="s">
        <v>162</v>
      </c>
      <c r="AT136" s="126" t="s">
        <v>157</v>
      </c>
      <c r="AU136" s="126" t="s">
        <v>80</v>
      </c>
      <c r="AY136" s="16" t="s">
        <v>155</v>
      </c>
      <c r="BE136" s="127">
        <f>IF(N136="základní",J136,0)</f>
        <v>0</v>
      </c>
      <c r="BF136" s="127">
        <f>IF(N136="snížená",J136,0)</f>
        <v>0</v>
      </c>
      <c r="BG136" s="127">
        <f>IF(N136="zákl. přenesená",J136,0)</f>
        <v>0</v>
      </c>
      <c r="BH136" s="127">
        <f>IF(N136="sníž. přenesená",J136,0)</f>
        <v>0</v>
      </c>
      <c r="BI136" s="127">
        <f>IF(N136="nulová",J136,0)</f>
        <v>0</v>
      </c>
      <c r="BJ136" s="16" t="s">
        <v>78</v>
      </c>
      <c r="BK136" s="127">
        <f>ROUND(I136*H136,2)</f>
        <v>0</v>
      </c>
      <c r="BL136" s="16" t="s">
        <v>162</v>
      </c>
      <c r="BM136" s="126" t="s">
        <v>180</v>
      </c>
    </row>
    <row r="137" spans="2:65" s="1" customFormat="1">
      <c r="B137" s="31"/>
      <c r="D137" s="244" t="s">
        <v>164</v>
      </c>
      <c r="F137" s="245" t="s">
        <v>181</v>
      </c>
      <c r="I137" s="128"/>
      <c r="L137" s="31"/>
      <c r="M137" s="129"/>
      <c r="T137" s="52"/>
      <c r="AT137" s="16" t="s">
        <v>164</v>
      </c>
      <c r="AU137" s="16" t="s">
        <v>80</v>
      </c>
    </row>
    <row r="138" spans="2:65" s="1" customFormat="1" ht="19.5">
      <c r="B138" s="31"/>
      <c r="D138" s="234" t="s">
        <v>166</v>
      </c>
      <c r="F138" s="235" t="s">
        <v>182</v>
      </c>
      <c r="I138" s="128"/>
      <c r="L138" s="31"/>
      <c r="M138" s="129"/>
      <c r="T138" s="52"/>
      <c r="AT138" s="16" t="s">
        <v>166</v>
      </c>
      <c r="AU138" s="16" t="s">
        <v>80</v>
      </c>
    </row>
    <row r="139" spans="2:65" s="12" customFormat="1">
      <c r="B139" s="130"/>
      <c r="C139" s="246"/>
      <c r="D139" s="234" t="s">
        <v>168</v>
      </c>
      <c r="E139" s="247" t="s">
        <v>19</v>
      </c>
      <c r="F139" s="248" t="s">
        <v>183</v>
      </c>
      <c r="G139" s="246"/>
      <c r="H139" s="249">
        <v>1.32</v>
      </c>
      <c r="I139" s="132"/>
      <c r="L139" s="130"/>
      <c r="M139" s="133"/>
      <c r="T139" s="134"/>
      <c r="AT139" s="131" t="s">
        <v>168</v>
      </c>
      <c r="AU139" s="131" t="s">
        <v>80</v>
      </c>
      <c r="AV139" s="12" t="s">
        <v>80</v>
      </c>
      <c r="AW139" s="12" t="s">
        <v>34</v>
      </c>
      <c r="AX139" s="12" t="s">
        <v>73</v>
      </c>
      <c r="AY139" s="131" t="s">
        <v>155</v>
      </c>
    </row>
    <row r="140" spans="2:65" s="12" customFormat="1">
      <c r="B140" s="130"/>
      <c r="C140" s="246"/>
      <c r="D140" s="234" t="s">
        <v>168</v>
      </c>
      <c r="E140" s="247" t="s">
        <v>19</v>
      </c>
      <c r="F140" s="248" t="s">
        <v>184</v>
      </c>
      <c r="G140" s="246"/>
      <c r="H140" s="249">
        <v>1</v>
      </c>
      <c r="I140" s="132"/>
      <c r="L140" s="130"/>
      <c r="M140" s="133"/>
      <c r="T140" s="134"/>
      <c r="AT140" s="131" t="s">
        <v>168</v>
      </c>
      <c r="AU140" s="131" t="s">
        <v>80</v>
      </c>
      <c r="AV140" s="12" t="s">
        <v>80</v>
      </c>
      <c r="AW140" s="12" t="s">
        <v>34</v>
      </c>
      <c r="AX140" s="12" t="s">
        <v>78</v>
      </c>
      <c r="AY140" s="131" t="s">
        <v>155</v>
      </c>
    </row>
    <row r="141" spans="2:65" s="1" customFormat="1" ht="24.2" customHeight="1">
      <c r="B141" s="31"/>
      <c r="C141" s="239" t="s">
        <v>162</v>
      </c>
      <c r="D141" s="239" t="s">
        <v>157</v>
      </c>
      <c r="E141" s="240" t="s">
        <v>185</v>
      </c>
      <c r="F141" s="241" t="s">
        <v>186</v>
      </c>
      <c r="G141" s="242" t="s">
        <v>160</v>
      </c>
      <c r="H141" s="243">
        <v>1.2</v>
      </c>
      <c r="I141" s="120"/>
      <c r="J141" s="121">
        <f>ROUND(I141*H141,2)</f>
        <v>0</v>
      </c>
      <c r="K141" s="119" t="s">
        <v>161</v>
      </c>
      <c r="L141" s="31"/>
      <c r="M141" s="122" t="s">
        <v>19</v>
      </c>
      <c r="N141" s="123" t="s">
        <v>44</v>
      </c>
      <c r="P141" s="124">
        <f>O141*H141</f>
        <v>0</v>
      </c>
      <c r="Q141" s="124">
        <v>0</v>
      </c>
      <c r="R141" s="124">
        <f>Q141*H141</f>
        <v>0</v>
      </c>
      <c r="S141" s="124">
        <v>0</v>
      </c>
      <c r="T141" s="125">
        <f>S141*H141</f>
        <v>0</v>
      </c>
      <c r="AR141" s="126" t="s">
        <v>162</v>
      </c>
      <c r="AT141" s="126" t="s">
        <v>157</v>
      </c>
      <c r="AU141" s="126" t="s">
        <v>80</v>
      </c>
      <c r="AY141" s="16" t="s">
        <v>155</v>
      </c>
      <c r="BE141" s="127">
        <f>IF(N141="základní",J141,0)</f>
        <v>0</v>
      </c>
      <c r="BF141" s="127">
        <f>IF(N141="snížená",J141,0)</f>
        <v>0</v>
      </c>
      <c r="BG141" s="127">
        <f>IF(N141="zákl. přenesená",J141,0)</f>
        <v>0</v>
      </c>
      <c r="BH141" s="127">
        <f>IF(N141="sníž. přenesená",J141,0)</f>
        <v>0</v>
      </c>
      <c r="BI141" s="127">
        <f>IF(N141="nulová",J141,0)</f>
        <v>0</v>
      </c>
      <c r="BJ141" s="16" t="s">
        <v>78</v>
      </c>
      <c r="BK141" s="127">
        <f>ROUND(I141*H141,2)</f>
        <v>0</v>
      </c>
      <c r="BL141" s="16" t="s">
        <v>162</v>
      </c>
      <c r="BM141" s="126" t="s">
        <v>187</v>
      </c>
    </row>
    <row r="142" spans="2:65" s="1" customFormat="1">
      <c r="B142" s="31"/>
      <c r="D142" s="244" t="s">
        <v>164</v>
      </c>
      <c r="F142" s="245" t="s">
        <v>188</v>
      </c>
      <c r="I142" s="128"/>
      <c r="L142" s="31"/>
      <c r="M142" s="129"/>
      <c r="T142" s="52"/>
      <c r="AT142" s="16" t="s">
        <v>164</v>
      </c>
      <c r="AU142" s="16" t="s">
        <v>80</v>
      </c>
    </row>
    <row r="143" spans="2:65" s="1" customFormat="1" ht="19.5">
      <c r="B143" s="31"/>
      <c r="D143" s="234" t="s">
        <v>166</v>
      </c>
      <c r="F143" s="235" t="s">
        <v>189</v>
      </c>
      <c r="I143" s="128"/>
      <c r="L143" s="31"/>
      <c r="M143" s="129"/>
      <c r="T143" s="52"/>
      <c r="AT143" s="16" t="s">
        <v>166</v>
      </c>
      <c r="AU143" s="16" t="s">
        <v>80</v>
      </c>
    </row>
    <row r="144" spans="2:65" s="12" customFormat="1">
      <c r="B144" s="130"/>
      <c r="C144" s="246"/>
      <c r="D144" s="234" t="s">
        <v>168</v>
      </c>
      <c r="E144" s="247" t="s">
        <v>19</v>
      </c>
      <c r="F144" s="248" t="s">
        <v>190</v>
      </c>
      <c r="G144" s="246"/>
      <c r="H144" s="249">
        <v>1.2</v>
      </c>
      <c r="I144" s="132"/>
      <c r="L144" s="130"/>
      <c r="M144" s="133"/>
      <c r="T144" s="134"/>
      <c r="AT144" s="131" t="s">
        <v>168</v>
      </c>
      <c r="AU144" s="131" t="s">
        <v>80</v>
      </c>
      <c r="AV144" s="12" t="s">
        <v>80</v>
      </c>
      <c r="AW144" s="12" t="s">
        <v>34</v>
      </c>
      <c r="AX144" s="12" t="s">
        <v>78</v>
      </c>
      <c r="AY144" s="131" t="s">
        <v>155</v>
      </c>
    </row>
    <row r="145" spans="2:65" s="1" customFormat="1" ht="16.5" customHeight="1">
      <c r="B145" s="31"/>
      <c r="C145" s="250" t="s">
        <v>191</v>
      </c>
      <c r="D145" s="250" t="s">
        <v>192</v>
      </c>
      <c r="E145" s="251" t="s">
        <v>193</v>
      </c>
      <c r="F145" s="252" t="s">
        <v>194</v>
      </c>
      <c r="G145" s="253" t="s">
        <v>172</v>
      </c>
      <c r="H145" s="254">
        <v>0.12</v>
      </c>
      <c r="I145" s="136"/>
      <c r="J145" s="137">
        <f>ROUND(I145*H145,2)</f>
        <v>0</v>
      </c>
      <c r="K145" s="135" t="s">
        <v>161</v>
      </c>
      <c r="L145" s="138"/>
      <c r="M145" s="139" t="s">
        <v>19</v>
      </c>
      <c r="N145" s="140" t="s">
        <v>44</v>
      </c>
      <c r="P145" s="124">
        <f>O145*H145</f>
        <v>0</v>
      </c>
      <c r="Q145" s="124">
        <v>0.8</v>
      </c>
      <c r="R145" s="124">
        <f>Q145*H145</f>
        <v>9.6000000000000002E-2</v>
      </c>
      <c r="S145" s="124">
        <v>0</v>
      </c>
      <c r="T145" s="125">
        <f>S145*H145</f>
        <v>0</v>
      </c>
      <c r="AR145" s="126" t="s">
        <v>195</v>
      </c>
      <c r="AT145" s="126" t="s">
        <v>192</v>
      </c>
      <c r="AU145" s="126" t="s">
        <v>80</v>
      </c>
      <c r="AY145" s="16" t="s">
        <v>155</v>
      </c>
      <c r="BE145" s="127">
        <f>IF(N145="základní",J145,0)</f>
        <v>0</v>
      </c>
      <c r="BF145" s="127">
        <f>IF(N145="snížená",J145,0)</f>
        <v>0</v>
      </c>
      <c r="BG145" s="127">
        <f>IF(N145="zákl. přenesená",J145,0)</f>
        <v>0</v>
      </c>
      <c r="BH145" s="127">
        <f>IF(N145="sníž. přenesená",J145,0)</f>
        <v>0</v>
      </c>
      <c r="BI145" s="127">
        <f>IF(N145="nulová",J145,0)</f>
        <v>0</v>
      </c>
      <c r="BJ145" s="16" t="s">
        <v>78</v>
      </c>
      <c r="BK145" s="127">
        <f>ROUND(I145*H145,2)</f>
        <v>0</v>
      </c>
      <c r="BL145" s="16" t="s">
        <v>162</v>
      </c>
      <c r="BM145" s="126" t="s">
        <v>196</v>
      </c>
    </row>
    <row r="146" spans="2:65" s="12" customFormat="1">
      <c r="B146" s="130"/>
      <c r="C146" s="246"/>
      <c r="D146" s="234" t="s">
        <v>168</v>
      </c>
      <c r="E146" s="246"/>
      <c r="F146" s="248" t="s">
        <v>197</v>
      </c>
      <c r="G146" s="246"/>
      <c r="H146" s="249">
        <v>0.12</v>
      </c>
      <c r="I146" s="132"/>
      <c r="L146" s="130"/>
      <c r="M146" s="133"/>
      <c r="T146" s="134"/>
      <c r="AT146" s="131" t="s">
        <v>168</v>
      </c>
      <c r="AU146" s="131" t="s">
        <v>80</v>
      </c>
      <c r="AV146" s="12" t="s">
        <v>80</v>
      </c>
      <c r="AW146" s="12" t="s">
        <v>4</v>
      </c>
      <c r="AX146" s="12" t="s">
        <v>78</v>
      </c>
      <c r="AY146" s="131" t="s">
        <v>155</v>
      </c>
    </row>
    <row r="147" spans="2:65" s="1" customFormat="1" ht="44.25" customHeight="1">
      <c r="B147" s="31"/>
      <c r="C147" s="239" t="s">
        <v>198</v>
      </c>
      <c r="D147" s="239" t="s">
        <v>157</v>
      </c>
      <c r="E147" s="240" t="s">
        <v>199</v>
      </c>
      <c r="F147" s="241" t="s">
        <v>200</v>
      </c>
      <c r="G147" s="242" t="s">
        <v>201</v>
      </c>
      <c r="H147" s="243">
        <v>5.0000000000000001E-3</v>
      </c>
      <c r="I147" s="120"/>
      <c r="J147" s="121">
        <f>ROUND(I147*H147,2)</f>
        <v>0</v>
      </c>
      <c r="K147" s="119" t="s">
        <v>161</v>
      </c>
      <c r="L147" s="31"/>
      <c r="M147" s="122" t="s">
        <v>19</v>
      </c>
      <c r="N147" s="123" t="s">
        <v>44</v>
      </c>
      <c r="P147" s="124">
        <f>O147*H147</f>
        <v>0</v>
      </c>
      <c r="Q147" s="124">
        <v>0</v>
      </c>
      <c r="R147" s="124">
        <f>Q147*H147</f>
        <v>0</v>
      </c>
      <c r="S147" s="124">
        <v>0</v>
      </c>
      <c r="T147" s="125">
        <f>S147*H147</f>
        <v>0</v>
      </c>
      <c r="AR147" s="126" t="s">
        <v>162</v>
      </c>
      <c r="AT147" s="126" t="s">
        <v>157</v>
      </c>
      <c r="AU147" s="126" t="s">
        <v>80</v>
      </c>
      <c r="AY147" s="16" t="s">
        <v>155</v>
      </c>
      <c r="BE147" s="127">
        <f>IF(N147="základní",J147,0)</f>
        <v>0</v>
      </c>
      <c r="BF147" s="127">
        <f>IF(N147="snížená",J147,0)</f>
        <v>0</v>
      </c>
      <c r="BG147" s="127">
        <f>IF(N147="zákl. přenesená",J147,0)</f>
        <v>0</v>
      </c>
      <c r="BH147" s="127">
        <f>IF(N147="sníž. přenesená",J147,0)</f>
        <v>0</v>
      </c>
      <c r="BI147" s="127">
        <f>IF(N147="nulová",J147,0)</f>
        <v>0</v>
      </c>
      <c r="BJ147" s="16" t="s">
        <v>78</v>
      </c>
      <c r="BK147" s="127">
        <f>ROUND(I147*H147,2)</f>
        <v>0</v>
      </c>
      <c r="BL147" s="16" t="s">
        <v>162</v>
      </c>
      <c r="BM147" s="126" t="s">
        <v>202</v>
      </c>
    </row>
    <row r="148" spans="2:65" s="1" customFormat="1">
      <c r="B148" s="31"/>
      <c r="D148" s="244" t="s">
        <v>164</v>
      </c>
      <c r="F148" s="245" t="s">
        <v>203</v>
      </c>
      <c r="I148" s="128"/>
      <c r="L148" s="31"/>
      <c r="M148" s="129"/>
      <c r="T148" s="52"/>
      <c r="AT148" s="16" t="s">
        <v>164</v>
      </c>
      <c r="AU148" s="16" t="s">
        <v>80</v>
      </c>
    </row>
    <row r="149" spans="2:65" s="1" customFormat="1" ht="19.5">
      <c r="B149" s="31"/>
      <c r="D149" s="234" t="s">
        <v>166</v>
      </c>
      <c r="F149" s="235" t="s">
        <v>204</v>
      </c>
      <c r="I149" s="128"/>
      <c r="L149" s="31"/>
      <c r="M149" s="129"/>
      <c r="T149" s="52"/>
      <c r="AT149" s="16" t="s">
        <v>166</v>
      </c>
      <c r="AU149" s="16" t="s">
        <v>80</v>
      </c>
    </row>
    <row r="150" spans="2:65" s="11" customFormat="1" ht="22.9" customHeight="1">
      <c r="B150" s="109"/>
      <c r="C150" s="236"/>
      <c r="D150" s="237" t="s">
        <v>72</v>
      </c>
      <c r="E150" s="238" t="s">
        <v>176</v>
      </c>
      <c r="F150" s="238" t="s">
        <v>205</v>
      </c>
      <c r="G150" s="236"/>
      <c r="H150" s="236"/>
      <c r="I150" s="286"/>
      <c r="J150" s="287">
        <f>BK150</f>
        <v>0</v>
      </c>
      <c r="K150" s="236"/>
      <c r="L150" s="109"/>
      <c r="M150" s="114"/>
      <c r="P150" s="115">
        <f>SUM(P151:P166)</f>
        <v>0</v>
      </c>
      <c r="R150" s="115">
        <f>SUM(R151:R166)</f>
        <v>7.1999999999999995E-2</v>
      </c>
      <c r="T150" s="116">
        <f>SUM(T151:T166)</f>
        <v>0</v>
      </c>
      <c r="AR150" s="110" t="s">
        <v>78</v>
      </c>
      <c r="AT150" s="117" t="s">
        <v>72</v>
      </c>
      <c r="AU150" s="117" t="s">
        <v>78</v>
      </c>
      <c r="AY150" s="110" t="s">
        <v>155</v>
      </c>
      <c r="BK150" s="118">
        <f>SUM(BK151:BK166)</f>
        <v>0</v>
      </c>
    </row>
    <row r="151" spans="2:65" s="1" customFormat="1" ht="21.75" customHeight="1">
      <c r="B151" s="31"/>
      <c r="C151" s="239" t="s">
        <v>206</v>
      </c>
      <c r="D151" s="239" t="s">
        <v>157</v>
      </c>
      <c r="E151" s="240" t="s">
        <v>158</v>
      </c>
      <c r="F151" s="241" t="s">
        <v>159</v>
      </c>
      <c r="G151" s="242" t="s">
        <v>160</v>
      </c>
      <c r="H151" s="243">
        <v>9</v>
      </c>
      <c r="I151" s="120"/>
      <c r="J151" s="121">
        <f>ROUND(I151*H151,2)</f>
        <v>0</v>
      </c>
      <c r="K151" s="119" t="s">
        <v>161</v>
      </c>
      <c r="L151" s="31"/>
      <c r="M151" s="122" t="s">
        <v>19</v>
      </c>
      <c r="N151" s="123" t="s">
        <v>44</v>
      </c>
      <c r="P151" s="124">
        <f>O151*H151</f>
        <v>0</v>
      </c>
      <c r="Q151" s="124">
        <v>0</v>
      </c>
      <c r="R151" s="124">
        <f>Q151*H151</f>
        <v>0</v>
      </c>
      <c r="S151" s="124">
        <v>0</v>
      </c>
      <c r="T151" s="125">
        <f>S151*H151</f>
        <v>0</v>
      </c>
      <c r="AR151" s="126" t="s">
        <v>162</v>
      </c>
      <c r="AT151" s="126" t="s">
        <v>157</v>
      </c>
      <c r="AU151" s="126" t="s">
        <v>80</v>
      </c>
      <c r="AY151" s="16" t="s">
        <v>155</v>
      </c>
      <c r="BE151" s="127">
        <f>IF(N151="základní",J151,0)</f>
        <v>0</v>
      </c>
      <c r="BF151" s="127">
        <f>IF(N151="snížená",J151,0)</f>
        <v>0</v>
      </c>
      <c r="BG151" s="127">
        <f>IF(N151="zákl. přenesená",J151,0)</f>
        <v>0</v>
      </c>
      <c r="BH151" s="127">
        <f>IF(N151="sníž. přenesená",J151,0)</f>
        <v>0</v>
      </c>
      <c r="BI151" s="127">
        <f>IF(N151="nulová",J151,0)</f>
        <v>0</v>
      </c>
      <c r="BJ151" s="16" t="s">
        <v>78</v>
      </c>
      <c r="BK151" s="127">
        <f>ROUND(I151*H151,2)</f>
        <v>0</v>
      </c>
      <c r="BL151" s="16" t="s">
        <v>162</v>
      </c>
      <c r="BM151" s="126" t="s">
        <v>207</v>
      </c>
    </row>
    <row r="152" spans="2:65" s="1" customFormat="1">
      <c r="B152" s="31"/>
      <c r="D152" s="244" t="s">
        <v>164</v>
      </c>
      <c r="F152" s="245" t="s">
        <v>165</v>
      </c>
      <c r="I152" s="128"/>
      <c r="L152" s="31"/>
      <c r="M152" s="129"/>
      <c r="T152" s="52"/>
      <c r="AT152" s="16" t="s">
        <v>164</v>
      </c>
      <c r="AU152" s="16" t="s">
        <v>80</v>
      </c>
    </row>
    <row r="153" spans="2:65" s="1" customFormat="1" ht="29.25">
      <c r="B153" s="31"/>
      <c r="D153" s="234" t="s">
        <v>166</v>
      </c>
      <c r="F153" s="235" t="s">
        <v>167</v>
      </c>
      <c r="I153" s="128"/>
      <c r="L153" s="31"/>
      <c r="M153" s="129"/>
      <c r="T153" s="52"/>
      <c r="AT153" s="16" t="s">
        <v>166</v>
      </c>
      <c r="AU153" s="16" t="s">
        <v>80</v>
      </c>
    </row>
    <row r="154" spans="2:65" s="12" customFormat="1">
      <c r="B154" s="130"/>
      <c r="C154" s="246"/>
      <c r="D154" s="234" t="s">
        <v>168</v>
      </c>
      <c r="E154" s="247" t="s">
        <v>19</v>
      </c>
      <c r="F154" s="248" t="s">
        <v>208</v>
      </c>
      <c r="G154" s="246"/>
      <c r="H154" s="249">
        <v>9</v>
      </c>
      <c r="I154" s="132"/>
      <c r="L154" s="130"/>
      <c r="M154" s="133"/>
      <c r="T154" s="134"/>
      <c r="AT154" s="131" t="s">
        <v>168</v>
      </c>
      <c r="AU154" s="131" t="s">
        <v>80</v>
      </c>
      <c r="AV154" s="12" t="s">
        <v>80</v>
      </c>
      <c r="AW154" s="12" t="s">
        <v>34</v>
      </c>
      <c r="AX154" s="12" t="s">
        <v>78</v>
      </c>
      <c r="AY154" s="131" t="s">
        <v>155</v>
      </c>
    </row>
    <row r="155" spans="2:65" s="1" customFormat="1" ht="16.5" customHeight="1">
      <c r="B155" s="31"/>
      <c r="C155" s="239" t="s">
        <v>195</v>
      </c>
      <c r="D155" s="239" t="s">
        <v>157</v>
      </c>
      <c r="E155" s="240" t="s">
        <v>170</v>
      </c>
      <c r="F155" s="241" t="s">
        <v>171</v>
      </c>
      <c r="G155" s="242" t="s">
        <v>172</v>
      </c>
      <c r="H155" s="243">
        <v>1.8</v>
      </c>
      <c r="I155" s="120"/>
      <c r="J155" s="121">
        <f>ROUND(I155*H155,2)</f>
        <v>0</v>
      </c>
      <c r="K155" s="119" t="s">
        <v>19</v>
      </c>
      <c r="L155" s="31"/>
      <c r="M155" s="122" t="s">
        <v>19</v>
      </c>
      <c r="N155" s="123" t="s">
        <v>44</v>
      </c>
      <c r="P155" s="124">
        <f>O155*H155</f>
        <v>0</v>
      </c>
      <c r="Q155" s="124">
        <v>0</v>
      </c>
      <c r="R155" s="124">
        <f>Q155*H155</f>
        <v>0</v>
      </c>
      <c r="S155" s="124">
        <v>0</v>
      </c>
      <c r="T155" s="125">
        <f>S155*H155</f>
        <v>0</v>
      </c>
      <c r="AR155" s="126" t="s">
        <v>162</v>
      </c>
      <c r="AT155" s="126" t="s">
        <v>157</v>
      </c>
      <c r="AU155" s="126" t="s">
        <v>80</v>
      </c>
      <c r="AY155" s="16" t="s">
        <v>155</v>
      </c>
      <c r="BE155" s="127">
        <f>IF(N155="základní",J155,0)</f>
        <v>0</v>
      </c>
      <c r="BF155" s="127">
        <f>IF(N155="snížená",J155,0)</f>
        <v>0</v>
      </c>
      <c r="BG155" s="127">
        <f>IF(N155="zákl. přenesená",J155,0)</f>
        <v>0</v>
      </c>
      <c r="BH155" s="127">
        <f>IF(N155="sníž. přenesená",J155,0)</f>
        <v>0</v>
      </c>
      <c r="BI155" s="127">
        <f>IF(N155="nulová",J155,0)</f>
        <v>0</v>
      </c>
      <c r="BJ155" s="16" t="s">
        <v>78</v>
      </c>
      <c r="BK155" s="127">
        <f>ROUND(I155*H155,2)</f>
        <v>0</v>
      </c>
      <c r="BL155" s="16" t="s">
        <v>162</v>
      </c>
      <c r="BM155" s="126" t="s">
        <v>209</v>
      </c>
    </row>
    <row r="156" spans="2:65" s="1" customFormat="1" ht="19.5">
      <c r="B156" s="31"/>
      <c r="D156" s="234" t="s">
        <v>166</v>
      </c>
      <c r="F156" s="235" t="s">
        <v>210</v>
      </c>
      <c r="I156" s="128"/>
      <c r="L156" s="31"/>
      <c r="M156" s="129"/>
      <c r="T156" s="52"/>
      <c r="AT156" s="16" t="s">
        <v>166</v>
      </c>
      <c r="AU156" s="16" t="s">
        <v>80</v>
      </c>
    </row>
    <row r="157" spans="2:65" s="12" customFormat="1">
      <c r="B157" s="130"/>
      <c r="C157" s="246"/>
      <c r="D157" s="234" t="s">
        <v>168</v>
      </c>
      <c r="E157" s="247" t="s">
        <v>19</v>
      </c>
      <c r="F157" s="248" t="s">
        <v>211</v>
      </c>
      <c r="G157" s="246"/>
      <c r="H157" s="249">
        <v>1.8</v>
      </c>
      <c r="I157" s="132"/>
      <c r="L157" s="130"/>
      <c r="M157" s="133"/>
      <c r="T157" s="134"/>
      <c r="AT157" s="131" t="s">
        <v>168</v>
      </c>
      <c r="AU157" s="131" t="s">
        <v>80</v>
      </c>
      <c r="AV157" s="12" t="s">
        <v>80</v>
      </c>
      <c r="AW157" s="12" t="s">
        <v>34</v>
      </c>
      <c r="AX157" s="12" t="s">
        <v>78</v>
      </c>
      <c r="AY157" s="131" t="s">
        <v>155</v>
      </c>
    </row>
    <row r="158" spans="2:65" s="1" customFormat="1" ht="24.2" customHeight="1">
      <c r="B158" s="31"/>
      <c r="C158" s="239" t="s">
        <v>212</v>
      </c>
      <c r="D158" s="239" t="s">
        <v>157</v>
      </c>
      <c r="E158" s="240" t="s">
        <v>185</v>
      </c>
      <c r="F158" s="241" t="s">
        <v>186</v>
      </c>
      <c r="G158" s="242" t="s">
        <v>160</v>
      </c>
      <c r="H158" s="243">
        <v>0.9</v>
      </c>
      <c r="I158" s="120"/>
      <c r="J158" s="121">
        <f>ROUND(I158*H158,2)</f>
        <v>0</v>
      </c>
      <c r="K158" s="119" t="s">
        <v>161</v>
      </c>
      <c r="L158" s="31"/>
      <c r="M158" s="122" t="s">
        <v>19</v>
      </c>
      <c r="N158" s="123" t="s">
        <v>44</v>
      </c>
      <c r="P158" s="124">
        <f>O158*H158</f>
        <v>0</v>
      </c>
      <c r="Q158" s="124">
        <v>0</v>
      </c>
      <c r="R158" s="124">
        <f>Q158*H158</f>
        <v>0</v>
      </c>
      <c r="S158" s="124">
        <v>0</v>
      </c>
      <c r="T158" s="125">
        <f>S158*H158</f>
        <v>0</v>
      </c>
      <c r="AR158" s="126" t="s">
        <v>162</v>
      </c>
      <c r="AT158" s="126" t="s">
        <v>157</v>
      </c>
      <c r="AU158" s="126" t="s">
        <v>80</v>
      </c>
      <c r="AY158" s="16" t="s">
        <v>155</v>
      </c>
      <c r="BE158" s="127">
        <f>IF(N158="základní",J158,0)</f>
        <v>0</v>
      </c>
      <c r="BF158" s="127">
        <f>IF(N158="snížená",J158,0)</f>
        <v>0</v>
      </c>
      <c r="BG158" s="127">
        <f>IF(N158="zákl. přenesená",J158,0)</f>
        <v>0</v>
      </c>
      <c r="BH158" s="127">
        <f>IF(N158="sníž. přenesená",J158,0)</f>
        <v>0</v>
      </c>
      <c r="BI158" s="127">
        <f>IF(N158="nulová",J158,0)</f>
        <v>0</v>
      </c>
      <c r="BJ158" s="16" t="s">
        <v>78</v>
      </c>
      <c r="BK158" s="127">
        <f>ROUND(I158*H158,2)</f>
        <v>0</v>
      </c>
      <c r="BL158" s="16" t="s">
        <v>162</v>
      </c>
      <c r="BM158" s="126" t="s">
        <v>213</v>
      </c>
    </row>
    <row r="159" spans="2:65" s="1" customFormat="1">
      <c r="B159" s="31"/>
      <c r="D159" s="244" t="s">
        <v>164</v>
      </c>
      <c r="F159" s="245" t="s">
        <v>188</v>
      </c>
      <c r="I159" s="128"/>
      <c r="L159" s="31"/>
      <c r="M159" s="129"/>
      <c r="T159" s="52"/>
      <c r="AT159" s="16" t="s">
        <v>164</v>
      </c>
      <c r="AU159" s="16" t="s">
        <v>80</v>
      </c>
    </row>
    <row r="160" spans="2:65" s="1" customFormat="1" ht="19.5">
      <c r="B160" s="31"/>
      <c r="D160" s="234" t="s">
        <v>166</v>
      </c>
      <c r="F160" s="235" t="s">
        <v>214</v>
      </c>
      <c r="I160" s="128"/>
      <c r="L160" s="31"/>
      <c r="M160" s="129"/>
      <c r="T160" s="52"/>
      <c r="AT160" s="16" t="s">
        <v>166</v>
      </c>
      <c r="AU160" s="16" t="s">
        <v>80</v>
      </c>
    </row>
    <row r="161" spans="2:65" s="12" customFormat="1">
      <c r="B161" s="130"/>
      <c r="C161" s="246"/>
      <c r="D161" s="234" t="s">
        <v>168</v>
      </c>
      <c r="E161" s="247" t="s">
        <v>19</v>
      </c>
      <c r="F161" s="248" t="s">
        <v>215</v>
      </c>
      <c r="G161" s="246"/>
      <c r="H161" s="249">
        <v>0.9</v>
      </c>
      <c r="I161" s="132"/>
      <c r="L161" s="130"/>
      <c r="M161" s="133"/>
      <c r="T161" s="134"/>
      <c r="AT161" s="131" t="s">
        <v>168</v>
      </c>
      <c r="AU161" s="131" t="s">
        <v>80</v>
      </c>
      <c r="AV161" s="12" t="s">
        <v>80</v>
      </c>
      <c r="AW161" s="12" t="s">
        <v>34</v>
      </c>
      <c r="AX161" s="12" t="s">
        <v>78</v>
      </c>
      <c r="AY161" s="131" t="s">
        <v>155</v>
      </c>
    </row>
    <row r="162" spans="2:65" s="1" customFormat="1" ht="16.5" customHeight="1">
      <c r="B162" s="31"/>
      <c r="C162" s="250" t="s">
        <v>216</v>
      </c>
      <c r="D162" s="250" t="s">
        <v>192</v>
      </c>
      <c r="E162" s="251" t="s">
        <v>193</v>
      </c>
      <c r="F162" s="252" t="s">
        <v>194</v>
      </c>
      <c r="G162" s="253" t="s">
        <v>172</v>
      </c>
      <c r="H162" s="254">
        <v>0.09</v>
      </c>
      <c r="I162" s="136"/>
      <c r="J162" s="137">
        <f>ROUND(I162*H162,2)</f>
        <v>0</v>
      </c>
      <c r="K162" s="135" t="s">
        <v>161</v>
      </c>
      <c r="L162" s="138"/>
      <c r="M162" s="139" t="s">
        <v>19</v>
      </c>
      <c r="N162" s="140" t="s">
        <v>44</v>
      </c>
      <c r="P162" s="124">
        <f>O162*H162</f>
        <v>0</v>
      </c>
      <c r="Q162" s="124">
        <v>0.8</v>
      </c>
      <c r="R162" s="124">
        <f>Q162*H162</f>
        <v>7.1999999999999995E-2</v>
      </c>
      <c r="S162" s="124">
        <v>0</v>
      </c>
      <c r="T162" s="125">
        <f>S162*H162</f>
        <v>0</v>
      </c>
      <c r="AR162" s="126" t="s">
        <v>195</v>
      </c>
      <c r="AT162" s="126" t="s">
        <v>192</v>
      </c>
      <c r="AU162" s="126" t="s">
        <v>80</v>
      </c>
      <c r="AY162" s="16" t="s">
        <v>155</v>
      </c>
      <c r="BE162" s="127">
        <f>IF(N162="základní",J162,0)</f>
        <v>0</v>
      </c>
      <c r="BF162" s="127">
        <f>IF(N162="snížená",J162,0)</f>
        <v>0</v>
      </c>
      <c r="BG162" s="127">
        <f>IF(N162="zákl. přenesená",J162,0)</f>
        <v>0</v>
      </c>
      <c r="BH162" s="127">
        <f>IF(N162="sníž. přenesená",J162,0)</f>
        <v>0</v>
      </c>
      <c r="BI162" s="127">
        <f>IF(N162="nulová",J162,0)</f>
        <v>0</v>
      </c>
      <c r="BJ162" s="16" t="s">
        <v>78</v>
      </c>
      <c r="BK162" s="127">
        <f>ROUND(I162*H162,2)</f>
        <v>0</v>
      </c>
      <c r="BL162" s="16" t="s">
        <v>162</v>
      </c>
      <c r="BM162" s="126" t="s">
        <v>217</v>
      </c>
    </row>
    <row r="163" spans="2:65" s="12" customFormat="1">
      <c r="B163" s="130"/>
      <c r="C163" s="246"/>
      <c r="D163" s="234" t="s">
        <v>168</v>
      </c>
      <c r="E163" s="246"/>
      <c r="F163" s="248" t="s">
        <v>218</v>
      </c>
      <c r="G163" s="246"/>
      <c r="H163" s="249">
        <v>0.09</v>
      </c>
      <c r="I163" s="132"/>
      <c r="L163" s="130"/>
      <c r="M163" s="133"/>
      <c r="T163" s="134"/>
      <c r="AT163" s="131" t="s">
        <v>168</v>
      </c>
      <c r="AU163" s="131" t="s">
        <v>80</v>
      </c>
      <c r="AV163" s="12" t="s">
        <v>80</v>
      </c>
      <c r="AW163" s="12" t="s">
        <v>4</v>
      </c>
      <c r="AX163" s="12" t="s">
        <v>78</v>
      </c>
      <c r="AY163" s="131" t="s">
        <v>155</v>
      </c>
    </row>
    <row r="164" spans="2:65" s="1" customFormat="1" ht="44.25" customHeight="1">
      <c r="B164" s="31"/>
      <c r="C164" s="239" t="s">
        <v>219</v>
      </c>
      <c r="D164" s="239" t="s">
        <v>157</v>
      </c>
      <c r="E164" s="240" t="s">
        <v>199</v>
      </c>
      <c r="F164" s="241" t="s">
        <v>200</v>
      </c>
      <c r="G164" s="242" t="s">
        <v>201</v>
      </c>
      <c r="H164" s="243">
        <v>4.0000000000000001E-3</v>
      </c>
      <c r="I164" s="120"/>
      <c r="J164" s="121">
        <f>ROUND(I164*H164,2)</f>
        <v>0</v>
      </c>
      <c r="K164" s="119" t="s">
        <v>161</v>
      </c>
      <c r="L164" s="31"/>
      <c r="M164" s="122" t="s">
        <v>19</v>
      </c>
      <c r="N164" s="123" t="s">
        <v>44</v>
      </c>
      <c r="P164" s="124">
        <f>O164*H164</f>
        <v>0</v>
      </c>
      <c r="Q164" s="124">
        <v>0</v>
      </c>
      <c r="R164" s="124">
        <f>Q164*H164</f>
        <v>0</v>
      </c>
      <c r="S164" s="124">
        <v>0</v>
      </c>
      <c r="T164" s="125">
        <f>S164*H164</f>
        <v>0</v>
      </c>
      <c r="AR164" s="126" t="s">
        <v>162</v>
      </c>
      <c r="AT164" s="126" t="s">
        <v>157</v>
      </c>
      <c r="AU164" s="126" t="s">
        <v>80</v>
      </c>
      <c r="AY164" s="16" t="s">
        <v>155</v>
      </c>
      <c r="BE164" s="127">
        <f>IF(N164="základní",J164,0)</f>
        <v>0</v>
      </c>
      <c r="BF164" s="127">
        <f>IF(N164="snížená",J164,0)</f>
        <v>0</v>
      </c>
      <c r="BG164" s="127">
        <f>IF(N164="zákl. přenesená",J164,0)</f>
        <v>0</v>
      </c>
      <c r="BH164" s="127">
        <f>IF(N164="sníž. přenesená",J164,0)</f>
        <v>0</v>
      </c>
      <c r="BI164" s="127">
        <f>IF(N164="nulová",J164,0)</f>
        <v>0</v>
      </c>
      <c r="BJ164" s="16" t="s">
        <v>78</v>
      </c>
      <c r="BK164" s="127">
        <f>ROUND(I164*H164,2)</f>
        <v>0</v>
      </c>
      <c r="BL164" s="16" t="s">
        <v>162</v>
      </c>
      <c r="BM164" s="126" t="s">
        <v>220</v>
      </c>
    </row>
    <row r="165" spans="2:65" s="1" customFormat="1">
      <c r="B165" s="31"/>
      <c r="D165" s="244" t="s">
        <v>164</v>
      </c>
      <c r="F165" s="245" t="s">
        <v>203</v>
      </c>
      <c r="I165" s="128"/>
      <c r="L165" s="31"/>
      <c r="M165" s="129"/>
      <c r="T165" s="52"/>
      <c r="AT165" s="16" t="s">
        <v>164</v>
      </c>
      <c r="AU165" s="16" t="s">
        <v>80</v>
      </c>
    </row>
    <row r="166" spans="2:65" s="1" customFormat="1" ht="19.5">
      <c r="B166" s="31"/>
      <c r="D166" s="234" t="s">
        <v>166</v>
      </c>
      <c r="F166" s="235" t="s">
        <v>204</v>
      </c>
      <c r="I166" s="128"/>
      <c r="L166" s="31"/>
      <c r="M166" s="129"/>
      <c r="T166" s="52"/>
      <c r="AT166" s="16" t="s">
        <v>166</v>
      </c>
      <c r="AU166" s="16" t="s">
        <v>80</v>
      </c>
    </row>
    <row r="167" spans="2:65" s="11" customFormat="1" ht="22.9" customHeight="1">
      <c r="B167" s="109"/>
      <c r="C167" s="236"/>
      <c r="D167" s="237" t="s">
        <v>72</v>
      </c>
      <c r="E167" s="238" t="s">
        <v>191</v>
      </c>
      <c r="F167" s="238" t="s">
        <v>221</v>
      </c>
      <c r="G167" s="236"/>
      <c r="H167" s="236"/>
      <c r="I167" s="286"/>
      <c r="J167" s="287">
        <f>BK167</f>
        <v>0</v>
      </c>
      <c r="K167" s="236"/>
      <c r="L167" s="109"/>
      <c r="M167" s="114"/>
      <c r="P167" s="115">
        <f>SUM(P168:P175)</f>
        <v>0</v>
      </c>
      <c r="R167" s="115">
        <f>SUM(R168:R175)</f>
        <v>0</v>
      </c>
      <c r="T167" s="116">
        <f>SUM(T168:T175)</f>
        <v>0</v>
      </c>
      <c r="AR167" s="110" t="s">
        <v>78</v>
      </c>
      <c r="AT167" s="117" t="s">
        <v>72</v>
      </c>
      <c r="AU167" s="117" t="s">
        <v>78</v>
      </c>
      <c r="AY167" s="110" t="s">
        <v>155</v>
      </c>
      <c r="BK167" s="118">
        <f>SUM(BK168:BK175)</f>
        <v>0</v>
      </c>
    </row>
    <row r="168" spans="2:65" s="1" customFormat="1" ht="24.2" customHeight="1">
      <c r="B168" s="31"/>
      <c r="C168" s="239" t="s">
        <v>8</v>
      </c>
      <c r="D168" s="239" t="s">
        <v>157</v>
      </c>
      <c r="E168" s="240" t="s">
        <v>222</v>
      </c>
      <c r="F168" s="241" t="s">
        <v>223</v>
      </c>
      <c r="G168" s="242" t="s">
        <v>160</v>
      </c>
      <c r="H168" s="243">
        <v>235.8</v>
      </c>
      <c r="I168" s="120"/>
      <c r="J168" s="121">
        <f>ROUND(I168*H168,2)</f>
        <v>0</v>
      </c>
      <c r="K168" s="119" t="s">
        <v>19</v>
      </c>
      <c r="L168" s="31"/>
      <c r="M168" s="122" t="s">
        <v>19</v>
      </c>
      <c r="N168" s="123" t="s">
        <v>44</v>
      </c>
      <c r="P168" s="124">
        <f>O168*H168</f>
        <v>0</v>
      </c>
      <c r="Q168" s="124">
        <v>0</v>
      </c>
      <c r="R168" s="124">
        <f>Q168*H168</f>
        <v>0</v>
      </c>
      <c r="S168" s="124">
        <v>0</v>
      </c>
      <c r="T168" s="125">
        <f>S168*H168</f>
        <v>0</v>
      </c>
      <c r="AR168" s="126" t="s">
        <v>162</v>
      </c>
      <c r="AT168" s="126" t="s">
        <v>157</v>
      </c>
      <c r="AU168" s="126" t="s">
        <v>80</v>
      </c>
      <c r="AY168" s="16" t="s">
        <v>155</v>
      </c>
      <c r="BE168" s="127">
        <f>IF(N168="základní",J168,0)</f>
        <v>0</v>
      </c>
      <c r="BF168" s="127">
        <f>IF(N168="snížená",J168,0)</f>
        <v>0</v>
      </c>
      <c r="BG168" s="127">
        <f>IF(N168="zákl. přenesená",J168,0)</f>
        <v>0</v>
      </c>
      <c r="BH168" s="127">
        <f>IF(N168="sníž. přenesená",J168,0)</f>
        <v>0</v>
      </c>
      <c r="BI168" s="127">
        <f>IF(N168="nulová",J168,0)</f>
        <v>0</v>
      </c>
      <c r="BJ168" s="16" t="s">
        <v>78</v>
      </c>
      <c r="BK168" s="127">
        <f>ROUND(I168*H168,2)</f>
        <v>0</v>
      </c>
      <c r="BL168" s="16" t="s">
        <v>162</v>
      </c>
      <c r="BM168" s="126" t="s">
        <v>224</v>
      </c>
    </row>
    <row r="169" spans="2:65" s="1" customFormat="1" ht="29.25">
      <c r="B169" s="31"/>
      <c r="D169" s="234" t="s">
        <v>166</v>
      </c>
      <c r="F169" s="235" t="s">
        <v>225</v>
      </c>
      <c r="I169" s="128"/>
      <c r="L169" s="31"/>
      <c r="M169" s="129"/>
      <c r="T169" s="52"/>
      <c r="AT169" s="16" t="s">
        <v>166</v>
      </c>
      <c r="AU169" s="16" t="s">
        <v>80</v>
      </c>
    </row>
    <row r="170" spans="2:65" s="12" customFormat="1">
      <c r="B170" s="130"/>
      <c r="C170" s="246"/>
      <c r="D170" s="234" t="s">
        <v>168</v>
      </c>
      <c r="E170" s="247" t="s">
        <v>19</v>
      </c>
      <c r="F170" s="248" t="s">
        <v>226</v>
      </c>
      <c r="G170" s="246"/>
      <c r="H170" s="249">
        <v>235.8</v>
      </c>
      <c r="I170" s="132"/>
      <c r="L170" s="130"/>
      <c r="M170" s="133"/>
      <c r="T170" s="134"/>
      <c r="AT170" s="131" t="s">
        <v>168</v>
      </c>
      <c r="AU170" s="131" t="s">
        <v>80</v>
      </c>
      <c r="AV170" s="12" t="s">
        <v>80</v>
      </c>
      <c r="AW170" s="12" t="s">
        <v>34</v>
      </c>
      <c r="AX170" s="12" t="s">
        <v>78</v>
      </c>
      <c r="AY170" s="131" t="s">
        <v>155</v>
      </c>
    </row>
    <row r="171" spans="2:65" s="1" customFormat="1" ht="33" customHeight="1">
      <c r="B171" s="31"/>
      <c r="C171" s="239" t="s">
        <v>227</v>
      </c>
      <c r="D171" s="239" t="s">
        <v>157</v>
      </c>
      <c r="E171" s="240" t="s">
        <v>228</v>
      </c>
      <c r="F171" s="241" t="s">
        <v>229</v>
      </c>
      <c r="G171" s="242" t="s">
        <v>160</v>
      </c>
      <c r="H171" s="243">
        <v>235.8</v>
      </c>
      <c r="I171" s="120"/>
      <c r="J171" s="121">
        <f>ROUND(I171*H171,2)</f>
        <v>0</v>
      </c>
      <c r="K171" s="119" t="s">
        <v>161</v>
      </c>
      <c r="L171" s="31"/>
      <c r="M171" s="122" t="s">
        <v>19</v>
      </c>
      <c r="N171" s="123" t="s">
        <v>44</v>
      </c>
      <c r="P171" s="124">
        <f>O171*H171</f>
        <v>0</v>
      </c>
      <c r="Q171" s="124">
        <v>0</v>
      </c>
      <c r="R171" s="124">
        <f>Q171*H171</f>
        <v>0</v>
      </c>
      <c r="S171" s="124">
        <v>0</v>
      </c>
      <c r="T171" s="125">
        <f>S171*H171</f>
        <v>0</v>
      </c>
      <c r="AR171" s="126" t="s">
        <v>162</v>
      </c>
      <c r="AT171" s="126" t="s">
        <v>157</v>
      </c>
      <c r="AU171" s="126" t="s">
        <v>80</v>
      </c>
      <c r="AY171" s="16" t="s">
        <v>155</v>
      </c>
      <c r="BE171" s="127">
        <f>IF(N171="základní",J171,0)</f>
        <v>0</v>
      </c>
      <c r="BF171" s="127">
        <f>IF(N171="snížená",J171,0)</f>
        <v>0</v>
      </c>
      <c r="BG171" s="127">
        <f>IF(N171="zákl. přenesená",J171,0)</f>
        <v>0</v>
      </c>
      <c r="BH171" s="127">
        <f>IF(N171="sníž. přenesená",J171,0)</f>
        <v>0</v>
      </c>
      <c r="BI171" s="127">
        <f>IF(N171="nulová",J171,0)</f>
        <v>0</v>
      </c>
      <c r="BJ171" s="16" t="s">
        <v>78</v>
      </c>
      <c r="BK171" s="127">
        <f>ROUND(I171*H171,2)</f>
        <v>0</v>
      </c>
      <c r="BL171" s="16" t="s">
        <v>162</v>
      </c>
      <c r="BM171" s="126" t="s">
        <v>230</v>
      </c>
    </row>
    <row r="172" spans="2:65" s="1" customFormat="1">
      <c r="B172" s="31"/>
      <c r="D172" s="244" t="s">
        <v>164</v>
      </c>
      <c r="F172" s="245" t="s">
        <v>231</v>
      </c>
      <c r="I172" s="128"/>
      <c r="L172" s="31"/>
      <c r="M172" s="129"/>
      <c r="T172" s="52"/>
      <c r="AT172" s="16" t="s">
        <v>164</v>
      </c>
      <c r="AU172" s="16" t="s">
        <v>80</v>
      </c>
    </row>
    <row r="173" spans="2:65" s="1" customFormat="1" ht="44.25" customHeight="1">
      <c r="B173" s="31"/>
      <c r="C173" s="239" t="s">
        <v>232</v>
      </c>
      <c r="D173" s="239" t="s">
        <v>157</v>
      </c>
      <c r="E173" s="240" t="s">
        <v>199</v>
      </c>
      <c r="F173" s="241" t="s">
        <v>200</v>
      </c>
      <c r="G173" s="242" t="s">
        <v>201</v>
      </c>
      <c r="H173" s="243">
        <v>0.25</v>
      </c>
      <c r="I173" s="120"/>
      <c r="J173" s="121">
        <f>ROUND(I173*H173,2)</f>
        <v>0</v>
      </c>
      <c r="K173" s="119" t="s">
        <v>161</v>
      </c>
      <c r="L173" s="31"/>
      <c r="M173" s="122" t="s">
        <v>19</v>
      </c>
      <c r="N173" s="123" t="s">
        <v>44</v>
      </c>
      <c r="P173" s="124">
        <f>O173*H173</f>
        <v>0</v>
      </c>
      <c r="Q173" s="124">
        <v>0</v>
      </c>
      <c r="R173" s="124">
        <f>Q173*H173</f>
        <v>0</v>
      </c>
      <c r="S173" s="124">
        <v>0</v>
      </c>
      <c r="T173" s="125">
        <f>S173*H173</f>
        <v>0</v>
      </c>
      <c r="AR173" s="126" t="s">
        <v>162</v>
      </c>
      <c r="AT173" s="126" t="s">
        <v>157</v>
      </c>
      <c r="AU173" s="126" t="s">
        <v>80</v>
      </c>
      <c r="AY173" s="16" t="s">
        <v>155</v>
      </c>
      <c r="BE173" s="127">
        <f>IF(N173="základní",J173,0)</f>
        <v>0</v>
      </c>
      <c r="BF173" s="127">
        <f>IF(N173="snížená",J173,0)</f>
        <v>0</v>
      </c>
      <c r="BG173" s="127">
        <f>IF(N173="zákl. přenesená",J173,0)</f>
        <v>0</v>
      </c>
      <c r="BH173" s="127">
        <f>IF(N173="sníž. přenesená",J173,0)</f>
        <v>0</v>
      </c>
      <c r="BI173" s="127">
        <f>IF(N173="nulová",J173,0)</f>
        <v>0</v>
      </c>
      <c r="BJ173" s="16" t="s">
        <v>78</v>
      </c>
      <c r="BK173" s="127">
        <f>ROUND(I173*H173,2)</f>
        <v>0</v>
      </c>
      <c r="BL173" s="16" t="s">
        <v>162</v>
      </c>
      <c r="BM173" s="126" t="s">
        <v>233</v>
      </c>
    </row>
    <row r="174" spans="2:65" s="1" customFormat="1">
      <c r="B174" s="31"/>
      <c r="D174" s="244" t="s">
        <v>164</v>
      </c>
      <c r="F174" s="245" t="s">
        <v>203</v>
      </c>
      <c r="I174" s="128"/>
      <c r="L174" s="31"/>
      <c r="M174" s="129"/>
      <c r="T174" s="52"/>
      <c r="AT174" s="16" t="s">
        <v>164</v>
      </c>
      <c r="AU174" s="16" t="s">
        <v>80</v>
      </c>
    </row>
    <row r="175" spans="2:65" s="1" customFormat="1" ht="19.5">
      <c r="B175" s="31"/>
      <c r="D175" s="234" t="s">
        <v>166</v>
      </c>
      <c r="F175" s="235" t="s">
        <v>204</v>
      </c>
      <c r="I175" s="128"/>
      <c r="L175" s="31"/>
      <c r="M175" s="129"/>
      <c r="T175" s="52"/>
      <c r="AT175" s="16" t="s">
        <v>166</v>
      </c>
      <c r="AU175" s="16" t="s">
        <v>80</v>
      </c>
    </row>
    <row r="176" spans="2:65" s="11" customFormat="1" ht="22.9" customHeight="1">
      <c r="B176" s="109"/>
      <c r="C176" s="236"/>
      <c r="D176" s="237" t="s">
        <v>72</v>
      </c>
      <c r="E176" s="238" t="s">
        <v>198</v>
      </c>
      <c r="F176" s="238" t="s">
        <v>234</v>
      </c>
      <c r="G176" s="236"/>
      <c r="H176" s="236"/>
      <c r="I176" s="286"/>
      <c r="J176" s="287">
        <f>BK176</f>
        <v>0</v>
      </c>
      <c r="K176" s="236"/>
      <c r="L176" s="109"/>
      <c r="M176" s="114"/>
      <c r="P176" s="115">
        <f>SUM(P177:P184)</f>
        <v>0</v>
      </c>
      <c r="R176" s="115">
        <f>SUM(R177:R184)</f>
        <v>0</v>
      </c>
      <c r="T176" s="116">
        <f>SUM(T177:T184)</f>
        <v>0</v>
      </c>
      <c r="AR176" s="110" t="s">
        <v>78</v>
      </c>
      <c r="AT176" s="117" t="s">
        <v>72</v>
      </c>
      <c r="AU176" s="117" t="s">
        <v>78</v>
      </c>
      <c r="AY176" s="110" t="s">
        <v>155</v>
      </c>
      <c r="BK176" s="118">
        <f>SUM(BK177:BK184)</f>
        <v>0</v>
      </c>
    </row>
    <row r="177" spans="2:65" s="1" customFormat="1" ht="24.2" customHeight="1">
      <c r="B177" s="31"/>
      <c r="C177" s="239" t="s">
        <v>235</v>
      </c>
      <c r="D177" s="239" t="s">
        <v>157</v>
      </c>
      <c r="E177" s="240" t="s">
        <v>236</v>
      </c>
      <c r="F177" s="241" t="s">
        <v>237</v>
      </c>
      <c r="G177" s="242" t="s">
        <v>160</v>
      </c>
      <c r="H177" s="243">
        <v>224</v>
      </c>
      <c r="I177" s="120"/>
      <c r="J177" s="121">
        <f>ROUND(I177*H177,2)</f>
        <v>0</v>
      </c>
      <c r="K177" s="119" t="s">
        <v>19</v>
      </c>
      <c r="L177" s="31"/>
      <c r="M177" s="122" t="s">
        <v>19</v>
      </c>
      <c r="N177" s="123" t="s">
        <v>44</v>
      </c>
      <c r="P177" s="124">
        <f>O177*H177</f>
        <v>0</v>
      </c>
      <c r="Q177" s="124">
        <v>0</v>
      </c>
      <c r="R177" s="124">
        <f>Q177*H177</f>
        <v>0</v>
      </c>
      <c r="S177" s="124">
        <v>0</v>
      </c>
      <c r="T177" s="125">
        <f>S177*H177</f>
        <v>0</v>
      </c>
      <c r="AR177" s="126" t="s">
        <v>162</v>
      </c>
      <c r="AT177" s="126" t="s">
        <v>157</v>
      </c>
      <c r="AU177" s="126" t="s">
        <v>80</v>
      </c>
      <c r="AY177" s="16" t="s">
        <v>155</v>
      </c>
      <c r="BE177" s="127">
        <f>IF(N177="základní",J177,0)</f>
        <v>0</v>
      </c>
      <c r="BF177" s="127">
        <f>IF(N177="snížená",J177,0)</f>
        <v>0</v>
      </c>
      <c r="BG177" s="127">
        <f>IF(N177="zákl. přenesená",J177,0)</f>
        <v>0</v>
      </c>
      <c r="BH177" s="127">
        <f>IF(N177="sníž. přenesená",J177,0)</f>
        <v>0</v>
      </c>
      <c r="BI177" s="127">
        <f>IF(N177="nulová",J177,0)</f>
        <v>0</v>
      </c>
      <c r="BJ177" s="16" t="s">
        <v>78</v>
      </c>
      <c r="BK177" s="127">
        <f>ROUND(I177*H177,2)</f>
        <v>0</v>
      </c>
      <c r="BL177" s="16" t="s">
        <v>162</v>
      </c>
      <c r="BM177" s="126" t="s">
        <v>238</v>
      </c>
    </row>
    <row r="178" spans="2:65" s="1" customFormat="1" ht="29.25">
      <c r="B178" s="31"/>
      <c r="D178" s="234" t="s">
        <v>166</v>
      </c>
      <c r="F178" s="235" t="s">
        <v>239</v>
      </c>
      <c r="I178" s="128"/>
      <c r="L178" s="31"/>
      <c r="M178" s="129"/>
      <c r="T178" s="52"/>
      <c r="AT178" s="16" t="s">
        <v>166</v>
      </c>
      <c r="AU178" s="16" t="s">
        <v>80</v>
      </c>
    </row>
    <row r="179" spans="2:65" s="12" customFormat="1">
      <c r="B179" s="130"/>
      <c r="C179" s="246"/>
      <c r="D179" s="234" t="s">
        <v>168</v>
      </c>
      <c r="E179" s="247" t="s">
        <v>19</v>
      </c>
      <c r="F179" s="248" t="s">
        <v>240</v>
      </c>
      <c r="G179" s="246"/>
      <c r="H179" s="249">
        <v>224</v>
      </c>
      <c r="I179" s="132"/>
      <c r="L179" s="130"/>
      <c r="M179" s="133"/>
      <c r="T179" s="134"/>
      <c r="AT179" s="131" t="s">
        <v>168</v>
      </c>
      <c r="AU179" s="131" t="s">
        <v>80</v>
      </c>
      <c r="AV179" s="12" t="s">
        <v>80</v>
      </c>
      <c r="AW179" s="12" t="s">
        <v>34</v>
      </c>
      <c r="AX179" s="12" t="s">
        <v>78</v>
      </c>
      <c r="AY179" s="131" t="s">
        <v>155</v>
      </c>
    </row>
    <row r="180" spans="2:65" s="1" customFormat="1" ht="33" customHeight="1">
      <c r="B180" s="31"/>
      <c r="C180" s="239" t="s">
        <v>241</v>
      </c>
      <c r="D180" s="239" t="s">
        <v>157</v>
      </c>
      <c r="E180" s="240" t="s">
        <v>228</v>
      </c>
      <c r="F180" s="241" t="s">
        <v>229</v>
      </c>
      <c r="G180" s="242" t="s">
        <v>160</v>
      </c>
      <c r="H180" s="243">
        <v>224</v>
      </c>
      <c r="I180" s="120"/>
      <c r="J180" s="121">
        <f>ROUND(I180*H180,2)</f>
        <v>0</v>
      </c>
      <c r="K180" s="119" t="s">
        <v>161</v>
      </c>
      <c r="L180" s="31"/>
      <c r="M180" s="122" t="s">
        <v>19</v>
      </c>
      <c r="N180" s="123" t="s">
        <v>44</v>
      </c>
      <c r="P180" s="124">
        <f>O180*H180</f>
        <v>0</v>
      </c>
      <c r="Q180" s="124">
        <v>0</v>
      </c>
      <c r="R180" s="124">
        <f>Q180*H180</f>
        <v>0</v>
      </c>
      <c r="S180" s="124">
        <v>0</v>
      </c>
      <c r="T180" s="125">
        <f>S180*H180</f>
        <v>0</v>
      </c>
      <c r="AR180" s="126" t="s">
        <v>162</v>
      </c>
      <c r="AT180" s="126" t="s">
        <v>157</v>
      </c>
      <c r="AU180" s="126" t="s">
        <v>80</v>
      </c>
      <c r="AY180" s="16" t="s">
        <v>155</v>
      </c>
      <c r="BE180" s="127">
        <f>IF(N180="základní",J180,0)</f>
        <v>0</v>
      </c>
      <c r="BF180" s="127">
        <f>IF(N180="snížená",J180,0)</f>
        <v>0</v>
      </c>
      <c r="BG180" s="127">
        <f>IF(N180="zákl. přenesená",J180,0)</f>
        <v>0</v>
      </c>
      <c r="BH180" s="127">
        <f>IF(N180="sníž. přenesená",J180,0)</f>
        <v>0</v>
      </c>
      <c r="BI180" s="127">
        <f>IF(N180="nulová",J180,0)</f>
        <v>0</v>
      </c>
      <c r="BJ180" s="16" t="s">
        <v>78</v>
      </c>
      <c r="BK180" s="127">
        <f>ROUND(I180*H180,2)</f>
        <v>0</v>
      </c>
      <c r="BL180" s="16" t="s">
        <v>162</v>
      </c>
      <c r="BM180" s="126" t="s">
        <v>242</v>
      </c>
    </row>
    <row r="181" spans="2:65" s="1" customFormat="1">
      <c r="B181" s="31"/>
      <c r="D181" s="244" t="s">
        <v>164</v>
      </c>
      <c r="F181" s="245" t="s">
        <v>231</v>
      </c>
      <c r="I181" s="128"/>
      <c r="L181" s="31"/>
      <c r="M181" s="129"/>
      <c r="T181" s="52"/>
      <c r="AT181" s="16" t="s">
        <v>164</v>
      </c>
      <c r="AU181" s="16" t="s">
        <v>80</v>
      </c>
    </row>
    <row r="182" spans="2:65" s="1" customFormat="1" ht="44.25" customHeight="1">
      <c r="B182" s="31"/>
      <c r="C182" s="239" t="s">
        <v>243</v>
      </c>
      <c r="D182" s="239" t="s">
        <v>157</v>
      </c>
      <c r="E182" s="240" t="s">
        <v>199</v>
      </c>
      <c r="F182" s="241" t="s">
        <v>200</v>
      </c>
      <c r="G182" s="242" t="s">
        <v>201</v>
      </c>
      <c r="H182" s="243">
        <v>0.22500000000000001</v>
      </c>
      <c r="I182" s="120"/>
      <c r="J182" s="121">
        <f>ROUND(I182*H182,2)</f>
        <v>0</v>
      </c>
      <c r="K182" s="119" t="s">
        <v>161</v>
      </c>
      <c r="L182" s="31"/>
      <c r="M182" s="122" t="s">
        <v>19</v>
      </c>
      <c r="N182" s="123" t="s">
        <v>44</v>
      </c>
      <c r="P182" s="124">
        <f>O182*H182</f>
        <v>0</v>
      </c>
      <c r="Q182" s="124">
        <v>0</v>
      </c>
      <c r="R182" s="124">
        <f>Q182*H182</f>
        <v>0</v>
      </c>
      <c r="S182" s="124">
        <v>0</v>
      </c>
      <c r="T182" s="125">
        <f>S182*H182</f>
        <v>0</v>
      </c>
      <c r="AR182" s="126" t="s">
        <v>162</v>
      </c>
      <c r="AT182" s="126" t="s">
        <v>157</v>
      </c>
      <c r="AU182" s="126" t="s">
        <v>80</v>
      </c>
      <c r="AY182" s="16" t="s">
        <v>155</v>
      </c>
      <c r="BE182" s="127">
        <f>IF(N182="základní",J182,0)</f>
        <v>0</v>
      </c>
      <c r="BF182" s="127">
        <f>IF(N182="snížená",J182,0)</f>
        <v>0</v>
      </c>
      <c r="BG182" s="127">
        <f>IF(N182="zákl. přenesená",J182,0)</f>
        <v>0</v>
      </c>
      <c r="BH182" s="127">
        <f>IF(N182="sníž. přenesená",J182,0)</f>
        <v>0</v>
      </c>
      <c r="BI182" s="127">
        <f>IF(N182="nulová",J182,0)</f>
        <v>0</v>
      </c>
      <c r="BJ182" s="16" t="s">
        <v>78</v>
      </c>
      <c r="BK182" s="127">
        <f>ROUND(I182*H182,2)</f>
        <v>0</v>
      </c>
      <c r="BL182" s="16" t="s">
        <v>162</v>
      </c>
      <c r="BM182" s="126" t="s">
        <v>244</v>
      </c>
    </row>
    <row r="183" spans="2:65" s="1" customFormat="1">
      <c r="B183" s="31"/>
      <c r="D183" s="244" t="s">
        <v>164</v>
      </c>
      <c r="F183" s="245" t="s">
        <v>203</v>
      </c>
      <c r="I183" s="128"/>
      <c r="L183" s="31"/>
      <c r="M183" s="129"/>
      <c r="T183" s="52"/>
      <c r="AT183" s="16" t="s">
        <v>164</v>
      </c>
      <c r="AU183" s="16" t="s">
        <v>80</v>
      </c>
    </row>
    <row r="184" spans="2:65" s="1" customFormat="1" ht="19.5">
      <c r="B184" s="31"/>
      <c r="D184" s="234" t="s">
        <v>166</v>
      </c>
      <c r="F184" s="235" t="s">
        <v>204</v>
      </c>
      <c r="I184" s="128"/>
      <c r="L184" s="31"/>
      <c r="M184" s="129"/>
      <c r="T184" s="52"/>
      <c r="AT184" s="16" t="s">
        <v>166</v>
      </c>
      <c r="AU184" s="16" t="s">
        <v>80</v>
      </c>
    </row>
    <row r="185" spans="2:65" s="11" customFormat="1" ht="22.9" customHeight="1">
      <c r="B185" s="109"/>
      <c r="C185" s="236"/>
      <c r="D185" s="237" t="s">
        <v>72</v>
      </c>
      <c r="E185" s="238" t="s">
        <v>206</v>
      </c>
      <c r="F185" s="238" t="s">
        <v>245</v>
      </c>
      <c r="G185" s="236"/>
      <c r="H185" s="236"/>
      <c r="I185" s="286"/>
      <c r="J185" s="287">
        <f>BK185</f>
        <v>0</v>
      </c>
      <c r="K185" s="236"/>
      <c r="L185" s="109"/>
      <c r="M185" s="114"/>
      <c r="P185" s="115">
        <f>SUM(P186:P197)</f>
        <v>0</v>
      </c>
      <c r="R185" s="115">
        <f>SUM(R186:R197)</f>
        <v>0</v>
      </c>
      <c r="T185" s="116">
        <f>SUM(T186:T197)</f>
        <v>0</v>
      </c>
      <c r="AR185" s="110" t="s">
        <v>78</v>
      </c>
      <c r="AT185" s="117" t="s">
        <v>72</v>
      </c>
      <c r="AU185" s="117" t="s">
        <v>78</v>
      </c>
      <c r="AY185" s="110" t="s">
        <v>155</v>
      </c>
      <c r="BK185" s="118">
        <f>SUM(BK186:BK197)</f>
        <v>0</v>
      </c>
    </row>
    <row r="186" spans="2:65" s="1" customFormat="1" ht="24.2" customHeight="1">
      <c r="B186" s="31"/>
      <c r="C186" s="239" t="s">
        <v>246</v>
      </c>
      <c r="D186" s="239" t="s">
        <v>157</v>
      </c>
      <c r="E186" s="240" t="s">
        <v>247</v>
      </c>
      <c r="F186" s="241" t="s">
        <v>248</v>
      </c>
      <c r="G186" s="242" t="s">
        <v>160</v>
      </c>
      <c r="H186" s="243">
        <v>663</v>
      </c>
      <c r="I186" s="120"/>
      <c r="J186" s="121">
        <f>ROUND(I186*H186,2)</f>
        <v>0</v>
      </c>
      <c r="K186" s="119" t="s">
        <v>19</v>
      </c>
      <c r="L186" s="31"/>
      <c r="M186" s="122" t="s">
        <v>19</v>
      </c>
      <c r="N186" s="123" t="s">
        <v>44</v>
      </c>
      <c r="P186" s="124">
        <f>O186*H186</f>
        <v>0</v>
      </c>
      <c r="Q186" s="124">
        <v>0</v>
      </c>
      <c r="R186" s="124">
        <f>Q186*H186</f>
        <v>0</v>
      </c>
      <c r="S186" s="124">
        <v>0</v>
      </c>
      <c r="T186" s="125">
        <f>S186*H186</f>
        <v>0</v>
      </c>
      <c r="AR186" s="126" t="s">
        <v>162</v>
      </c>
      <c r="AT186" s="126" t="s">
        <v>157</v>
      </c>
      <c r="AU186" s="126" t="s">
        <v>80</v>
      </c>
      <c r="AY186" s="16" t="s">
        <v>155</v>
      </c>
      <c r="BE186" s="127">
        <f>IF(N186="základní",J186,0)</f>
        <v>0</v>
      </c>
      <c r="BF186" s="127">
        <f>IF(N186="snížená",J186,0)</f>
        <v>0</v>
      </c>
      <c r="BG186" s="127">
        <f>IF(N186="zákl. přenesená",J186,0)</f>
        <v>0</v>
      </c>
      <c r="BH186" s="127">
        <f>IF(N186="sníž. přenesená",J186,0)</f>
        <v>0</v>
      </c>
      <c r="BI186" s="127">
        <f>IF(N186="nulová",J186,0)</f>
        <v>0</v>
      </c>
      <c r="BJ186" s="16" t="s">
        <v>78</v>
      </c>
      <c r="BK186" s="127">
        <f>ROUND(I186*H186,2)</f>
        <v>0</v>
      </c>
      <c r="BL186" s="16" t="s">
        <v>162</v>
      </c>
      <c r="BM186" s="126" t="s">
        <v>249</v>
      </c>
    </row>
    <row r="187" spans="2:65" s="1" customFormat="1" ht="29.25">
      <c r="B187" s="31"/>
      <c r="D187" s="234" t="s">
        <v>166</v>
      </c>
      <c r="F187" s="235" t="s">
        <v>250</v>
      </c>
      <c r="I187" s="128"/>
      <c r="L187" s="31"/>
      <c r="M187" s="129"/>
      <c r="T187" s="52"/>
      <c r="AT187" s="16" t="s">
        <v>166</v>
      </c>
      <c r="AU187" s="16" t="s">
        <v>80</v>
      </c>
    </row>
    <row r="188" spans="2:65" s="12" customFormat="1">
      <c r="B188" s="130"/>
      <c r="C188" s="246"/>
      <c r="D188" s="234" t="s">
        <v>168</v>
      </c>
      <c r="E188" s="247" t="s">
        <v>19</v>
      </c>
      <c r="F188" s="248" t="s">
        <v>251</v>
      </c>
      <c r="G188" s="246"/>
      <c r="H188" s="249">
        <v>663</v>
      </c>
      <c r="I188" s="132"/>
      <c r="L188" s="130"/>
      <c r="M188" s="133"/>
      <c r="T188" s="134"/>
      <c r="AT188" s="131" t="s">
        <v>168</v>
      </c>
      <c r="AU188" s="131" t="s">
        <v>80</v>
      </c>
      <c r="AV188" s="12" t="s">
        <v>80</v>
      </c>
      <c r="AW188" s="12" t="s">
        <v>34</v>
      </c>
      <c r="AX188" s="12" t="s">
        <v>78</v>
      </c>
      <c r="AY188" s="131" t="s">
        <v>155</v>
      </c>
    </row>
    <row r="189" spans="2:65" s="1" customFormat="1" ht="33" customHeight="1">
      <c r="B189" s="31"/>
      <c r="C189" s="239" t="s">
        <v>252</v>
      </c>
      <c r="D189" s="239" t="s">
        <v>157</v>
      </c>
      <c r="E189" s="240" t="s">
        <v>228</v>
      </c>
      <c r="F189" s="241" t="s">
        <v>229</v>
      </c>
      <c r="G189" s="242" t="s">
        <v>160</v>
      </c>
      <c r="H189" s="243">
        <v>663</v>
      </c>
      <c r="I189" s="120"/>
      <c r="J189" s="121">
        <f>ROUND(I189*H189,2)</f>
        <v>0</v>
      </c>
      <c r="K189" s="119" t="s">
        <v>161</v>
      </c>
      <c r="L189" s="31"/>
      <c r="M189" s="122" t="s">
        <v>19</v>
      </c>
      <c r="N189" s="123" t="s">
        <v>44</v>
      </c>
      <c r="P189" s="124">
        <f>O189*H189</f>
        <v>0</v>
      </c>
      <c r="Q189" s="124">
        <v>0</v>
      </c>
      <c r="R189" s="124">
        <f>Q189*H189</f>
        <v>0</v>
      </c>
      <c r="S189" s="124">
        <v>0</v>
      </c>
      <c r="T189" s="125">
        <f>S189*H189</f>
        <v>0</v>
      </c>
      <c r="AR189" s="126" t="s">
        <v>162</v>
      </c>
      <c r="AT189" s="126" t="s">
        <v>157</v>
      </c>
      <c r="AU189" s="126" t="s">
        <v>80</v>
      </c>
      <c r="AY189" s="16" t="s">
        <v>155</v>
      </c>
      <c r="BE189" s="127">
        <f>IF(N189="základní",J189,0)</f>
        <v>0</v>
      </c>
      <c r="BF189" s="127">
        <f>IF(N189="snížená",J189,0)</f>
        <v>0</v>
      </c>
      <c r="BG189" s="127">
        <f>IF(N189="zákl. přenesená",J189,0)</f>
        <v>0</v>
      </c>
      <c r="BH189" s="127">
        <f>IF(N189="sníž. přenesená",J189,0)</f>
        <v>0</v>
      </c>
      <c r="BI189" s="127">
        <f>IF(N189="nulová",J189,0)</f>
        <v>0</v>
      </c>
      <c r="BJ189" s="16" t="s">
        <v>78</v>
      </c>
      <c r="BK189" s="127">
        <f>ROUND(I189*H189,2)</f>
        <v>0</v>
      </c>
      <c r="BL189" s="16" t="s">
        <v>162</v>
      </c>
      <c r="BM189" s="126" t="s">
        <v>253</v>
      </c>
    </row>
    <row r="190" spans="2:65" s="1" customFormat="1">
      <c r="B190" s="31"/>
      <c r="D190" s="244" t="s">
        <v>164</v>
      </c>
      <c r="F190" s="245" t="s">
        <v>231</v>
      </c>
      <c r="I190" s="128"/>
      <c r="L190" s="31"/>
      <c r="M190" s="129"/>
      <c r="T190" s="52"/>
      <c r="AT190" s="16" t="s">
        <v>164</v>
      </c>
      <c r="AU190" s="16" t="s">
        <v>80</v>
      </c>
    </row>
    <row r="191" spans="2:65" s="1" customFormat="1" ht="24.2" customHeight="1">
      <c r="B191" s="31"/>
      <c r="C191" s="239" t="s">
        <v>254</v>
      </c>
      <c r="D191" s="239" t="s">
        <v>157</v>
      </c>
      <c r="E191" s="240" t="s">
        <v>255</v>
      </c>
      <c r="F191" s="241" t="s">
        <v>256</v>
      </c>
      <c r="G191" s="242" t="s">
        <v>160</v>
      </c>
      <c r="H191" s="243">
        <v>73.5</v>
      </c>
      <c r="I191" s="120"/>
      <c r="J191" s="121">
        <f>ROUND(I191*H191,2)</f>
        <v>0</v>
      </c>
      <c r="K191" s="119" t="s">
        <v>161</v>
      </c>
      <c r="L191" s="31"/>
      <c r="M191" s="122" t="s">
        <v>19</v>
      </c>
      <c r="N191" s="123" t="s">
        <v>44</v>
      </c>
      <c r="P191" s="124">
        <f>O191*H191</f>
        <v>0</v>
      </c>
      <c r="Q191" s="124">
        <v>0</v>
      </c>
      <c r="R191" s="124">
        <f>Q191*H191</f>
        <v>0</v>
      </c>
      <c r="S191" s="124">
        <v>0</v>
      </c>
      <c r="T191" s="125">
        <f>S191*H191</f>
        <v>0</v>
      </c>
      <c r="AR191" s="126" t="s">
        <v>162</v>
      </c>
      <c r="AT191" s="126" t="s">
        <v>157</v>
      </c>
      <c r="AU191" s="126" t="s">
        <v>80</v>
      </c>
      <c r="AY191" s="16" t="s">
        <v>155</v>
      </c>
      <c r="BE191" s="127">
        <f>IF(N191="základní",J191,0)</f>
        <v>0</v>
      </c>
      <c r="BF191" s="127">
        <f>IF(N191="snížená",J191,0)</f>
        <v>0</v>
      </c>
      <c r="BG191" s="127">
        <f>IF(N191="zákl. přenesená",J191,0)</f>
        <v>0</v>
      </c>
      <c r="BH191" s="127">
        <f>IF(N191="sníž. přenesená",J191,0)</f>
        <v>0</v>
      </c>
      <c r="BI191" s="127">
        <f>IF(N191="nulová",J191,0)</f>
        <v>0</v>
      </c>
      <c r="BJ191" s="16" t="s">
        <v>78</v>
      </c>
      <c r="BK191" s="127">
        <f>ROUND(I191*H191,2)</f>
        <v>0</v>
      </c>
      <c r="BL191" s="16" t="s">
        <v>162</v>
      </c>
      <c r="BM191" s="126" t="s">
        <v>257</v>
      </c>
    </row>
    <row r="192" spans="2:65" s="1" customFormat="1">
      <c r="B192" s="31"/>
      <c r="D192" s="244" t="s">
        <v>164</v>
      </c>
      <c r="F192" s="245" t="s">
        <v>258</v>
      </c>
      <c r="I192" s="128"/>
      <c r="L192" s="31"/>
      <c r="M192" s="129"/>
      <c r="T192" s="52"/>
      <c r="AT192" s="16" t="s">
        <v>164</v>
      </c>
      <c r="AU192" s="16" t="s">
        <v>80</v>
      </c>
    </row>
    <row r="193" spans="2:65" s="1" customFormat="1" ht="29.25">
      <c r="B193" s="31"/>
      <c r="D193" s="234" t="s">
        <v>166</v>
      </c>
      <c r="F193" s="235" t="s">
        <v>259</v>
      </c>
      <c r="I193" s="128"/>
      <c r="L193" s="31"/>
      <c r="M193" s="129"/>
      <c r="T193" s="52"/>
      <c r="AT193" s="16" t="s">
        <v>166</v>
      </c>
      <c r="AU193" s="16" t="s">
        <v>80</v>
      </c>
    </row>
    <row r="194" spans="2:65" s="12" customFormat="1">
      <c r="B194" s="130"/>
      <c r="C194" s="246"/>
      <c r="D194" s="234" t="s">
        <v>168</v>
      </c>
      <c r="E194" s="247" t="s">
        <v>19</v>
      </c>
      <c r="F194" s="248" t="s">
        <v>260</v>
      </c>
      <c r="G194" s="246"/>
      <c r="H194" s="249">
        <v>73.5</v>
      </c>
      <c r="I194" s="132"/>
      <c r="L194" s="130"/>
      <c r="M194" s="133"/>
      <c r="T194" s="134"/>
      <c r="AT194" s="131" t="s">
        <v>168</v>
      </c>
      <c r="AU194" s="131" t="s">
        <v>80</v>
      </c>
      <c r="AV194" s="12" t="s">
        <v>80</v>
      </c>
      <c r="AW194" s="12" t="s">
        <v>34</v>
      </c>
      <c r="AX194" s="12" t="s">
        <v>78</v>
      </c>
      <c r="AY194" s="131" t="s">
        <v>155</v>
      </c>
    </row>
    <row r="195" spans="2:65" s="1" customFormat="1" ht="44.25" customHeight="1">
      <c r="B195" s="31"/>
      <c r="C195" s="239" t="s">
        <v>7</v>
      </c>
      <c r="D195" s="239" t="s">
        <v>157</v>
      </c>
      <c r="E195" s="240" t="s">
        <v>199</v>
      </c>
      <c r="F195" s="241" t="s">
        <v>200</v>
      </c>
      <c r="G195" s="242" t="s">
        <v>201</v>
      </c>
      <c r="H195" s="243">
        <v>0.75</v>
      </c>
      <c r="I195" s="120"/>
      <c r="J195" s="121">
        <f>ROUND(I195*H195,2)</f>
        <v>0</v>
      </c>
      <c r="K195" s="119" t="s">
        <v>161</v>
      </c>
      <c r="L195" s="31"/>
      <c r="M195" s="122" t="s">
        <v>19</v>
      </c>
      <c r="N195" s="123" t="s">
        <v>44</v>
      </c>
      <c r="P195" s="124">
        <f>O195*H195</f>
        <v>0</v>
      </c>
      <c r="Q195" s="124">
        <v>0</v>
      </c>
      <c r="R195" s="124">
        <f>Q195*H195</f>
        <v>0</v>
      </c>
      <c r="S195" s="124">
        <v>0</v>
      </c>
      <c r="T195" s="125">
        <f>S195*H195</f>
        <v>0</v>
      </c>
      <c r="AR195" s="126" t="s">
        <v>162</v>
      </c>
      <c r="AT195" s="126" t="s">
        <v>157</v>
      </c>
      <c r="AU195" s="126" t="s">
        <v>80</v>
      </c>
      <c r="AY195" s="16" t="s">
        <v>155</v>
      </c>
      <c r="BE195" s="127">
        <f>IF(N195="základní",J195,0)</f>
        <v>0</v>
      </c>
      <c r="BF195" s="127">
        <f>IF(N195="snížená",J195,0)</f>
        <v>0</v>
      </c>
      <c r="BG195" s="127">
        <f>IF(N195="zákl. přenesená",J195,0)</f>
        <v>0</v>
      </c>
      <c r="BH195" s="127">
        <f>IF(N195="sníž. přenesená",J195,0)</f>
        <v>0</v>
      </c>
      <c r="BI195" s="127">
        <f>IF(N195="nulová",J195,0)</f>
        <v>0</v>
      </c>
      <c r="BJ195" s="16" t="s">
        <v>78</v>
      </c>
      <c r="BK195" s="127">
        <f>ROUND(I195*H195,2)</f>
        <v>0</v>
      </c>
      <c r="BL195" s="16" t="s">
        <v>162</v>
      </c>
      <c r="BM195" s="126" t="s">
        <v>261</v>
      </c>
    </row>
    <row r="196" spans="2:65" s="1" customFormat="1">
      <c r="B196" s="31"/>
      <c r="D196" s="244" t="s">
        <v>164</v>
      </c>
      <c r="F196" s="245" t="s">
        <v>203</v>
      </c>
      <c r="I196" s="128"/>
      <c r="L196" s="31"/>
      <c r="M196" s="129"/>
      <c r="T196" s="52"/>
      <c r="AT196" s="16" t="s">
        <v>164</v>
      </c>
      <c r="AU196" s="16" t="s">
        <v>80</v>
      </c>
    </row>
    <row r="197" spans="2:65" s="1" customFormat="1" ht="19.5">
      <c r="B197" s="31"/>
      <c r="D197" s="234" t="s">
        <v>166</v>
      </c>
      <c r="F197" s="235" t="s">
        <v>204</v>
      </c>
      <c r="I197" s="128"/>
      <c r="L197" s="31"/>
      <c r="M197" s="129"/>
      <c r="T197" s="52"/>
      <c r="AT197" s="16" t="s">
        <v>166</v>
      </c>
      <c r="AU197" s="16" t="s">
        <v>80</v>
      </c>
    </row>
    <row r="198" spans="2:65" s="11" customFormat="1" ht="22.9" customHeight="1">
      <c r="B198" s="109"/>
      <c r="C198" s="236"/>
      <c r="D198" s="237" t="s">
        <v>72</v>
      </c>
      <c r="E198" s="238" t="s">
        <v>195</v>
      </c>
      <c r="F198" s="238" t="s">
        <v>262</v>
      </c>
      <c r="G198" s="236"/>
      <c r="H198" s="236"/>
      <c r="I198" s="286"/>
      <c r="J198" s="287">
        <f>BK198</f>
        <v>0</v>
      </c>
      <c r="K198" s="236"/>
      <c r="L198" s="109"/>
      <c r="M198" s="114"/>
      <c r="P198" s="115">
        <f>SUM(P199:P210)</f>
        <v>0</v>
      </c>
      <c r="R198" s="115">
        <f>SUM(R199:R210)</f>
        <v>0</v>
      </c>
      <c r="T198" s="116">
        <f>SUM(T199:T210)</f>
        <v>0</v>
      </c>
      <c r="AR198" s="110" t="s">
        <v>78</v>
      </c>
      <c r="AT198" s="117" t="s">
        <v>72</v>
      </c>
      <c r="AU198" s="117" t="s">
        <v>78</v>
      </c>
      <c r="AY198" s="110" t="s">
        <v>155</v>
      </c>
      <c r="BK198" s="118">
        <f>SUM(BK199:BK210)</f>
        <v>0</v>
      </c>
    </row>
    <row r="199" spans="2:65" s="1" customFormat="1" ht="24.2" customHeight="1">
      <c r="B199" s="31"/>
      <c r="C199" s="239" t="s">
        <v>263</v>
      </c>
      <c r="D199" s="239" t="s">
        <v>157</v>
      </c>
      <c r="E199" s="240" t="s">
        <v>264</v>
      </c>
      <c r="F199" s="241" t="s">
        <v>265</v>
      </c>
      <c r="G199" s="242" t="s">
        <v>160</v>
      </c>
      <c r="H199" s="243">
        <v>345.6</v>
      </c>
      <c r="I199" s="120"/>
      <c r="J199" s="121">
        <f>ROUND(I199*H199,2)</f>
        <v>0</v>
      </c>
      <c r="K199" s="119" t="s">
        <v>19</v>
      </c>
      <c r="L199" s="31"/>
      <c r="M199" s="122" t="s">
        <v>19</v>
      </c>
      <c r="N199" s="123" t="s">
        <v>44</v>
      </c>
      <c r="P199" s="124">
        <f>O199*H199</f>
        <v>0</v>
      </c>
      <c r="Q199" s="124">
        <v>0</v>
      </c>
      <c r="R199" s="124">
        <f>Q199*H199</f>
        <v>0</v>
      </c>
      <c r="S199" s="124">
        <v>0</v>
      </c>
      <c r="T199" s="125">
        <f>S199*H199</f>
        <v>0</v>
      </c>
      <c r="AR199" s="126" t="s">
        <v>162</v>
      </c>
      <c r="AT199" s="126" t="s">
        <v>157</v>
      </c>
      <c r="AU199" s="126" t="s">
        <v>80</v>
      </c>
      <c r="AY199" s="16" t="s">
        <v>155</v>
      </c>
      <c r="BE199" s="127">
        <f>IF(N199="základní",J199,0)</f>
        <v>0</v>
      </c>
      <c r="BF199" s="127">
        <f>IF(N199="snížená",J199,0)</f>
        <v>0</v>
      </c>
      <c r="BG199" s="127">
        <f>IF(N199="zákl. přenesená",J199,0)</f>
        <v>0</v>
      </c>
      <c r="BH199" s="127">
        <f>IF(N199="sníž. přenesená",J199,0)</f>
        <v>0</v>
      </c>
      <c r="BI199" s="127">
        <f>IF(N199="nulová",J199,0)</f>
        <v>0</v>
      </c>
      <c r="BJ199" s="16" t="s">
        <v>78</v>
      </c>
      <c r="BK199" s="127">
        <f>ROUND(I199*H199,2)</f>
        <v>0</v>
      </c>
      <c r="BL199" s="16" t="s">
        <v>162</v>
      </c>
      <c r="BM199" s="126" t="s">
        <v>266</v>
      </c>
    </row>
    <row r="200" spans="2:65" s="1" customFormat="1" ht="29.25">
      <c r="B200" s="31"/>
      <c r="D200" s="234" t="s">
        <v>166</v>
      </c>
      <c r="F200" s="235" t="s">
        <v>267</v>
      </c>
      <c r="I200" s="128"/>
      <c r="L200" s="31"/>
      <c r="M200" s="129"/>
      <c r="T200" s="52"/>
      <c r="AT200" s="16" t="s">
        <v>166</v>
      </c>
      <c r="AU200" s="16" t="s">
        <v>80</v>
      </c>
    </row>
    <row r="201" spans="2:65" s="12" customFormat="1">
      <c r="B201" s="130"/>
      <c r="C201" s="246"/>
      <c r="D201" s="234" t="s">
        <v>168</v>
      </c>
      <c r="E201" s="247" t="s">
        <v>19</v>
      </c>
      <c r="F201" s="248" t="s">
        <v>268</v>
      </c>
      <c r="G201" s="246"/>
      <c r="H201" s="249">
        <v>345.6</v>
      </c>
      <c r="I201" s="132"/>
      <c r="L201" s="130"/>
      <c r="M201" s="133"/>
      <c r="T201" s="134"/>
      <c r="AT201" s="131" t="s">
        <v>168</v>
      </c>
      <c r="AU201" s="131" t="s">
        <v>80</v>
      </c>
      <c r="AV201" s="12" t="s">
        <v>80</v>
      </c>
      <c r="AW201" s="12" t="s">
        <v>34</v>
      </c>
      <c r="AX201" s="12" t="s">
        <v>78</v>
      </c>
      <c r="AY201" s="131" t="s">
        <v>155</v>
      </c>
    </row>
    <row r="202" spans="2:65" s="1" customFormat="1" ht="33" customHeight="1">
      <c r="B202" s="31"/>
      <c r="C202" s="239" t="s">
        <v>269</v>
      </c>
      <c r="D202" s="239" t="s">
        <v>157</v>
      </c>
      <c r="E202" s="240" t="s">
        <v>228</v>
      </c>
      <c r="F202" s="241" t="s">
        <v>229</v>
      </c>
      <c r="G202" s="242" t="s">
        <v>160</v>
      </c>
      <c r="H202" s="243">
        <v>345.6</v>
      </c>
      <c r="I202" s="120"/>
      <c r="J202" s="121">
        <f>ROUND(I202*H202,2)</f>
        <v>0</v>
      </c>
      <c r="K202" s="119" t="s">
        <v>161</v>
      </c>
      <c r="L202" s="31"/>
      <c r="M202" s="122" t="s">
        <v>19</v>
      </c>
      <c r="N202" s="123" t="s">
        <v>44</v>
      </c>
      <c r="P202" s="124">
        <f>O202*H202</f>
        <v>0</v>
      </c>
      <c r="Q202" s="124">
        <v>0</v>
      </c>
      <c r="R202" s="124">
        <f>Q202*H202</f>
        <v>0</v>
      </c>
      <c r="S202" s="124">
        <v>0</v>
      </c>
      <c r="T202" s="125">
        <f>S202*H202</f>
        <v>0</v>
      </c>
      <c r="AR202" s="126" t="s">
        <v>162</v>
      </c>
      <c r="AT202" s="126" t="s">
        <v>157</v>
      </c>
      <c r="AU202" s="126" t="s">
        <v>80</v>
      </c>
      <c r="AY202" s="16" t="s">
        <v>155</v>
      </c>
      <c r="BE202" s="127">
        <f>IF(N202="základní",J202,0)</f>
        <v>0</v>
      </c>
      <c r="BF202" s="127">
        <f>IF(N202="snížená",J202,0)</f>
        <v>0</v>
      </c>
      <c r="BG202" s="127">
        <f>IF(N202="zákl. přenesená",J202,0)</f>
        <v>0</v>
      </c>
      <c r="BH202" s="127">
        <f>IF(N202="sníž. přenesená",J202,0)</f>
        <v>0</v>
      </c>
      <c r="BI202" s="127">
        <f>IF(N202="nulová",J202,0)</f>
        <v>0</v>
      </c>
      <c r="BJ202" s="16" t="s">
        <v>78</v>
      </c>
      <c r="BK202" s="127">
        <f>ROUND(I202*H202,2)</f>
        <v>0</v>
      </c>
      <c r="BL202" s="16" t="s">
        <v>162</v>
      </c>
      <c r="BM202" s="126" t="s">
        <v>270</v>
      </c>
    </row>
    <row r="203" spans="2:65" s="1" customFormat="1">
      <c r="B203" s="31"/>
      <c r="D203" s="244" t="s">
        <v>164</v>
      </c>
      <c r="F203" s="245" t="s">
        <v>231</v>
      </c>
      <c r="I203" s="128"/>
      <c r="L203" s="31"/>
      <c r="M203" s="129"/>
      <c r="T203" s="52"/>
      <c r="AT203" s="16" t="s">
        <v>164</v>
      </c>
      <c r="AU203" s="16" t="s">
        <v>80</v>
      </c>
    </row>
    <row r="204" spans="2:65" s="1" customFormat="1" ht="24.2" customHeight="1">
      <c r="B204" s="31"/>
      <c r="C204" s="239" t="s">
        <v>271</v>
      </c>
      <c r="D204" s="239" t="s">
        <v>157</v>
      </c>
      <c r="E204" s="240" t="s">
        <v>255</v>
      </c>
      <c r="F204" s="241" t="s">
        <v>256</v>
      </c>
      <c r="G204" s="242" t="s">
        <v>160</v>
      </c>
      <c r="H204" s="243">
        <v>46.8</v>
      </c>
      <c r="I204" s="120"/>
      <c r="J204" s="121">
        <f>ROUND(I204*H204,2)</f>
        <v>0</v>
      </c>
      <c r="K204" s="119" t="s">
        <v>161</v>
      </c>
      <c r="L204" s="31"/>
      <c r="M204" s="122" t="s">
        <v>19</v>
      </c>
      <c r="N204" s="123" t="s">
        <v>44</v>
      </c>
      <c r="P204" s="124">
        <f>O204*H204</f>
        <v>0</v>
      </c>
      <c r="Q204" s="124">
        <v>0</v>
      </c>
      <c r="R204" s="124">
        <f>Q204*H204</f>
        <v>0</v>
      </c>
      <c r="S204" s="124">
        <v>0</v>
      </c>
      <c r="T204" s="125">
        <f>S204*H204</f>
        <v>0</v>
      </c>
      <c r="AR204" s="126" t="s">
        <v>162</v>
      </c>
      <c r="AT204" s="126" t="s">
        <v>157</v>
      </c>
      <c r="AU204" s="126" t="s">
        <v>80</v>
      </c>
      <c r="AY204" s="16" t="s">
        <v>155</v>
      </c>
      <c r="BE204" s="127">
        <f>IF(N204="základní",J204,0)</f>
        <v>0</v>
      </c>
      <c r="BF204" s="127">
        <f>IF(N204="snížená",J204,0)</f>
        <v>0</v>
      </c>
      <c r="BG204" s="127">
        <f>IF(N204="zákl. přenesená",J204,0)</f>
        <v>0</v>
      </c>
      <c r="BH204" s="127">
        <f>IF(N204="sníž. přenesená",J204,0)</f>
        <v>0</v>
      </c>
      <c r="BI204" s="127">
        <f>IF(N204="nulová",J204,0)</f>
        <v>0</v>
      </c>
      <c r="BJ204" s="16" t="s">
        <v>78</v>
      </c>
      <c r="BK204" s="127">
        <f>ROUND(I204*H204,2)</f>
        <v>0</v>
      </c>
      <c r="BL204" s="16" t="s">
        <v>162</v>
      </c>
      <c r="BM204" s="126" t="s">
        <v>272</v>
      </c>
    </row>
    <row r="205" spans="2:65" s="1" customFormat="1">
      <c r="B205" s="31"/>
      <c r="D205" s="244" t="s">
        <v>164</v>
      </c>
      <c r="F205" s="245" t="s">
        <v>258</v>
      </c>
      <c r="I205" s="128"/>
      <c r="L205" s="31"/>
      <c r="M205" s="129"/>
      <c r="T205" s="52"/>
      <c r="AT205" s="16" t="s">
        <v>164</v>
      </c>
      <c r="AU205" s="16" t="s">
        <v>80</v>
      </c>
    </row>
    <row r="206" spans="2:65" s="1" customFormat="1" ht="29.25">
      <c r="B206" s="31"/>
      <c r="D206" s="234" t="s">
        <v>166</v>
      </c>
      <c r="F206" s="235" t="s">
        <v>273</v>
      </c>
      <c r="I206" s="128"/>
      <c r="L206" s="31"/>
      <c r="M206" s="129"/>
      <c r="T206" s="52"/>
      <c r="AT206" s="16" t="s">
        <v>166</v>
      </c>
      <c r="AU206" s="16" t="s">
        <v>80</v>
      </c>
    </row>
    <row r="207" spans="2:65" s="12" customFormat="1">
      <c r="B207" s="130"/>
      <c r="C207" s="246"/>
      <c r="D207" s="234" t="s">
        <v>168</v>
      </c>
      <c r="E207" s="247" t="s">
        <v>19</v>
      </c>
      <c r="F207" s="248" t="s">
        <v>274</v>
      </c>
      <c r="G207" s="246"/>
      <c r="H207" s="249">
        <v>46.8</v>
      </c>
      <c r="I207" s="132"/>
      <c r="L207" s="130"/>
      <c r="M207" s="133"/>
      <c r="T207" s="134"/>
      <c r="AT207" s="131" t="s">
        <v>168</v>
      </c>
      <c r="AU207" s="131" t="s">
        <v>80</v>
      </c>
      <c r="AV207" s="12" t="s">
        <v>80</v>
      </c>
      <c r="AW207" s="12" t="s">
        <v>34</v>
      </c>
      <c r="AX207" s="12" t="s">
        <v>78</v>
      </c>
      <c r="AY207" s="131" t="s">
        <v>155</v>
      </c>
    </row>
    <row r="208" spans="2:65" s="1" customFormat="1" ht="44.25" customHeight="1">
      <c r="B208" s="31"/>
      <c r="C208" s="239" t="s">
        <v>275</v>
      </c>
      <c r="D208" s="239" t="s">
        <v>157</v>
      </c>
      <c r="E208" s="240" t="s">
        <v>199</v>
      </c>
      <c r="F208" s="241" t="s">
        <v>200</v>
      </c>
      <c r="G208" s="242" t="s">
        <v>201</v>
      </c>
      <c r="H208" s="243">
        <v>0.35</v>
      </c>
      <c r="I208" s="120"/>
      <c r="J208" s="121">
        <f>ROUND(I208*H208,2)</f>
        <v>0</v>
      </c>
      <c r="K208" s="119" t="s">
        <v>161</v>
      </c>
      <c r="L208" s="31"/>
      <c r="M208" s="122" t="s">
        <v>19</v>
      </c>
      <c r="N208" s="123" t="s">
        <v>44</v>
      </c>
      <c r="P208" s="124">
        <f>O208*H208</f>
        <v>0</v>
      </c>
      <c r="Q208" s="124">
        <v>0</v>
      </c>
      <c r="R208" s="124">
        <f>Q208*H208</f>
        <v>0</v>
      </c>
      <c r="S208" s="124">
        <v>0</v>
      </c>
      <c r="T208" s="125">
        <f>S208*H208</f>
        <v>0</v>
      </c>
      <c r="AR208" s="126" t="s">
        <v>162</v>
      </c>
      <c r="AT208" s="126" t="s">
        <v>157</v>
      </c>
      <c r="AU208" s="126" t="s">
        <v>80</v>
      </c>
      <c r="AY208" s="16" t="s">
        <v>155</v>
      </c>
      <c r="BE208" s="127">
        <f>IF(N208="základní",J208,0)</f>
        <v>0</v>
      </c>
      <c r="BF208" s="127">
        <f>IF(N208="snížená",J208,0)</f>
        <v>0</v>
      </c>
      <c r="BG208" s="127">
        <f>IF(N208="zákl. přenesená",J208,0)</f>
        <v>0</v>
      </c>
      <c r="BH208" s="127">
        <f>IF(N208="sníž. přenesená",J208,0)</f>
        <v>0</v>
      </c>
      <c r="BI208" s="127">
        <f>IF(N208="nulová",J208,0)</f>
        <v>0</v>
      </c>
      <c r="BJ208" s="16" t="s">
        <v>78</v>
      </c>
      <c r="BK208" s="127">
        <f>ROUND(I208*H208,2)</f>
        <v>0</v>
      </c>
      <c r="BL208" s="16" t="s">
        <v>162</v>
      </c>
      <c r="BM208" s="126" t="s">
        <v>276</v>
      </c>
    </row>
    <row r="209" spans="2:65" s="1" customFormat="1">
      <c r="B209" s="31"/>
      <c r="D209" s="244" t="s">
        <v>164</v>
      </c>
      <c r="F209" s="245" t="s">
        <v>203</v>
      </c>
      <c r="I209" s="128"/>
      <c r="L209" s="31"/>
      <c r="M209" s="129"/>
      <c r="T209" s="52"/>
      <c r="AT209" s="16" t="s">
        <v>164</v>
      </c>
      <c r="AU209" s="16" t="s">
        <v>80</v>
      </c>
    </row>
    <row r="210" spans="2:65" s="1" customFormat="1" ht="19.5">
      <c r="B210" s="31"/>
      <c r="D210" s="234" t="s">
        <v>166</v>
      </c>
      <c r="F210" s="235" t="s">
        <v>204</v>
      </c>
      <c r="I210" s="288"/>
      <c r="J210" s="289"/>
      <c r="K210" s="289"/>
      <c r="L210" s="31"/>
      <c r="M210" s="129"/>
      <c r="T210" s="52"/>
      <c r="AT210" s="16" t="s">
        <v>166</v>
      </c>
      <c r="AU210" s="16" t="s">
        <v>80</v>
      </c>
    </row>
    <row r="211" spans="2:65" s="11" customFormat="1" ht="22.9" customHeight="1">
      <c r="B211" s="109"/>
      <c r="C211" s="236"/>
      <c r="D211" s="237" t="s">
        <v>72</v>
      </c>
      <c r="E211" s="238" t="s">
        <v>212</v>
      </c>
      <c r="F211" s="238" t="s">
        <v>277</v>
      </c>
      <c r="G211" s="236"/>
      <c r="H211" s="236"/>
      <c r="I211" s="286"/>
      <c r="J211" s="287">
        <f>BK211</f>
        <v>0</v>
      </c>
      <c r="K211" s="236"/>
      <c r="L211" s="109"/>
      <c r="M211" s="114"/>
      <c r="P211" s="115">
        <f>SUM(P212:P239)</f>
        <v>0</v>
      </c>
      <c r="R211" s="115">
        <f>SUM(R212:R239)</f>
        <v>2.0364299999999997</v>
      </c>
      <c r="T211" s="116">
        <f>SUM(T212:T239)</f>
        <v>0</v>
      </c>
      <c r="AR211" s="110" t="s">
        <v>78</v>
      </c>
      <c r="AT211" s="117" t="s">
        <v>72</v>
      </c>
      <c r="AU211" s="117" t="s">
        <v>78</v>
      </c>
      <c r="AY211" s="110" t="s">
        <v>155</v>
      </c>
      <c r="BK211" s="118">
        <f>SUM(BK212:BK239)</f>
        <v>0</v>
      </c>
    </row>
    <row r="212" spans="2:65" s="1" customFormat="1" ht="24.2" customHeight="1">
      <c r="B212" s="31"/>
      <c r="C212" s="239" t="s">
        <v>278</v>
      </c>
      <c r="D212" s="239" t="s">
        <v>157</v>
      </c>
      <c r="E212" s="240" t="s">
        <v>279</v>
      </c>
      <c r="F212" s="241" t="s">
        <v>280</v>
      </c>
      <c r="G212" s="242" t="s">
        <v>160</v>
      </c>
      <c r="H212" s="243">
        <v>2454</v>
      </c>
      <c r="I212" s="120"/>
      <c r="J212" s="121">
        <f>ROUND(I212*H212,2)</f>
        <v>0</v>
      </c>
      <c r="K212" s="119" t="s">
        <v>19</v>
      </c>
      <c r="L212" s="31"/>
      <c r="M212" s="122" t="s">
        <v>19</v>
      </c>
      <c r="N212" s="123" t="s">
        <v>44</v>
      </c>
      <c r="P212" s="124">
        <f>O212*H212</f>
        <v>0</v>
      </c>
      <c r="Q212" s="124">
        <v>0</v>
      </c>
      <c r="R212" s="124">
        <f>Q212*H212</f>
        <v>0</v>
      </c>
      <c r="S212" s="124">
        <v>0</v>
      </c>
      <c r="T212" s="125">
        <f>S212*H212</f>
        <v>0</v>
      </c>
      <c r="AR212" s="126" t="s">
        <v>162</v>
      </c>
      <c r="AT212" s="126" t="s">
        <v>157</v>
      </c>
      <c r="AU212" s="126" t="s">
        <v>80</v>
      </c>
      <c r="AY212" s="16" t="s">
        <v>155</v>
      </c>
      <c r="BE212" s="127">
        <f>IF(N212="základní",J212,0)</f>
        <v>0</v>
      </c>
      <c r="BF212" s="127">
        <f>IF(N212="snížená",J212,0)</f>
        <v>0</v>
      </c>
      <c r="BG212" s="127">
        <f>IF(N212="zákl. přenesená",J212,0)</f>
        <v>0</v>
      </c>
      <c r="BH212" s="127">
        <f>IF(N212="sníž. přenesená",J212,0)</f>
        <v>0</v>
      </c>
      <c r="BI212" s="127">
        <f>IF(N212="nulová",J212,0)</f>
        <v>0</v>
      </c>
      <c r="BJ212" s="16" t="s">
        <v>78</v>
      </c>
      <c r="BK212" s="127">
        <f>ROUND(I212*H212,2)</f>
        <v>0</v>
      </c>
      <c r="BL212" s="16" t="s">
        <v>162</v>
      </c>
      <c r="BM212" s="126" t="s">
        <v>281</v>
      </c>
    </row>
    <row r="213" spans="2:65" s="1" customFormat="1" ht="29.25">
      <c r="B213" s="31"/>
      <c r="D213" s="234" t="s">
        <v>166</v>
      </c>
      <c r="F213" s="235" t="s">
        <v>282</v>
      </c>
      <c r="I213" s="128"/>
      <c r="L213" s="31"/>
      <c r="M213" s="129"/>
      <c r="T213" s="52"/>
      <c r="AT213" s="16" t="s">
        <v>166</v>
      </c>
      <c r="AU213" s="16" t="s">
        <v>80</v>
      </c>
    </row>
    <row r="214" spans="2:65" s="12" customFormat="1">
      <c r="B214" s="130"/>
      <c r="C214" s="246"/>
      <c r="D214" s="234" t="s">
        <v>168</v>
      </c>
      <c r="E214" s="247" t="s">
        <v>19</v>
      </c>
      <c r="F214" s="248" t="s">
        <v>283</v>
      </c>
      <c r="G214" s="246"/>
      <c r="H214" s="249">
        <v>2454</v>
      </c>
      <c r="I214" s="132"/>
      <c r="L214" s="130"/>
      <c r="M214" s="133"/>
      <c r="T214" s="134"/>
      <c r="AT214" s="131" t="s">
        <v>168</v>
      </c>
      <c r="AU214" s="131" t="s">
        <v>80</v>
      </c>
      <c r="AV214" s="12" t="s">
        <v>80</v>
      </c>
      <c r="AW214" s="12" t="s">
        <v>34</v>
      </c>
      <c r="AX214" s="12" t="s">
        <v>78</v>
      </c>
      <c r="AY214" s="131" t="s">
        <v>155</v>
      </c>
    </row>
    <row r="215" spans="2:65" s="1" customFormat="1" ht="24.2" customHeight="1">
      <c r="B215" s="31"/>
      <c r="C215" s="239" t="s">
        <v>284</v>
      </c>
      <c r="D215" s="239" t="s">
        <v>157</v>
      </c>
      <c r="E215" s="240" t="s">
        <v>285</v>
      </c>
      <c r="F215" s="241" t="s">
        <v>286</v>
      </c>
      <c r="G215" s="242" t="s">
        <v>160</v>
      </c>
      <c r="H215" s="243">
        <v>121</v>
      </c>
      <c r="I215" s="120"/>
      <c r="J215" s="121">
        <f>ROUND(I215*H215,2)</f>
        <v>0</v>
      </c>
      <c r="K215" s="119" t="s">
        <v>161</v>
      </c>
      <c r="L215" s="31"/>
      <c r="M215" s="122" t="s">
        <v>19</v>
      </c>
      <c r="N215" s="123" t="s">
        <v>44</v>
      </c>
      <c r="P215" s="124">
        <f>O215*H215</f>
        <v>0</v>
      </c>
      <c r="Q215" s="124">
        <v>0</v>
      </c>
      <c r="R215" s="124">
        <f>Q215*H215</f>
        <v>0</v>
      </c>
      <c r="S215" s="124">
        <v>0</v>
      </c>
      <c r="T215" s="125">
        <f>S215*H215</f>
        <v>0</v>
      </c>
      <c r="AR215" s="126" t="s">
        <v>162</v>
      </c>
      <c r="AT215" s="126" t="s">
        <v>157</v>
      </c>
      <c r="AU215" s="126" t="s">
        <v>80</v>
      </c>
      <c r="AY215" s="16" t="s">
        <v>155</v>
      </c>
      <c r="BE215" s="127">
        <f>IF(N215="základní",J215,0)</f>
        <v>0</v>
      </c>
      <c r="BF215" s="127">
        <f>IF(N215="snížená",J215,0)</f>
        <v>0</v>
      </c>
      <c r="BG215" s="127">
        <f>IF(N215="zákl. přenesená",J215,0)</f>
        <v>0</v>
      </c>
      <c r="BH215" s="127">
        <f>IF(N215="sníž. přenesená",J215,0)</f>
        <v>0</v>
      </c>
      <c r="BI215" s="127">
        <f>IF(N215="nulová",J215,0)</f>
        <v>0</v>
      </c>
      <c r="BJ215" s="16" t="s">
        <v>78</v>
      </c>
      <c r="BK215" s="127">
        <f>ROUND(I215*H215,2)</f>
        <v>0</v>
      </c>
      <c r="BL215" s="16" t="s">
        <v>162</v>
      </c>
      <c r="BM215" s="126" t="s">
        <v>287</v>
      </c>
    </row>
    <row r="216" spans="2:65" s="1" customFormat="1">
      <c r="B216" s="31"/>
      <c r="D216" s="244" t="s">
        <v>164</v>
      </c>
      <c r="F216" s="245" t="s">
        <v>288</v>
      </c>
      <c r="I216" s="128"/>
      <c r="L216" s="31"/>
      <c r="M216" s="129"/>
      <c r="T216" s="52"/>
      <c r="AT216" s="16" t="s">
        <v>164</v>
      </c>
      <c r="AU216" s="16" t="s">
        <v>80</v>
      </c>
    </row>
    <row r="217" spans="2:65" s="1" customFormat="1" ht="19.5">
      <c r="B217" s="31"/>
      <c r="D217" s="234" t="s">
        <v>166</v>
      </c>
      <c r="F217" s="235" t="s">
        <v>289</v>
      </c>
      <c r="I217" s="128"/>
      <c r="L217" s="31"/>
      <c r="M217" s="129"/>
      <c r="T217" s="52"/>
      <c r="AT217" s="16" t="s">
        <v>166</v>
      </c>
      <c r="AU217" s="16" t="s">
        <v>80</v>
      </c>
    </row>
    <row r="218" spans="2:65" s="1" customFormat="1" ht="24.2" customHeight="1">
      <c r="B218" s="31"/>
      <c r="C218" s="239" t="s">
        <v>290</v>
      </c>
      <c r="D218" s="239" t="s">
        <v>157</v>
      </c>
      <c r="E218" s="240" t="s">
        <v>291</v>
      </c>
      <c r="F218" s="241" t="s">
        <v>292</v>
      </c>
      <c r="G218" s="242" t="s">
        <v>160</v>
      </c>
      <c r="H218" s="243">
        <v>121</v>
      </c>
      <c r="I218" s="120"/>
      <c r="J218" s="121">
        <f>ROUND(I218*H218,2)</f>
        <v>0</v>
      </c>
      <c r="K218" s="119" t="s">
        <v>161</v>
      </c>
      <c r="L218" s="31"/>
      <c r="M218" s="122" t="s">
        <v>19</v>
      </c>
      <c r="N218" s="123" t="s">
        <v>44</v>
      </c>
      <c r="P218" s="124">
        <f>O218*H218</f>
        <v>0</v>
      </c>
      <c r="Q218" s="124">
        <v>0</v>
      </c>
      <c r="R218" s="124">
        <f>Q218*H218</f>
        <v>0</v>
      </c>
      <c r="S218" s="124">
        <v>0</v>
      </c>
      <c r="T218" s="125">
        <f>S218*H218</f>
        <v>0</v>
      </c>
      <c r="AR218" s="126" t="s">
        <v>162</v>
      </c>
      <c r="AT218" s="126" t="s">
        <v>157</v>
      </c>
      <c r="AU218" s="126" t="s">
        <v>80</v>
      </c>
      <c r="AY218" s="16" t="s">
        <v>155</v>
      </c>
      <c r="BE218" s="127">
        <f>IF(N218="základní",J218,0)</f>
        <v>0</v>
      </c>
      <c r="BF218" s="127">
        <f>IF(N218="snížená",J218,0)</f>
        <v>0</v>
      </c>
      <c r="BG218" s="127">
        <f>IF(N218="zákl. přenesená",J218,0)</f>
        <v>0</v>
      </c>
      <c r="BH218" s="127">
        <f>IF(N218="sníž. přenesená",J218,0)</f>
        <v>0</v>
      </c>
      <c r="BI218" s="127">
        <f>IF(N218="nulová",J218,0)</f>
        <v>0</v>
      </c>
      <c r="BJ218" s="16" t="s">
        <v>78</v>
      </c>
      <c r="BK218" s="127">
        <f>ROUND(I218*H218,2)</f>
        <v>0</v>
      </c>
      <c r="BL218" s="16" t="s">
        <v>162</v>
      </c>
      <c r="BM218" s="126" t="s">
        <v>293</v>
      </c>
    </row>
    <row r="219" spans="2:65" s="1" customFormat="1">
      <c r="B219" s="31"/>
      <c r="D219" s="244" t="s">
        <v>164</v>
      </c>
      <c r="F219" s="245" t="s">
        <v>294</v>
      </c>
      <c r="I219" s="128"/>
      <c r="L219" s="31"/>
      <c r="M219" s="129"/>
      <c r="T219" s="52"/>
      <c r="AT219" s="16" t="s">
        <v>164</v>
      </c>
      <c r="AU219" s="16" t="s">
        <v>80</v>
      </c>
    </row>
    <row r="220" spans="2:65" s="1" customFormat="1" ht="19.5">
      <c r="B220" s="31"/>
      <c r="D220" s="234" t="s">
        <v>166</v>
      </c>
      <c r="F220" s="235" t="s">
        <v>289</v>
      </c>
      <c r="I220" s="128"/>
      <c r="L220" s="31"/>
      <c r="M220" s="129"/>
      <c r="T220" s="52"/>
      <c r="AT220" s="16" t="s">
        <v>166</v>
      </c>
      <c r="AU220" s="16" t="s">
        <v>80</v>
      </c>
    </row>
    <row r="221" spans="2:65" s="1" customFormat="1" ht="44.25" customHeight="1">
      <c r="B221" s="31"/>
      <c r="C221" s="239" t="s">
        <v>295</v>
      </c>
      <c r="D221" s="239" t="s">
        <v>157</v>
      </c>
      <c r="E221" s="240" t="s">
        <v>199</v>
      </c>
      <c r="F221" s="241" t="s">
        <v>200</v>
      </c>
      <c r="G221" s="242" t="s">
        <v>201</v>
      </c>
      <c r="H221" s="243">
        <v>2.5</v>
      </c>
      <c r="I221" s="120"/>
      <c r="J221" s="121">
        <f>ROUND(I221*H221,2)</f>
        <v>0</v>
      </c>
      <c r="K221" s="119" t="s">
        <v>161</v>
      </c>
      <c r="L221" s="31"/>
      <c r="M221" s="122" t="s">
        <v>19</v>
      </c>
      <c r="N221" s="123" t="s">
        <v>44</v>
      </c>
      <c r="P221" s="124">
        <f>O221*H221</f>
        <v>0</v>
      </c>
      <c r="Q221" s="124">
        <v>0</v>
      </c>
      <c r="R221" s="124">
        <f>Q221*H221</f>
        <v>0</v>
      </c>
      <c r="S221" s="124">
        <v>0</v>
      </c>
      <c r="T221" s="125">
        <f>S221*H221</f>
        <v>0</v>
      </c>
      <c r="AR221" s="126" t="s">
        <v>162</v>
      </c>
      <c r="AT221" s="126" t="s">
        <v>157</v>
      </c>
      <c r="AU221" s="126" t="s">
        <v>80</v>
      </c>
      <c r="AY221" s="16" t="s">
        <v>155</v>
      </c>
      <c r="BE221" s="127">
        <f>IF(N221="základní",J221,0)</f>
        <v>0</v>
      </c>
      <c r="BF221" s="127">
        <f>IF(N221="snížená",J221,0)</f>
        <v>0</v>
      </c>
      <c r="BG221" s="127">
        <f>IF(N221="zákl. přenesená",J221,0)</f>
        <v>0</v>
      </c>
      <c r="BH221" s="127">
        <f>IF(N221="sníž. přenesená",J221,0)</f>
        <v>0</v>
      </c>
      <c r="BI221" s="127">
        <f>IF(N221="nulová",J221,0)</f>
        <v>0</v>
      </c>
      <c r="BJ221" s="16" t="s">
        <v>78</v>
      </c>
      <c r="BK221" s="127">
        <f>ROUND(I221*H221,2)</f>
        <v>0</v>
      </c>
      <c r="BL221" s="16" t="s">
        <v>162</v>
      </c>
      <c r="BM221" s="126" t="s">
        <v>296</v>
      </c>
    </row>
    <row r="222" spans="2:65" s="1" customFormat="1">
      <c r="B222" s="31"/>
      <c r="D222" s="244" t="s">
        <v>164</v>
      </c>
      <c r="F222" s="245" t="s">
        <v>203</v>
      </c>
      <c r="I222" s="128"/>
      <c r="L222" s="31"/>
      <c r="M222" s="129"/>
      <c r="T222" s="52"/>
      <c r="AT222" s="16" t="s">
        <v>164</v>
      </c>
      <c r="AU222" s="16" t="s">
        <v>80</v>
      </c>
    </row>
    <row r="223" spans="2:65" s="1" customFormat="1" ht="19.5">
      <c r="B223" s="31"/>
      <c r="D223" s="234" t="s">
        <v>166</v>
      </c>
      <c r="F223" s="235" t="s">
        <v>204</v>
      </c>
      <c r="I223" s="128"/>
      <c r="L223" s="31"/>
      <c r="M223" s="129"/>
      <c r="T223" s="52"/>
      <c r="AT223" s="16" t="s">
        <v>166</v>
      </c>
      <c r="AU223" s="16" t="s">
        <v>80</v>
      </c>
    </row>
    <row r="224" spans="2:65" s="1" customFormat="1" ht="33" customHeight="1">
      <c r="B224" s="31"/>
      <c r="C224" s="239" t="s">
        <v>297</v>
      </c>
      <c r="D224" s="239" t="s">
        <v>157</v>
      </c>
      <c r="E224" s="240" t="s">
        <v>298</v>
      </c>
      <c r="F224" s="241" t="s">
        <v>299</v>
      </c>
      <c r="G224" s="242" t="s">
        <v>300</v>
      </c>
      <c r="H224" s="243">
        <v>108.9</v>
      </c>
      <c r="I224" s="120"/>
      <c r="J224" s="121">
        <f>ROUND(I224*H224,2)</f>
        <v>0</v>
      </c>
      <c r="K224" s="119" t="s">
        <v>19</v>
      </c>
      <c r="L224" s="31"/>
      <c r="M224" s="122" t="s">
        <v>19</v>
      </c>
      <c r="N224" s="123" t="s">
        <v>44</v>
      </c>
      <c r="P224" s="124">
        <f>O224*H224</f>
        <v>0</v>
      </c>
      <c r="Q224" s="124">
        <v>0</v>
      </c>
      <c r="R224" s="124">
        <f>Q224*H224</f>
        <v>0</v>
      </c>
      <c r="S224" s="124">
        <v>0</v>
      </c>
      <c r="T224" s="125">
        <f>S224*H224</f>
        <v>0</v>
      </c>
      <c r="AR224" s="126" t="s">
        <v>162</v>
      </c>
      <c r="AT224" s="126" t="s">
        <v>157</v>
      </c>
      <c r="AU224" s="126" t="s">
        <v>80</v>
      </c>
      <c r="AY224" s="16" t="s">
        <v>155</v>
      </c>
      <c r="BE224" s="127">
        <f>IF(N224="základní",J224,0)</f>
        <v>0</v>
      </c>
      <c r="BF224" s="127">
        <f>IF(N224="snížená",J224,0)</f>
        <v>0</v>
      </c>
      <c r="BG224" s="127">
        <f>IF(N224="zákl. přenesená",J224,0)</f>
        <v>0</v>
      </c>
      <c r="BH224" s="127">
        <f>IF(N224="sníž. přenesená",J224,0)</f>
        <v>0</v>
      </c>
      <c r="BI224" s="127">
        <f>IF(N224="nulová",J224,0)</f>
        <v>0</v>
      </c>
      <c r="BJ224" s="16" t="s">
        <v>78</v>
      </c>
      <c r="BK224" s="127">
        <f>ROUND(I224*H224,2)</f>
        <v>0</v>
      </c>
      <c r="BL224" s="16" t="s">
        <v>162</v>
      </c>
      <c r="BM224" s="126" t="s">
        <v>301</v>
      </c>
    </row>
    <row r="225" spans="2:65" s="1" customFormat="1" ht="29.25">
      <c r="B225" s="31"/>
      <c r="D225" s="234" t="s">
        <v>166</v>
      </c>
      <c r="F225" s="235" t="s">
        <v>302</v>
      </c>
      <c r="I225" s="128"/>
      <c r="L225" s="31"/>
      <c r="M225" s="129"/>
      <c r="T225" s="52"/>
      <c r="AT225" s="16" t="s">
        <v>166</v>
      </c>
      <c r="AU225" s="16" t="s">
        <v>80</v>
      </c>
    </row>
    <row r="226" spans="2:65" s="12" customFormat="1">
      <c r="B226" s="130"/>
      <c r="C226" s="246"/>
      <c r="D226" s="234" t="s">
        <v>168</v>
      </c>
      <c r="E226" s="247" t="s">
        <v>19</v>
      </c>
      <c r="F226" s="248" t="s">
        <v>303</v>
      </c>
      <c r="G226" s="246"/>
      <c r="H226" s="249">
        <v>108.9</v>
      </c>
      <c r="I226" s="132"/>
      <c r="L226" s="130"/>
      <c r="M226" s="133"/>
      <c r="T226" s="134"/>
      <c r="AT226" s="131" t="s">
        <v>168</v>
      </c>
      <c r="AU226" s="131" t="s">
        <v>80</v>
      </c>
      <c r="AV226" s="12" t="s">
        <v>80</v>
      </c>
      <c r="AW226" s="12" t="s">
        <v>34</v>
      </c>
      <c r="AX226" s="12" t="s">
        <v>78</v>
      </c>
      <c r="AY226" s="131" t="s">
        <v>155</v>
      </c>
    </row>
    <row r="227" spans="2:65" s="1" customFormat="1" ht="16.5" customHeight="1">
      <c r="B227" s="31"/>
      <c r="C227" s="250" t="s">
        <v>304</v>
      </c>
      <c r="D227" s="250" t="s">
        <v>192</v>
      </c>
      <c r="E227" s="251" t="s">
        <v>157</v>
      </c>
      <c r="F227" s="252" t="s">
        <v>305</v>
      </c>
      <c r="G227" s="253" t="s">
        <v>300</v>
      </c>
      <c r="H227" s="254">
        <v>108.9</v>
      </c>
      <c r="I227" s="136"/>
      <c r="J227" s="137">
        <f>ROUND(I227*H227,2)</f>
        <v>0</v>
      </c>
      <c r="K227" s="135" t="s">
        <v>19</v>
      </c>
      <c r="L227" s="138"/>
      <c r="M227" s="139" t="s">
        <v>19</v>
      </c>
      <c r="N227" s="140" t="s">
        <v>44</v>
      </c>
      <c r="P227" s="124">
        <f>O227*H227</f>
        <v>0</v>
      </c>
      <c r="Q227" s="124">
        <v>0</v>
      </c>
      <c r="R227" s="124">
        <f>Q227*H227</f>
        <v>0</v>
      </c>
      <c r="S227" s="124">
        <v>0</v>
      </c>
      <c r="T227" s="125">
        <f>S227*H227</f>
        <v>0</v>
      </c>
      <c r="AR227" s="126" t="s">
        <v>195</v>
      </c>
      <c r="AT227" s="126" t="s">
        <v>192</v>
      </c>
      <c r="AU227" s="126" t="s">
        <v>80</v>
      </c>
      <c r="AY227" s="16" t="s">
        <v>155</v>
      </c>
      <c r="BE227" s="127">
        <f>IF(N227="základní",J227,0)</f>
        <v>0</v>
      </c>
      <c r="BF227" s="127">
        <f>IF(N227="snížená",J227,0)</f>
        <v>0</v>
      </c>
      <c r="BG227" s="127">
        <f>IF(N227="zákl. přenesená",J227,0)</f>
        <v>0</v>
      </c>
      <c r="BH227" s="127">
        <f>IF(N227="sníž. přenesená",J227,0)</f>
        <v>0</v>
      </c>
      <c r="BI227" s="127">
        <f>IF(N227="nulová",J227,0)</f>
        <v>0</v>
      </c>
      <c r="BJ227" s="16" t="s">
        <v>78</v>
      </c>
      <c r="BK227" s="127">
        <f>ROUND(I227*H227,2)</f>
        <v>0</v>
      </c>
      <c r="BL227" s="16" t="s">
        <v>162</v>
      </c>
      <c r="BM227" s="126" t="s">
        <v>306</v>
      </c>
    </row>
    <row r="228" spans="2:65" s="1" customFormat="1" ht="19.5">
      <c r="B228" s="31"/>
      <c r="D228" s="234" t="s">
        <v>166</v>
      </c>
      <c r="F228" s="235" t="s">
        <v>307</v>
      </c>
      <c r="I228" s="128"/>
      <c r="L228" s="31"/>
      <c r="M228" s="129"/>
      <c r="T228" s="52"/>
      <c r="AT228" s="16" t="s">
        <v>166</v>
      </c>
      <c r="AU228" s="16" t="s">
        <v>80</v>
      </c>
    </row>
    <row r="229" spans="2:65" s="1" customFormat="1" ht="37.9" customHeight="1">
      <c r="B229" s="31"/>
      <c r="C229" s="239" t="s">
        <v>308</v>
      </c>
      <c r="D229" s="239" t="s">
        <v>157</v>
      </c>
      <c r="E229" s="240" t="s">
        <v>309</v>
      </c>
      <c r="F229" s="241" t="s">
        <v>310</v>
      </c>
      <c r="G229" s="242" t="s">
        <v>300</v>
      </c>
      <c r="H229" s="243">
        <v>3.63</v>
      </c>
      <c r="I229" s="120"/>
      <c r="J229" s="121">
        <f>ROUND(I229*H229,2)</f>
        <v>0</v>
      </c>
      <c r="K229" s="119" t="s">
        <v>19</v>
      </c>
      <c r="L229" s="31"/>
      <c r="M229" s="122" t="s">
        <v>19</v>
      </c>
      <c r="N229" s="123" t="s">
        <v>44</v>
      </c>
      <c r="P229" s="124">
        <f>O229*H229</f>
        <v>0</v>
      </c>
      <c r="Q229" s="124">
        <v>0</v>
      </c>
      <c r="R229" s="124">
        <f>Q229*H229</f>
        <v>0</v>
      </c>
      <c r="S229" s="124">
        <v>0</v>
      </c>
      <c r="T229" s="125">
        <f>S229*H229</f>
        <v>0</v>
      </c>
      <c r="AR229" s="126" t="s">
        <v>162</v>
      </c>
      <c r="AT229" s="126" t="s">
        <v>157</v>
      </c>
      <c r="AU229" s="126" t="s">
        <v>80</v>
      </c>
      <c r="AY229" s="16" t="s">
        <v>155</v>
      </c>
      <c r="BE229" s="127">
        <f>IF(N229="základní",J229,0)</f>
        <v>0</v>
      </c>
      <c r="BF229" s="127">
        <f>IF(N229="snížená",J229,0)</f>
        <v>0</v>
      </c>
      <c r="BG229" s="127">
        <f>IF(N229="zákl. přenesená",J229,0)</f>
        <v>0</v>
      </c>
      <c r="BH229" s="127">
        <f>IF(N229="sníž. přenesená",J229,0)</f>
        <v>0</v>
      </c>
      <c r="BI229" s="127">
        <f>IF(N229="nulová",J229,0)</f>
        <v>0</v>
      </c>
      <c r="BJ229" s="16" t="s">
        <v>78</v>
      </c>
      <c r="BK229" s="127">
        <f>ROUND(I229*H229,2)</f>
        <v>0</v>
      </c>
      <c r="BL229" s="16" t="s">
        <v>162</v>
      </c>
      <c r="BM229" s="126" t="s">
        <v>311</v>
      </c>
    </row>
    <row r="230" spans="2:65" s="1" customFormat="1" ht="29.25">
      <c r="B230" s="31"/>
      <c r="D230" s="234" t="s">
        <v>166</v>
      </c>
      <c r="F230" s="235" t="s">
        <v>312</v>
      </c>
      <c r="I230" s="128"/>
      <c r="L230" s="31"/>
      <c r="M230" s="129"/>
      <c r="T230" s="52"/>
      <c r="AT230" s="16" t="s">
        <v>166</v>
      </c>
      <c r="AU230" s="16" t="s">
        <v>80</v>
      </c>
    </row>
    <row r="231" spans="2:65" s="12" customFormat="1">
      <c r="B231" s="130"/>
      <c r="C231" s="246"/>
      <c r="D231" s="234" t="s">
        <v>168</v>
      </c>
      <c r="E231" s="247" t="s">
        <v>19</v>
      </c>
      <c r="F231" s="248" t="s">
        <v>313</v>
      </c>
      <c r="G231" s="246"/>
      <c r="H231" s="249">
        <v>3.63</v>
      </c>
      <c r="I231" s="132"/>
      <c r="L231" s="130"/>
      <c r="M231" s="133"/>
      <c r="T231" s="134"/>
      <c r="AT231" s="131" t="s">
        <v>168</v>
      </c>
      <c r="AU231" s="131" t="s">
        <v>80</v>
      </c>
      <c r="AV231" s="12" t="s">
        <v>80</v>
      </c>
      <c r="AW231" s="12" t="s">
        <v>34</v>
      </c>
      <c r="AX231" s="12" t="s">
        <v>78</v>
      </c>
      <c r="AY231" s="131" t="s">
        <v>155</v>
      </c>
    </row>
    <row r="232" spans="2:65" s="1" customFormat="1" ht="16.5" customHeight="1">
      <c r="B232" s="31"/>
      <c r="C232" s="250" t="s">
        <v>314</v>
      </c>
      <c r="D232" s="250" t="s">
        <v>192</v>
      </c>
      <c r="E232" s="251" t="s">
        <v>315</v>
      </c>
      <c r="F232" s="252" t="s">
        <v>316</v>
      </c>
      <c r="G232" s="253" t="s">
        <v>300</v>
      </c>
      <c r="H232" s="254">
        <v>3.63</v>
      </c>
      <c r="I232" s="136"/>
      <c r="J232" s="137">
        <f>ROUND(I232*H232,2)</f>
        <v>0</v>
      </c>
      <c r="K232" s="135" t="s">
        <v>19</v>
      </c>
      <c r="L232" s="138"/>
      <c r="M232" s="139" t="s">
        <v>19</v>
      </c>
      <c r="N232" s="140" t="s">
        <v>44</v>
      </c>
      <c r="P232" s="124">
        <f>O232*H232</f>
        <v>0</v>
      </c>
      <c r="Q232" s="124">
        <v>1E-3</v>
      </c>
      <c r="R232" s="124">
        <f>Q232*H232</f>
        <v>3.63E-3</v>
      </c>
      <c r="S232" s="124">
        <v>0</v>
      </c>
      <c r="T232" s="125">
        <f>S232*H232</f>
        <v>0</v>
      </c>
      <c r="AR232" s="126" t="s">
        <v>195</v>
      </c>
      <c r="AT232" s="126" t="s">
        <v>192</v>
      </c>
      <c r="AU232" s="126" t="s">
        <v>80</v>
      </c>
      <c r="AY232" s="16" t="s">
        <v>155</v>
      </c>
      <c r="BE232" s="127">
        <f>IF(N232="základní",J232,0)</f>
        <v>0</v>
      </c>
      <c r="BF232" s="127">
        <f>IF(N232="snížená",J232,0)</f>
        <v>0</v>
      </c>
      <c r="BG232" s="127">
        <f>IF(N232="zákl. přenesená",J232,0)</f>
        <v>0</v>
      </c>
      <c r="BH232" s="127">
        <f>IF(N232="sníž. přenesená",J232,0)</f>
        <v>0</v>
      </c>
      <c r="BI232" s="127">
        <f>IF(N232="nulová",J232,0)</f>
        <v>0</v>
      </c>
      <c r="BJ232" s="16" t="s">
        <v>78</v>
      </c>
      <c r="BK232" s="127">
        <f>ROUND(I232*H232,2)</f>
        <v>0</v>
      </c>
      <c r="BL232" s="16" t="s">
        <v>162</v>
      </c>
      <c r="BM232" s="126" t="s">
        <v>317</v>
      </c>
    </row>
    <row r="233" spans="2:65" s="1" customFormat="1" ht="19.5">
      <c r="B233" s="31"/>
      <c r="D233" s="234" t="s">
        <v>166</v>
      </c>
      <c r="F233" s="235" t="s">
        <v>318</v>
      </c>
      <c r="I233" s="128"/>
      <c r="L233" s="31"/>
      <c r="M233" s="129"/>
      <c r="T233" s="52"/>
      <c r="AT233" s="16" t="s">
        <v>166</v>
      </c>
      <c r="AU233" s="16" t="s">
        <v>80</v>
      </c>
    </row>
    <row r="234" spans="2:65" s="1" customFormat="1" ht="24.2" customHeight="1">
      <c r="B234" s="31"/>
      <c r="C234" s="239" t="s">
        <v>319</v>
      </c>
      <c r="D234" s="239" t="s">
        <v>157</v>
      </c>
      <c r="E234" s="240" t="s">
        <v>185</v>
      </c>
      <c r="F234" s="241" t="s">
        <v>186</v>
      </c>
      <c r="G234" s="242" t="s">
        <v>160</v>
      </c>
      <c r="H234" s="243">
        <v>36.299999999999997</v>
      </c>
      <c r="I234" s="120"/>
      <c r="J234" s="121">
        <f>ROUND(I234*H234,2)</f>
        <v>0</v>
      </c>
      <c r="K234" s="119" t="s">
        <v>161</v>
      </c>
      <c r="L234" s="31"/>
      <c r="M234" s="122" t="s">
        <v>19</v>
      </c>
      <c r="N234" s="123" t="s">
        <v>44</v>
      </c>
      <c r="P234" s="124">
        <f>O234*H234</f>
        <v>0</v>
      </c>
      <c r="Q234" s="124">
        <v>0</v>
      </c>
      <c r="R234" s="124">
        <f>Q234*H234</f>
        <v>0</v>
      </c>
      <c r="S234" s="124">
        <v>0</v>
      </c>
      <c r="T234" s="125">
        <f>S234*H234</f>
        <v>0</v>
      </c>
      <c r="AR234" s="126" t="s">
        <v>162</v>
      </c>
      <c r="AT234" s="126" t="s">
        <v>157</v>
      </c>
      <c r="AU234" s="126" t="s">
        <v>80</v>
      </c>
      <c r="AY234" s="16" t="s">
        <v>155</v>
      </c>
      <c r="BE234" s="127">
        <f>IF(N234="základní",J234,0)</f>
        <v>0</v>
      </c>
      <c r="BF234" s="127">
        <f>IF(N234="snížená",J234,0)</f>
        <v>0</v>
      </c>
      <c r="BG234" s="127">
        <f>IF(N234="zákl. přenesená",J234,0)</f>
        <v>0</v>
      </c>
      <c r="BH234" s="127">
        <f>IF(N234="sníž. přenesená",J234,0)</f>
        <v>0</v>
      </c>
      <c r="BI234" s="127">
        <f>IF(N234="nulová",J234,0)</f>
        <v>0</v>
      </c>
      <c r="BJ234" s="16" t="s">
        <v>78</v>
      </c>
      <c r="BK234" s="127">
        <f>ROUND(I234*H234,2)</f>
        <v>0</v>
      </c>
      <c r="BL234" s="16" t="s">
        <v>162</v>
      </c>
      <c r="BM234" s="126" t="s">
        <v>320</v>
      </c>
    </row>
    <row r="235" spans="2:65" s="1" customFormat="1">
      <c r="B235" s="31"/>
      <c r="D235" s="244" t="s">
        <v>164</v>
      </c>
      <c r="F235" s="245" t="s">
        <v>188</v>
      </c>
      <c r="I235" s="128"/>
      <c r="L235" s="31"/>
      <c r="M235" s="129"/>
      <c r="T235" s="52"/>
      <c r="AT235" s="16" t="s">
        <v>164</v>
      </c>
      <c r="AU235" s="16" t="s">
        <v>80</v>
      </c>
    </row>
    <row r="236" spans="2:65" s="1" customFormat="1" ht="19.5">
      <c r="B236" s="31"/>
      <c r="D236" s="234" t="s">
        <v>166</v>
      </c>
      <c r="F236" s="235" t="s">
        <v>214</v>
      </c>
      <c r="I236" s="128"/>
      <c r="L236" s="31"/>
      <c r="M236" s="129"/>
      <c r="T236" s="52"/>
      <c r="AT236" s="16" t="s">
        <v>166</v>
      </c>
      <c r="AU236" s="16" t="s">
        <v>80</v>
      </c>
    </row>
    <row r="237" spans="2:65" s="12" customFormat="1">
      <c r="B237" s="130"/>
      <c r="C237" s="246"/>
      <c r="D237" s="234" t="s">
        <v>168</v>
      </c>
      <c r="E237" s="247" t="s">
        <v>19</v>
      </c>
      <c r="F237" s="248" t="s">
        <v>321</v>
      </c>
      <c r="G237" s="246"/>
      <c r="H237" s="249">
        <v>36.299999999999997</v>
      </c>
      <c r="I237" s="132"/>
      <c r="L237" s="130"/>
      <c r="M237" s="133"/>
      <c r="T237" s="134"/>
      <c r="AT237" s="131" t="s">
        <v>168</v>
      </c>
      <c r="AU237" s="131" t="s">
        <v>80</v>
      </c>
      <c r="AV237" s="12" t="s">
        <v>80</v>
      </c>
      <c r="AW237" s="12" t="s">
        <v>34</v>
      </c>
      <c r="AX237" s="12" t="s">
        <v>78</v>
      </c>
      <c r="AY237" s="131" t="s">
        <v>155</v>
      </c>
    </row>
    <row r="238" spans="2:65" s="1" customFormat="1" ht="16.5" customHeight="1">
      <c r="B238" s="31"/>
      <c r="C238" s="250" t="s">
        <v>322</v>
      </c>
      <c r="D238" s="250" t="s">
        <v>192</v>
      </c>
      <c r="E238" s="251" t="s">
        <v>193</v>
      </c>
      <c r="F238" s="252" t="s">
        <v>194</v>
      </c>
      <c r="G238" s="253" t="s">
        <v>172</v>
      </c>
      <c r="H238" s="254">
        <v>2.5409999999999999</v>
      </c>
      <c r="I238" s="136"/>
      <c r="J238" s="137">
        <f>ROUND(I238*H238,2)</f>
        <v>0</v>
      </c>
      <c r="K238" s="135" t="s">
        <v>161</v>
      </c>
      <c r="L238" s="138"/>
      <c r="M238" s="139" t="s">
        <v>19</v>
      </c>
      <c r="N238" s="140" t="s">
        <v>44</v>
      </c>
      <c r="P238" s="124">
        <f>O238*H238</f>
        <v>0</v>
      </c>
      <c r="Q238" s="124">
        <v>0.8</v>
      </c>
      <c r="R238" s="124">
        <f>Q238*H238</f>
        <v>2.0327999999999999</v>
      </c>
      <c r="S238" s="124">
        <v>0</v>
      </c>
      <c r="T238" s="125">
        <f>S238*H238</f>
        <v>0</v>
      </c>
      <c r="AR238" s="126" t="s">
        <v>195</v>
      </c>
      <c r="AT238" s="126" t="s">
        <v>192</v>
      </c>
      <c r="AU238" s="126" t="s">
        <v>80</v>
      </c>
      <c r="AY238" s="16" t="s">
        <v>155</v>
      </c>
      <c r="BE238" s="127">
        <f>IF(N238="základní",J238,0)</f>
        <v>0</v>
      </c>
      <c r="BF238" s="127">
        <f>IF(N238="snížená",J238,0)</f>
        <v>0</v>
      </c>
      <c r="BG238" s="127">
        <f>IF(N238="zákl. přenesená",J238,0)</f>
        <v>0</v>
      </c>
      <c r="BH238" s="127">
        <f>IF(N238="sníž. přenesená",J238,0)</f>
        <v>0</v>
      </c>
      <c r="BI238" s="127">
        <f>IF(N238="nulová",J238,0)</f>
        <v>0</v>
      </c>
      <c r="BJ238" s="16" t="s">
        <v>78</v>
      </c>
      <c r="BK238" s="127">
        <f>ROUND(I238*H238,2)</f>
        <v>0</v>
      </c>
      <c r="BL238" s="16" t="s">
        <v>162</v>
      </c>
      <c r="BM238" s="126" t="s">
        <v>323</v>
      </c>
    </row>
    <row r="239" spans="2:65" s="12" customFormat="1">
      <c r="B239" s="130"/>
      <c r="C239" s="246"/>
      <c r="D239" s="234" t="s">
        <v>168</v>
      </c>
      <c r="E239" s="246"/>
      <c r="F239" s="248" t="s">
        <v>324</v>
      </c>
      <c r="G239" s="246"/>
      <c r="H239" s="249">
        <v>2.5409999999999999</v>
      </c>
      <c r="I239" s="132"/>
      <c r="L239" s="130"/>
      <c r="M239" s="133"/>
      <c r="T239" s="134"/>
      <c r="AT239" s="131" t="s">
        <v>168</v>
      </c>
      <c r="AU239" s="131" t="s">
        <v>80</v>
      </c>
      <c r="AV239" s="12" t="s">
        <v>80</v>
      </c>
      <c r="AW239" s="12" t="s">
        <v>4</v>
      </c>
      <c r="AX239" s="12" t="s">
        <v>78</v>
      </c>
      <c r="AY239" s="131" t="s">
        <v>155</v>
      </c>
    </row>
    <row r="240" spans="2:65" s="11" customFormat="1" ht="22.9" customHeight="1">
      <c r="B240" s="109"/>
      <c r="C240" s="236"/>
      <c r="D240" s="237" t="s">
        <v>72</v>
      </c>
      <c r="E240" s="238" t="s">
        <v>216</v>
      </c>
      <c r="F240" s="238" t="s">
        <v>325</v>
      </c>
      <c r="G240" s="236"/>
      <c r="H240" s="236"/>
      <c r="I240" s="286"/>
      <c r="J240" s="287">
        <f>BK240</f>
        <v>0</v>
      </c>
      <c r="K240" s="236"/>
      <c r="L240" s="109"/>
      <c r="M240" s="114"/>
      <c r="P240" s="115">
        <f>SUM(P241:P245)</f>
        <v>0</v>
      </c>
      <c r="R240" s="115">
        <f>SUM(R241:R245)</f>
        <v>0</v>
      </c>
      <c r="T240" s="116">
        <f>SUM(T241:T245)</f>
        <v>0</v>
      </c>
      <c r="AR240" s="110" t="s">
        <v>78</v>
      </c>
      <c r="AT240" s="117" t="s">
        <v>72</v>
      </c>
      <c r="AU240" s="117" t="s">
        <v>78</v>
      </c>
      <c r="AY240" s="110" t="s">
        <v>155</v>
      </c>
      <c r="BK240" s="118">
        <f>SUM(BK241:BK245)</f>
        <v>0</v>
      </c>
    </row>
    <row r="241" spans="2:65" s="1" customFormat="1" ht="24.2" customHeight="1">
      <c r="B241" s="31"/>
      <c r="C241" s="239" t="s">
        <v>326</v>
      </c>
      <c r="D241" s="239" t="s">
        <v>157</v>
      </c>
      <c r="E241" s="240" t="s">
        <v>279</v>
      </c>
      <c r="F241" s="241" t="s">
        <v>280</v>
      </c>
      <c r="G241" s="242" t="s">
        <v>160</v>
      </c>
      <c r="H241" s="243">
        <v>37</v>
      </c>
      <c r="I241" s="120"/>
      <c r="J241" s="121">
        <f>ROUND(I241*H241,2)</f>
        <v>0</v>
      </c>
      <c r="K241" s="119" t="s">
        <v>19</v>
      </c>
      <c r="L241" s="31"/>
      <c r="M241" s="122" t="s">
        <v>19</v>
      </c>
      <c r="N241" s="123" t="s">
        <v>44</v>
      </c>
      <c r="P241" s="124">
        <f>O241*H241</f>
        <v>0</v>
      </c>
      <c r="Q241" s="124">
        <v>0</v>
      </c>
      <c r="R241" s="124">
        <f>Q241*H241</f>
        <v>0</v>
      </c>
      <c r="S241" s="124">
        <v>0</v>
      </c>
      <c r="T241" s="125">
        <f>S241*H241</f>
        <v>0</v>
      </c>
      <c r="AR241" s="126" t="s">
        <v>162</v>
      </c>
      <c r="AT241" s="126" t="s">
        <v>157</v>
      </c>
      <c r="AU241" s="126" t="s">
        <v>80</v>
      </c>
      <c r="AY241" s="16" t="s">
        <v>155</v>
      </c>
      <c r="BE241" s="127">
        <f>IF(N241="základní",J241,0)</f>
        <v>0</v>
      </c>
      <c r="BF241" s="127">
        <f>IF(N241="snížená",J241,0)</f>
        <v>0</v>
      </c>
      <c r="BG241" s="127">
        <f>IF(N241="zákl. přenesená",J241,0)</f>
        <v>0</v>
      </c>
      <c r="BH241" s="127">
        <f>IF(N241="sníž. přenesená",J241,0)</f>
        <v>0</v>
      </c>
      <c r="BI241" s="127">
        <f>IF(N241="nulová",J241,0)</f>
        <v>0</v>
      </c>
      <c r="BJ241" s="16" t="s">
        <v>78</v>
      </c>
      <c r="BK241" s="127">
        <f>ROUND(I241*H241,2)</f>
        <v>0</v>
      </c>
      <c r="BL241" s="16" t="s">
        <v>162</v>
      </c>
      <c r="BM241" s="126" t="s">
        <v>327</v>
      </c>
    </row>
    <row r="242" spans="2:65" s="1" customFormat="1" ht="29.25">
      <c r="B242" s="31"/>
      <c r="D242" s="234" t="s">
        <v>166</v>
      </c>
      <c r="F242" s="235" t="s">
        <v>328</v>
      </c>
      <c r="I242" s="128"/>
      <c r="L242" s="31"/>
      <c r="M242" s="129"/>
      <c r="T242" s="52"/>
      <c r="AT242" s="16" t="s">
        <v>166</v>
      </c>
      <c r="AU242" s="16" t="s">
        <v>80</v>
      </c>
    </row>
    <row r="243" spans="2:65" s="1" customFormat="1" ht="44.25" customHeight="1">
      <c r="B243" s="31"/>
      <c r="C243" s="239" t="s">
        <v>329</v>
      </c>
      <c r="D243" s="239" t="s">
        <v>157</v>
      </c>
      <c r="E243" s="240" t="s">
        <v>199</v>
      </c>
      <c r="F243" s="241" t="s">
        <v>200</v>
      </c>
      <c r="G243" s="242" t="s">
        <v>201</v>
      </c>
      <c r="H243" s="243">
        <v>0.04</v>
      </c>
      <c r="I243" s="120"/>
      <c r="J243" s="121">
        <f>ROUND(I243*H243,2)</f>
        <v>0</v>
      </c>
      <c r="K243" s="119" t="s">
        <v>161</v>
      </c>
      <c r="L243" s="31"/>
      <c r="M243" s="122" t="s">
        <v>19</v>
      </c>
      <c r="N243" s="123" t="s">
        <v>44</v>
      </c>
      <c r="P243" s="124">
        <f>O243*H243</f>
        <v>0</v>
      </c>
      <c r="Q243" s="124">
        <v>0</v>
      </c>
      <c r="R243" s="124">
        <f>Q243*H243</f>
        <v>0</v>
      </c>
      <c r="S243" s="124">
        <v>0</v>
      </c>
      <c r="T243" s="125">
        <f>S243*H243</f>
        <v>0</v>
      </c>
      <c r="AR243" s="126" t="s">
        <v>162</v>
      </c>
      <c r="AT243" s="126" t="s">
        <v>157</v>
      </c>
      <c r="AU243" s="126" t="s">
        <v>80</v>
      </c>
      <c r="AY243" s="16" t="s">
        <v>155</v>
      </c>
      <c r="BE243" s="127">
        <f>IF(N243="základní",J243,0)</f>
        <v>0</v>
      </c>
      <c r="BF243" s="127">
        <f>IF(N243="snížená",J243,0)</f>
        <v>0</v>
      </c>
      <c r="BG243" s="127">
        <f>IF(N243="zákl. přenesená",J243,0)</f>
        <v>0</v>
      </c>
      <c r="BH243" s="127">
        <f>IF(N243="sníž. přenesená",J243,0)</f>
        <v>0</v>
      </c>
      <c r="BI243" s="127">
        <f>IF(N243="nulová",J243,0)</f>
        <v>0</v>
      </c>
      <c r="BJ243" s="16" t="s">
        <v>78</v>
      </c>
      <c r="BK243" s="127">
        <f>ROUND(I243*H243,2)</f>
        <v>0</v>
      </c>
      <c r="BL243" s="16" t="s">
        <v>162</v>
      </c>
      <c r="BM243" s="126" t="s">
        <v>330</v>
      </c>
    </row>
    <row r="244" spans="2:65" s="1" customFormat="1">
      <c r="B244" s="31"/>
      <c r="D244" s="244" t="s">
        <v>164</v>
      </c>
      <c r="F244" s="245" t="s">
        <v>203</v>
      </c>
      <c r="I244" s="128"/>
      <c r="L244" s="31"/>
      <c r="M244" s="129"/>
      <c r="T244" s="52"/>
      <c r="AT244" s="16" t="s">
        <v>164</v>
      </c>
      <c r="AU244" s="16" t="s">
        <v>80</v>
      </c>
    </row>
    <row r="245" spans="2:65" s="1" customFormat="1" ht="19.5">
      <c r="B245" s="31"/>
      <c r="D245" s="234" t="s">
        <v>166</v>
      </c>
      <c r="F245" s="235" t="s">
        <v>204</v>
      </c>
      <c r="I245" s="128"/>
      <c r="L245" s="31"/>
      <c r="M245" s="129"/>
      <c r="T245" s="52"/>
      <c r="AT245" s="16" t="s">
        <v>166</v>
      </c>
      <c r="AU245" s="16" t="s">
        <v>80</v>
      </c>
    </row>
    <row r="246" spans="2:65" s="11" customFormat="1" ht="22.9" customHeight="1">
      <c r="B246" s="109"/>
      <c r="C246" s="236"/>
      <c r="D246" s="237" t="s">
        <v>72</v>
      </c>
      <c r="E246" s="238" t="s">
        <v>219</v>
      </c>
      <c r="F246" s="238" t="s">
        <v>331</v>
      </c>
      <c r="G246" s="236"/>
      <c r="H246" s="236"/>
      <c r="I246" s="286"/>
      <c r="J246" s="287">
        <f>BK246</f>
        <v>0</v>
      </c>
      <c r="K246" s="236"/>
      <c r="L246" s="109"/>
      <c r="M246" s="114"/>
      <c r="P246" s="115">
        <f>SUM(P247:P259)</f>
        <v>0</v>
      </c>
      <c r="R246" s="115">
        <f>SUM(R247:R259)</f>
        <v>0</v>
      </c>
      <c r="T246" s="116">
        <f>SUM(T247:T259)</f>
        <v>0</v>
      </c>
      <c r="AR246" s="110" t="s">
        <v>78</v>
      </c>
      <c r="AT246" s="117" t="s">
        <v>72</v>
      </c>
      <c r="AU246" s="117" t="s">
        <v>78</v>
      </c>
      <c r="AY246" s="110" t="s">
        <v>155</v>
      </c>
      <c r="BK246" s="118">
        <f>SUM(BK247:BK259)</f>
        <v>0</v>
      </c>
    </row>
    <row r="247" spans="2:65" s="1" customFormat="1" ht="24.2" customHeight="1">
      <c r="B247" s="31"/>
      <c r="C247" s="239" t="s">
        <v>332</v>
      </c>
      <c r="D247" s="239" t="s">
        <v>157</v>
      </c>
      <c r="E247" s="240" t="s">
        <v>333</v>
      </c>
      <c r="F247" s="241" t="s">
        <v>334</v>
      </c>
      <c r="G247" s="242" t="s">
        <v>179</v>
      </c>
      <c r="H247" s="243">
        <v>2</v>
      </c>
      <c r="I247" s="120"/>
      <c r="J247" s="121">
        <f>ROUND(I247*H247,2)</f>
        <v>0</v>
      </c>
      <c r="K247" s="119" t="s">
        <v>161</v>
      </c>
      <c r="L247" s="31"/>
      <c r="M247" s="122" t="s">
        <v>19</v>
      </c>
      <c r="N247" s="123" t="s">
        <v>44</v>
      </c>
      <c r="P247" s="124">
        <f>O247*H247</f>
        <v>0</v>
      </c>
      <c r="Q247" s="124">
        <v>0</v>
      </c>
      <c r="R247" s="124">
        <f>Q247*H247</f>
        <v>0</v>
      </c>
      <c r="S247" s="124">
        <v>0</v>
      </c>
      <c r="T247" s="125">
        <f>S247*H247</f>
        <v>0</v>
      </c>
      <c r="AR247" s="126" t="s">
        <v>162</v>
      </c>
      <c r="AT247" s="126" t="s">
        <v>157</v>
      </c>
      <c r="AU247" s="126" t="s">
        <v>80</v>
      </c>
      <c r="AY247" s="16" t="s">
        <v>155</v>
      </c>
      <c r="BE247" s="127">
        <f>IF(N247="základní",J247,0)</f>
        <v>0</v>
      </c>
      <c r="BF247" s="127">
        <f>IF(N247="snížená",J247,0)</f>
        <v>0</v>
      </c>
      <c r="BG247" s="127">
        <f>IF(N247="zákl. přenesená",J247,0)</f>
        <v>0</v>
      </c>
      <c r="BH247" s="127">
        <f>IF(N247="sníž. přenesená",J247,0)</f>
        <v>0</v>
      </c>
      <c r="BI247" s="127">
        <f>IF(N247="nulová",J247,0)</f>
        <v>0</v>
      </c>
      <c r="BJ247" s="16" t="s">
        <v>78</v>
      </c>
      <c r="BK247" s="127">
        <f>ROUND(I247*H247,2)</f>
        <v>0</v>
      </c>
      <c r="BL247" s="16" t="s">
        <v>162</v>
      </c>
      <c r="BM247" s="126" t="s">
        <v>335</v>
      </c>
    </row>
    <row r="248" spans="2:65" s="1" customFormat="1">
      <c r="B248" s="31"/>
      <c r="D248" s="244" t="s">
        <v>164</v>
      </c>
      <c r="F248" s="245" t="s">
        <v>336</v>
      </c>
      <c r="I248" s="128"/>
      <c r="L248" s="31"/>
      <c r="M248" s="129"/>
      <c r="T248" s="52"/>
      <c r="AT248" s="16" t="s">
        <v>164</v>
      </c>
      <c r="AU248" s="16" t="s">
        <v>80</v>
      </c>
    </row>
    <row r="249" spans="2:65" s="1" customFormat="1" ht="19.5">
      <c r="B249" s="31"/>
      <c r="D249" s="234" t="s">
        <v>166</v>
      </c>
      <c r="F249" s="235" t="s">
        <v>337</v>
      </c>
      <c r="I249" s="128"/>
      <c r="L249" s="31"/>
      <c r="M249" s="129"/>
      <c r="T249" s="52"/>
      <c r="AT249" s="16" t="s">
        <v>166</v>
      </c>
      <c r="AU249" s="16" t="s">
        <v>80</v>
      </c>
    </row>
    <row r="250" spans="2:65" s="12" customFormat="1">
      <c r="B250" s="130"/>
      <c r="C250" s="246"/>
      <c r="D250" s="234" t="s">
        <v>168</v>
      </c>
      <c r="E250" s="247" t="s">
        <v>19</v>
      </c>
      <c r="F250" s="248" t="s">
        <v>338</v>
      </c>
      <c r="G250" s="246"/>
      <c r="H250" s="249">
        <v>1.8</v>
      </c>
      <c r="I250" s="132"/>
      <c r="L250" s="130"/>
      <c r="M250" s="133"/>
      <c r="T250" s="134"/>
      <c r="AT250" s="131" t="s">
        <v>168</v>
      </c>
      <c r="AU250" s="131" t="s">
        <v>80</v>
      </c>
      <c r="AV250" s="12" t="s">
        <v>80</v>
      </c>
      <c r="AW250" s="12" t="s">
        <v>34</v>
      </c>
      <c r="AX250" s="12" t="s">
        <v>73</v>
      </c>
      <c r="AY250" s="131" t="s">
        <v>155</v>
      </c>
    </row>
    <row r="251" spans="2:65" s="12" customFormat="1">
      <c r="B251" s="130"/>
      <c r="C251" s="246"/>
      <c r="D251" s="234" t="s">
        <v>168</v>
      </c>
      <c r="E251" s="247" t="s">
        <v>19</v>
      </c>
      <c r="F251" s="248" t="s">
        <v>339</v>
      </c>
      <c r="G251" s="246"/>
      <c r="H251" s="249">
        <v>2</v>
      </c>
      <c r="I251" s="132"/>
      <c r="L251" s="130"/>
      <c r="M251" s="133"/>
      <c r="T251" s="134"/>
      <c r="AT251" s="131" t="s">
        <v>168</v>
      </c>
      <c r="AU251" s="131" t="s">
        <v>80</v>
      </c>
      <c r="AV251" s="12" t="s">
        <v>80</v>
      </c>
      <c r="AW251" s="12" t="s">
        <v>34</v>
      </c>
      <c r="AX251" s="12" t="s">
        <v>78</v>
      </c>
      <c r="AY251" s="131" t="s">
        <v>155</v>
      </c>
    </row>
    <row r="252" spans="2:65" s="1" customFormat="1" ht="24.2" customHeight="1">
      <c r="B252" s="31"/>
      <c r="C252" s="239" t="s">
        <v>340</v>
      </c>
      <c r="D252" s="239" t="s">
        <v>157</v>
      </c>
      <c r="E252" s="240" t="s">
        <v>341</v>
      </c>
      <c r="F252" s="241" t="s">
        <v>342</v>
      </c>
      <c r="G252" s="242" t="s">
        <v>179</v>
      </c>
      <c r="H252" s="243">
        <v>2</v>
      </c>
      <c r="I252" s="120"/>
      <c r="J252" s="121">
        <f>ROUND(I252*H252,2)</f>
        <v>0</v>
      </c>
      <c r="K252" s="119" t="s">
        <v>161</v>
      </c>
      <c r="L252" s="31"/>
      <c r="M252" s="122" t="s">
        <v>19</v>
      </c>
      <c r="N252" s="123" t="s">
        <v>44</v>
      </c>
      <c r="P252" s="124">
        <f>O252*H252</f>
        <v>0</v>
      </c>
      <c r="Q252" s="124">
        <v>0</v>
      </c>
      <c r="R252" s="124">
        <f>Q252*H252</f>
        <v>0</v>
      </c>
      <c r="S252" s="124">
        <v>0</v>
      </c>
      <c r="T252" s="125">
        <f>S252*H252</f>
        <v>0</v>
      </c>
      <c r="AR252" s="126" t="s">
        <v>162</v>
      </c>
      <c r="AT252" s="126" t="s">
        <v>157</v>
      </c>
      <c r="AU252" s="126" t="s">
        <v>80</v>
      </c>
      <c r="AY252" s="16" t="s">
        <v>155</v>
      </c>
      <c r="BE252" s="127">
        <f>IF(N252="základní",J252,0)</f>
        <v>0</v>
      </c>
      <c r="BF252" s="127">
        <f>IF(N252="snížená",J252,0)</f>
        <v>0</v>
      </c>
      <c r="BG252" s="127">
        <f>IF(N252="zákl. přenesená",J252,0)</f>
        <v>0</v>
      </c>
      <c r="BH252" s="127">
        <f>IF(N252="sníž. přenesená",J252,0)</f>
        <v>0</v>
      </c>
      <c r="BI252" s="127">
        <f>IF(N252="nulová",J252,0)</f>
        <v>0</v>
      </c>
      <c r="BJ252" s="16" t="s">
        <v>78</v>
      </c>
      <c r="BK252" s="127">
        <f>ROUND(I252*H252,2)</f>
        <v>0</v>
      </c>
      <c r="BL252" s="16" t="s">
        <v>162</v>
      </c>
      <c r="BM252" s="126" t="s">
        <v>343</v>
      </c>
    </row>
    <row r="253" spans="2:65" s="1" customFormat="1">
      <c r="B253" s="31"/>
      <c r="D253" s="244" t="s">
        <v>164</v>
      </c>
      <c r="F253" s="245" t="s">
        <v>344</v>
      </c>
      <c r="I253" s="128"/>
      <c r="L253" s="31"/>
      <c r="M253" s="129"/>
      <c r="T253" s="52"/>
      <c r="AT253" s="16" t="s">
        <v>164</v>
      </c>
      <c r="AU253" s="16" t="s">
        <v>80</v>
      </c>
    </row>
    <row r="254" spans="2:65" s="1" customFormat="1" ht="19.5">
      <c r="B254" s="31"/>
      <c r="D254" s="234" t="s">
        <v>166</v>
      </c>
      <c r="F254" s="235" t="s">
        <v>337</v>
      </c>
      <c r="I254" s="128"/>
      <c r="L254" s="31"/>
      <c r="M254" s="129"/>
      <c r="T254" s="52"/>
      <c r="AT254" s="16" t="s">
        <v>166</v>
      </c>
      <c r="AU254" s="16" t="s">
        <v>80</v>
      </c>
    </row>
    <row r="255" spans="2:65" s="12" customFormat="1">
      <c r="B255" s="130"/>
      <c r="C255" s="246"/>
      <c r="D255" s="234" t="s">
        <v>168</v>
      </c>
      <c r="E255" s="247" t="s">
        <v>19</v>
      </c>
      <c r="F255" s="248" t="s">
        <v>338</v>
      </c>
      <c r="G255" s="246"/>
      <c r="H255" s="249">
        <v>1.8</v>
      </c>
      <c r="I255" s="132"/>
      <c r="L255" s="130"/>
      <c r="M255" s="133"/>
      <c r="T255" s="134"/>
      <c r="AT255" s="131" t="s">
        <v>168</v>
      </c>
      <c r="AU255" s="131" t="s">
        <v>80</v>
      </c>
      <c r="AV255" s="12" t="s">
        <v>80</v>
      </c>
      <c r="AW255" s="12" t="s">
        <v>34</v>
      </c>
      <c r="AX255" s="12" t="s">
        <v>73</v>
      </c>
      <c r="AY255" s="131" t="s">
        <v>155</v>
      </c>
    </row>
    <row r="256" spans="2:65" s="12" customFormat="1">
      <c r="B256" s="130"/>
      <c r="C256" s="246"/>
      <c r="D256" s="234" t="s">
        <v>168</v>
      </c>
      <c r="E256" s="247" t="s">
        <v>19</v>
      </c>
      <c r="F256" s="248" t="s">
        <v>339</v>
      </c>
      <c r="G256" s="246"/>
      <c r="H256" s="249">
        <v>2</v>
      </c>
      <c r="I256" s="132"/>
      <c r="L256" s="130"/>
      <c r="M256" s="133"/>
      <c r="T256" s="134"/>
      <c r="AT256" s="131" t="s">
        <v>168</v>
      </c>
      <c r="AU256" s="131" t="s">
        <v>80</v>
      </c>
      <c r="AV256" s="12" t="s">
        <v>80</v>
      </c>
      <c r="AW256" s="12" t="s">
        <v>34</v>
      </c>
      <c r="AX256" s="12" t="s">
        <v>78</v>
      </c>
      <c r="AY256" s="131" t="s">
        <v>155</v>
      </c>
    </row>
    <row r="257" spans="2:65" s="1" customFormat="1" ht="44.25" customHeight="1">
      <c r="B257" s="31"/>
      <c r="C257" s="239" t="s">
        <v>345</v>
      </c>
      <c r="D257" s="239" t="s">
        <v>157</v>
      </c>
      <c r="E257" s="240" t="s">
        <v>199</v>
      </c>
      <c r="F257" s="241" t="s">
        <v>200</v>
      </c>
      <c r="G257" s="242" t="s">
        <v>201</v>
      </c>
      <c r="H257" s="243">
        <v>5.0000000000000001E-3</v>
      </c>
      <c r="I257" s="120"/>
      <c r="J257" s="121">
        <f>ROUND(I257*H257,2)</f>
        <v>0</v>
      </c>
      <c r="K257" s="119" t="s">
        <v>161</v>
      </c>
      <c r="L257" s="31"/>
      <c r="M257" s="122" t="s">
        <v>19</v>
      </c>
      <c r="N257" s="123" t="s">
        <v>44</v>
      </c>
      <c r="P257" s="124">
        <f>O257*H257</f>
        <v>0</v>
      </c>
      <c r="Q257" s="124">
        <v>0</v>
      </c>
      <c r="R257" s="124">
        <f>Q257*H257</f>
        <v>0</v>
      </c>
      <c r="S257" s="124">
        <v>0</v>
      </c>
      <c r="T257" s="125">
        <f>S257*H257</f>
        <v>0</v>
      </c>
      <c r="AR257" s="126" t="s">
        <v>162</v>
      </c>
      <c r="AT257" s="126" t="s">
        <v>157</v>
      </c>
      <c r="AU257" s="126" t="s">
        <v>80</v>
      </c>
      <c r="AY257" s="16" t="s">
        <v>155</v>
      </c>
      <c r="BE257" s="127">
        <f>IF(N257="základní",J257,0)</f>
        <v>0</v>
      </c>
      <c r="BF257" s="127">
        <f>IF(N257="snížená",J257,0)</f>
        <v>0</v>
      </c>
      <c r="BG257" s="127">
        <f>IF(N257="zákl. přenesená",J257,0)</f>
        <v>0</v>
      </c>
      <c r="BH257" s="127">
        <f>IF(N257="sníž. přenesená",J257,0)</f>
        <v>0</v>
      </c>
      <c r="BI257" s="127">
        <f>IF(N257="nulová",J257,0)</f>
        <v>0</v>
      </c>
      <c r="BJ257" s="16" t="s">
        <v>78</v>
      </c>
      <c r="BK257" s="127">
        <f>ROUND(I257*H257,2)</f>
        <v>0</v>
      </c>
      <c r="BL257" s="16" t="s">
        <v>162</v>
      </c>
      <c r="BM257" s="126" t="s">
        <v>346</v>
      </c>
    </row>
    <row r="258" spans="2:65" s="1" customFormat="1">
      <c r="B258" s="31"/>
      <c r="D258" s="244" t="s">
        <v>164</v>
      </c>
      <c r="F258" s="245" t="s">
        <v>203</v>
      </c>
      <c r="I258" s="128"/>
      <c r="L258" s="31"/>
      <c r="M258" s="129"/>
      <c r="T258" s="52"/>
      <c r="AT258" s="16" t="s">
        <v>164</v>
      </c>
      <c r="AU258" s="16" t="s">
        <v>80</v>
      </c>
    </row>
    <row r="259" spans="2:65" s="1" customFormat="1" ht="19.5">
      <c r="B259" s="31"/>
      <c r="D259" s="234" t="s">
        <v>166</v>
      </c>
      <c r="F259" s="235" t="s">
        <v>204</v>
      </c>
      <c r="I259" s="128"/>
      <c r="L259" s="31"/>
      <c r="M259" s="129"/>
      <c r="T259" s="52"/>
      <c r="AT259" s="16" t="s">
        <v>166</v>
      </c>
      <c r="AU259" s="16" t="s">
        <v>80</v>
      </c>
    </row>
    <row r="260" spans="2:65" s="11" customFormat="1" ht="22.9" customHeight="1">
      <c r="B260" s="109"/>
      <c r="C260" s="236"/>
      <c r="D260" s="237" t="s">
        <v>72</v>
      </c>
      <c r="E260" s="238" t="s">
        <v>8</v>
      </c>
      <c r="F260" s="238" t="s">
        <v>347</v>
      </c>
      <c r="G260" s="236"/>
      <c r="H260" s="236"/>
      <c r="I260" s="286"/>
      <c r="J260" s="287">
        <f>BK260</f>
        <v>0</v>
      </c>
      <c r="K260" s="236"/>
      <c r="L260" s="109"/>
      <c r="M260" s="114"/>
      <c r="P260" s="115">
        <f>SUM(P261:P290)</f>
        <v>0</v>
      </c>
      <c r="R260" s="115">
        <f>SUM(R261:R290)</f>
        <v>4.8000000000000001E-4</v>
      </c>
      <c r="T260" s="116">
        <f>SUM(T261:T290)</f>
        <v>0</v>
      </c>
      <c r="AR260" s="110" t="s">
        <v>78</v>
      </c>
      <c r="AT260" s="117" t="s">
        <v>72</v>
      </c>
      <c r="AU260" s="117" t="s">
        <v>78</v>
      </c>
      <c r="AY260" s="110" t="s">
        <v>155</v>
      </c>
      <c r="BK260" s="118">
        <f>SUM(BK261:BK290)</f>
        <v>0</v>
      </c>
    </row>
    <row r="261" spans="2:65" s="1" customFormat="1" ht="24.2" customHeight="1">
      <c r="B261" s="31"/>
      <c r="C261" s="239" t="s">
        <v>348</v>
      </c>
      <c r="D261" s="239" t="s">
        <v>157</v>
      </c>
      <c r="E261" s="240" t="s">
        <v>349</v>
      </c>
      <c r="F261" s="241" t="s">
        <v>350</v>
      </c>
      <c r="G261" s="242" t="s">
        <v>179</v>
      </c>
      <c r="H261" s="243">
        <v>16</v>
      </c>
      <c r="I261" s="120"/>
      <c r="J261" s="121">
        <f>ROUND(I261*H261,2)</f>
        <v>0</v>
      </c>
      <c r="K261" s="119" t="s">
        <v>161</v>
      </c>
      <c r="L261" s="31"/>
      <c r="M261" s="122" t="s">
        <v>19</v>
      </c>
      <c r="N261" s="123" t="s">
        <v>44</v>
      </c>
      <c r="P261" s="124">
        <f>O261*H261</f>
        <v>0</v>
      </c>
      <c r="Q261" s="124">
        <v>0</v>
      </c>
      <c r="R261" s="124">
        <f>Q261*H261</f>
        <v>0</v>
      </c>
      <c r="S261" s="124">
        <v>0</v>
      </c>
      <c r="T261" s="125">
        <f>S261*H261</f>
        <v>0</v>
      </c>
      <c r="AR261" s="126" t="s">
        <v>162</v>
      </c>
      <c r="AT261" s="126" t="s">
        <v>157</v>
      </c>
      <c r="AU261" s="126" t="s">
        <v>80</v>
      </c>
      <c r="AY261" s="16" t="s">
        <v>155</v>
      </c>
      <c r="BE261" s="127">
        <f>IF(N261="základní",J261,0)</f>
        <v>0</v>
      </c>
      <c r="BF261" s="127">
        <f>IF(N261="snížená",J261,0)</f>
        <v>0</v>
      </c>
      <c r="BG261" s="127">
        <f>IF(N261="zákl. přenesená",J261,0)</f>
        <v>0</v>
      </c>
      <c r="BH261" s="127">
        <f>IF(N261="sníž. přenesená",J261,0)</f>
        <v>0</v>
      </c>
      <c r="BI261" s="127">
        <f>IF(N261="nulová",J261,0)</f>
        <v>0</v>
      </c>
      <c r="BJ261" s="16" t="s">
        <v>78</v>
      </c>
      <c r="BK261" s="127">
        <f>ROUND(I261*H261,2)</f>
        <v>0</v>
      </c>
      <c r="BL261" s="16" t="s">
        <v>162</v>
      </c>
      <c r="BM261" s="126" t="s">
        <v>351</v>
      </c>
    </row>
    <row r="262" spans="2:65" s="1" customFormat="1">
      <c r="B262" s="31"/>
      <c r="D262" s="244" t="s">
        <v>164</v>
      </c>
      <c r="F262" s="245" t="s">
        <v>352</v>
      </c>
      <c r="I262" s="128"/>
      <c r="L262" s="31"/>
      <c r="M262" s="129"/>
      <c r="T262" s="52"/>
      <c r="AT262" s="16" t="s">
        <v>164</v>
      </c>
      <c r="AU262" s="16" t="s">
        <v>80</v>
      </c>
    </row>
    <row r="263" spans="2:65" s="1" customFormat="1" ht="19.5">
      <c r="B263" s="31"/>
      <c r="D263" s="234" t="s">
        <v>166</v>
      </c>
      <c r="F263" s="235" t="s">
        <v>353</v>
      </c>
      <c r="I263" s="128"/>
      <c r="L263" s="31"/>
      <c r="M263" s="129"/>
      <c r="T263" s="52"/>
      <c r="AT263" s="16" t="s">
        <v>166</v>
      </c>
      <c r="AU263" s="16" t="s">
        <v>80</v>
      </c>
    </row>
    <row r="264" spans="2:65" s="1" customFormat="1" ht="24.2" customHeight="1">
      <c r="B264" s="31"/>
      <c r="C264" s="239" t="s">
        <v>354</v>
      </c>
      <c r="D264" s="239" t="s">
        <v>157</v>
      </c>
      <c r="E264" s="240" t="s">
        <v>355</v>
      </c>
      <c r="F264" s="241" t="s">
        <v>356</v>
      </c>
      <c r="G264" s="242" t="s">
        <v>179</v>
      </c>
      <c r="H264" s="243">
        <v>16</v>
      </c>
      <c r="I264" s="120"/>
      <c r="J264" s="121">
        <f>ROUND(I264*H264,2)</f>
        <v>0</v>
      </c>
      <c r="K264" s="119" t="s">
        <v>161</v>
      </c>
      <c r="L264" s="31"/>
      <c r="M264" s="122" t="s">
        <v>19</v>
      </c>
      <c r="N264" s="123" t="s">
        <v>44</v>
      </c>
      <c r="P264" s="124">
        <f>O264*H264</f>
        <v>0</v>
      </c>
      <c r="Q264" s="124">
        <v>0</v>
      </c>
      <c r="R264" s="124">
        <f>Q264*H264</f>
        <v>0</v>
      </c>
      <c r="S264" s="124">
        <v>0</v>
      </c>
      <c r="T264" s="125">
        <f>S264*H264</f>
        <v>0</v>
      </c>
      <c r="AR264" s="126" t="s">
        <v>162</v>
      </c>
      <c r="AT264" s="126" t="s">
        <v>157</v>
      </c>
      <c r="AU264" s="126" t="s">
        <v>80</v>
      </c>
      <c r="AY264" s="16" t="s">
        <v>155</v>
      </c>
      <c r="BE264" s="127">
        <f>IF(N264="základní",J264,0)</f>
        <v>0</v>
      </c>
      <c r="BF264" s="127">
        <f>IF(N264="snížená",J264,0)</f>
        <v>0</v>
      </c>
      <c r="BG264" s="127">
        <f>IF(N264="zákl. přenesená",J264,0)</f>
        <v>0</v>
      </c>
      <c r="BH264" s="127">
        <f>IF(N264="sníž. přenesená",J264,0)</f>
        <v>0</v>
      </c>
      <c r="BI264" s="127">
        <f>IF(N264="nulová",J264,0)</f>
        <v>0</v>
      </c>
      <c r="BJ264" s="16" t="s">
        <v>78</v>
      </c>
      <c r="BK264" s="127">
        <f>ROUND(I264*H264,2)</f>
        <v>0</v>
      </c>
      <c r="BL264" s="16" t="s">
        <v>162</v>
      </c>
      <c r="BM264" s="126" t="s">
        <v>357</v>
      </c>
    </row>
    <row r="265" spans="2:65" s="1" customFormat="1">
      <c r="B265" s="31"/>
      <c r="D265" s="244" t="s">
        <v>164</v>
      </c>
      <c r="F265" s="245" t="s">
        <v>358</v>
      </c>
      <c r="I265" s="128"/>
      <c r="L265" s="31"/>
      <c r="M265" s="129"/>
      <c r="T265" s="52"/>
      <c r="AT265" s="16" t="s">
        <v>164</v>
      </c>
      <c r="AU265" s="16" t="s">
        <v>80</v>
      </c>
    </row>
    <row r="266" spans="2:65" s="1" customFormat="1" ht="19.5">
      <c r="B266" s="31"/>
      <c r="D266" s="234" t="s">
        <v>166</v>
      </c>
      <c r="F266" s="235" t="s">
        <v>359</v>
      </c>
      <c r="I266" s="128"/>
      <c r="L266" s="31"/>
      <c r="M266" s="129"/>
      <c r="T266" s="52"/>
      <c r="AT266" s="16" t="s">
        <v>166</v>
      </c>
      <c r="AU266" s="16" t="s">
        <v>80</v>
      </c>
    </row>
    <row r="267" spans="2:65" s="1" customFormat="1" ht="21.75" customHeight="1">
      <c r="B267" s="31"/>
      <c r="C267" s="239" t="s">
        <v>360</v>
      </c>
      <c r="D267" s="239" t="s">
        <v>157</v>
      </c>
      <c r="E267" s="240" t="s">
        <v>361</v>
      </c>
      <c r="F267" s="241" t="s">
        <v>362</v>
      </c>
      <c r="G267" s="242" t="s">
        <v>179</v>
      </c>
      <c r="H267" s="243">
        <v>32</v>
      </c>
      <c r="I267" s="120"/>
      <c r="J267" s="121">
        <f>ROUND(I267*H267,2)</f>
        <v>0</v>
      </c>
      <c r="K267" s="119" t="s">
        <v>161</v>
      </c>
      <c r="L267" s="31"/>
      <c r="M267" s="122" t="s">
        <v>19</v>
      </c>
      <c r="N267" s="123" t="s">
        <v>44</v>
      </c>
      <c r="P267" s="124">
        <f>O267*H267</f>
        <v>0</v>
      </c>
      <c r="Q267" s="124">
        <v>0</v>
      </c>
      <c r="R267" s="124">
        <f>Q267*H267</f>
        <v>0</v>
      </c>
      <c r="S267" s="124">
        <v>0</v>
      </c>
      <c r="T267" s="125">
        <f>S267*H267</f>
        <v>0</v>
      </c>
      <c r="AR267" s="126" t="s">
        <v>162</v>
      </c>
      <c r="AT267" s="126" t="s">
        <v>157</v>
      </c>
      <c r="AU267" s="126" t="s">
        <v>80</v>
      </c>
      <c r="AY267" s="16" t="s">
        <v>155</v>
      </c>
      <c r="BE267" s="127">
        <f>IF(N267="základní",J267,0)</f>
        <v>0</v>
      </c>
      <c r="BF267" s="127">
        <f>IF(N267="snížená",J267,0)</f>
        <v>0</v>
      </c>
      <c r="BG267" s="127">
        <f>IF(N267="zákl. přenesená",J267,0)</f>
        <v>0</v>
      </c>
      <c r="BH267" s="127">
        <f>IF(N267="sníž. přenesená",J267,0)</f>
        <v>0</v>
      </c>
      <c r="BI267" s="127">
        <f>IF(N267="nulová",J267,0)</f>
        <v>0</v>
      </c>
      <c r="BJ267" s="16" t="s">
        <v>78</v>
      </c>
      <c r="BK267" s="127">
        <f>ROUND(I267*H267,2)</f>
        <v>0</v>
      </c>
      <c r="BL267" s="16" t="s">
        <v>162</v>
      </c>
      <c r="BM267" s="126" t="s">
        <v>363</v>
      </c>
    </row>
    <row r="268" spans="2:65" s="1" customFormat="1">
      <c r="B268" s="31"/>
      <c r="D268" s="244" t="s">
        <v>164</v>
      </c>
      <c r="F268" s="245" t="s">
        <v>364</v>
      </c>
      <c r="I268" s="128"/>
      <c r="L268" s="31"/>
      <c r="M268" s="129"/>
      <c r="T268" s="52"/>
      <c r="AT268" s="16" t="s">
        <v>164</v>
      </c>
      <c r="AU268" s="16" t="s">
        <v>80</v>
      </c>
    </row>
    <row r="269" spans="2:65" s="1" customFormat="1" ht="29.25">
      <c r="B269" s="31"/>
      <c r="D269" s="234" t="s">
        <v>166</v>
      </c>
      <c r="F269" s="235" t="s">
        <v>365</v>
      </c>
      <c r="I269" s="128"/>
      <c r="L269" s="31"/>
      <c r="M269" s="129"/>
      <c r="T269" s="52"/>
      <c r="AT269" s="16" t="s">
        <v>166</v>
      </c>
      <c r="AU269" s="16" t="s">
        <v>80</v>
      </c>
    </row>
    <row r="270" spans="2:65" s="12" customFormat="1">
      <c r="B270" s="130"/>
      <c r="C270" s="246"/>
      <c r="D270" s="234" t="s">
        <v>168</v>
      </c>
      <c r="E270" s="247" t="s">
        <v>19</v>
      </c>
      <c r="F270" s="248" t="s">
        <v>366</v>
      </c>
      <c r="G270" s="246"/>
      <c r="H270" s="249">
        <v>32</v>
      </c>
      <c r="I270" s="132"/>
      <c r="L270" s="130"/>
      <c r="M270" s="133"/>
      <c r="T270" s="134"/>
      <c r="AT270" s="131" t="s">
        <v>168</v>
      </c>
      <c r="AU270" s="131" t="s">
        <v>80</v>
      </c>
      <c r="AV270" s="12" t="s">
        <v>80</v>
      </c>
      <c r="AW270" s="12" t="s">
        <v>34</v>
      </c>
      <c r="AX270" s="12" t="s">
        <v>78</v>
      </c>
      <c r="AY270" s="131" t="s">
        <v>155</v>
      </c>
    </row>
    <row r="271" spans="2:65" s="1" customFormat="1" ht="24.2" customHeight="1">
      <c r="B271" s="31"/>
      <c r="C271" s="239" t="s">
        <v>367</v>
      </c>
      <c r="D271" s="239" t="s">
        <v>157</v>
      </c>
      <c r="E271" s="240" t="s">
        <v>368</v>
      </c>
      <c r="F271" s="241" t="s">
        <v>369</v>
      </c>
      <c r="G271" s="242" t="s">
        <v>160</v>
      </c>
      <c r="H271" s="243">
        <v>32</v>
      </c>
      <c r="I271" s="120"/>
      <c r="J271" s="121">
        <f>ROUND(I271*H271,2)</f>
        <v>0</v>
      </c>
      <c r="K271" s="119" t="s">
        <v>161</v>
      </c>
      <c r="L271" s="31"/>
      <c r="M271" s="122" t="s">
        <v>19</v>
      </c>
      <c r="N271" s="123" t="s">
        <v>44</v>
      </c>
      <c r="P271" s="124">
        <f>O271*H271</f>
        <v>0</v>
      </c>
      <c r="Q271" s="124">
        <v>0</v>
      </c>
      <c r="R271" s="124">
        <f>Q271*H271</f>
        <v>0</v>
      </c>
      <c r="S271" s="124">
        <v>0</v>
      </c>
      <c r="T271" s="125">
        <f>S271*H271</f>
        <v>0</v>
      </c>
      <c r="AR271" s="126" t="s">
        <v>162</v>
      </c>
      <c r="AT271" s="126" t="s">
        <v>157</v>
      </c>
      <c r="AU271" s="126" t="s">
        <v>80</v>
      </c>
      <c r="AY271" s="16" t="s">
        <v>155</v>
      </c>
      <c r="BE271" s="127">
        <f>IF(N271="základní",J271,0)</f>
        <v>0</v>
      </c>
      <c r="BF271" s="127">
        <f>IF(N271="snížená",J271,0)</f>
        <v>0</v>
      </c>
      <c r="BG271" s="127">
        <f>IF(N271="zákl. přenesená",J271,0)</f>
        <v>0</v>
      </c>
      <c r="BH271" s="127">
        <f>IF(N271="sníž. přenesená",J271,0)</f>
        <v>0</v>
      </c>
      <c r="BI271" s="127">
        <f>IF(N271="nulová",J271,0)</f>
        <v>0</v>
      </c>
      <c r="BJ271" s="16" t="s">
        <v>78</v>
      </c>
      <c r="BK271" s="127">
        <f>ROUND(I271*H271,2)</f>
        <v>0</v>
      </c>
      <c r="BL271" s="16" t="s">
        <v>162</v>
      </c>
      <c r="BM271" s="126" t="s">
        <v>370</v>
      </c>
    </row>
    <row r="272" spans="2:65" s="1" customFormat="1">
      <c r="B272" s="31"/>
      <c r="D272" s="244" t="s">
        <v>164</v>
      </c>
      <c r="F272" s="245" t="s">
        <v>371</v>
      </c>
      <c r="I272" s="128"/>
      <c r="L272" s="31"/>
      <c r="M272" s="129"/>
      <c r="T272" s="52"/>
      <c r="AT272" s="16" t="s">
        <v>164</v>
      </c>
      <c r="AU272" s="16" t="s">
        <v>80</v>
      </c>
    </row>
    <row r="273" spans="2:65" s="1" customFormat="1" ht="19.5">
      <c r="B273" s="31"/>
      <c r="D273" s="234" t="s">
        <v>166</v>
      </c>
      <c r="F273" s="235" t="s">
        <v>372</v>
      </c>
      <c r="I273" s="128"/>
      <c r="L273" s="31"/>
      <c r="M273" s="129"/>
      <c r="T273" s="52"/>
      <c r="AT273" s="16" t="s">
        <v>166</v>
      </c>
      <c r="AU273" s="16" t="s">
        <v>80</v>
      </c>
    </row>
    <row r="274" spans="2:65" s="12" customFormat="1">
      <c r="B274" s="130"/>
      <c r="C274" s="246"/>
      <c r="D274" s="234" t="s">
        <v>168</v>
      </c>
      <c r="E274" s="247" t="s">
        <v>19</v>
      </c>
      <c r="F274" s="248" t="s">
        <v>366</v>
      </c>
      <c r="G274" s="246"/>
      <c r="H274" s="249">
        <v>32</v>
      </c>
      <c r="I274" s="132"/>
      <c r="L274" s="130"/>
      <c r="M274" s="133"/>
      <c r="T274" s="134"/>
      <c r="AT274" s="131" t="s">
        <v>168</v>
      </c>
      <c r="AU274" s="131" t="s">
        <v>80</v>
      </c>
      <c r="AV274" s="12" t="s">
        <v>80</v>
      </c>
      <c r="AW274" s="12" t="s">
        <v>34</v>
      </c>
      <c r="AX274" s="12" t="s">
        <v>78</v>
      </c>
      <c r="AY274" s="131" t="s">
        <v>155</v>
      </c>
    </row>
    <row r="275" spans="2:65" s="1" customFormat="1" ht="44.25" customHeight="1">
      <c r="B275" s="31"/>
      <c r="C275" s="239" t="s">
        <v>373</v>
      </c>
      <c r="D275" s="239" t="s">
        <v>157</v>
      </c>
      <c r="E275" s="240" t="s">
        <v>199</v>
      </c>
      <c r="F275" s="241" t="s">
        <v>200</v>
      </c>
      <c r="G275" s="242" t="s">
        <v>201</v>
      </c>
      <c r="H275" s="243">
        <v>0.2</v>
      </c>
      <c r="I275" s="120"/>
      <c r="J275" s="121">
        <f>ROUND(I275*H275,2)</f>
        <v>0</v>
      </c>
      <c r="K275" s="119" t="s">
        <v>161</v>
      </c>
      <c r="L275" s="31"/>
      <c r="M275" s="122" t="s">
        <v>19</v>
      </c>
      <c r="N275" s="123" t="s">
        <v>44</v>
      </c>
      <c r="P275" s="124">
        <f>O275*H275</f>
        <v>0</v>
      </c>
      <c r="Q275" s="124">
        <v>0</v>
      </c>
      <c r="R275" s="124">
        <f>Q275*H275</f>
        <v>0</v>
      </c>
      <c r="S275" s="124">
        <v>0</v>
      </c>
      <c r="T275" s="125">
        <f>S275*H275</f>
        <v>0</v>
      </c>
      <c r="AR275" s="126" t="s">
        <v>162</v>
      </c>
      <c r="AT275" s="126" t="s">
        <v>157</v>
      </c>
      <c r="AU275" s="126" t="s">
        <v>80</v>
      </c>
      <c r="AY275" s="16" t="s">
        <v>155</v>
      </c>
      <c r="BE275" s="127">
        <f>IF(N275="základní",J275,0)</f>
        <v>0</v>
      </c>
      <c r="BF275" s="127">
        <f>IF(N275="snížená",J275,0)</f>
        <v>0</v>
      </c>
      <c r="BG275" s="127">
        <f>IF(N275="zákl. přenesená",J275,0)</f>
        <v>0</v>
      </c>
      <c r="BH275" s="127">
        <f>IF(N275="sníž. přenesená",J275,0)</f>
        <v>0</v>
      </c>
      <c r="BI275" s="127">
        <f>IF(N275="nulová",J275,0)</f>
        <v>0</v>
      </c>
      <c r="BJ275" s="16" t="s">
        <v>78</v>
      </c>
      <c r="BK275" s="127">
        <f>ROUND(I275*H275,2)</f>
        <v>0</v>
      </c>
      <c r="BL275" s="16" t="s">
        <v>162</v>
      </c>
      <c r="BM275" s="126" t="s">
        <v>374</v>
      </c>
    </row>
    <row r="276" spans="2:65" s="1" customFormat="1">
      <c r="B276" s="31"/>
      <c r="D276" s="244" t="s">
        <v>164</v>
      </c>
      <c r="F276" s="245" t="s">
        <v>203</v>
      </c>
      <c r="I276" s="128"/>
      <c r="L276" s="31"/>
      <c r="M276" s="129"/>
      <c r="T276" s="52"/>
      <c r="AT276" s="16" t="s">
        <v>164</v>
      </c>
      <c r="AU276" s="16" t="s">
        <v>80</v>
      </c>
    </row>
    <row r="277" spans="2:65" s="1" customFormat="1" ht="19.5">
      <c r="B277" s="31"/>
      <c r="D277" s="234" t="s">
        <v>166</v>
      </c>
      <c r="F277" s="235" t="s">
        <v>204</v>
      </c>
      <c r="I277" s="128"/>
      <c r="L277" s="31"/>
      <c r="M277" s="129"/>
      <c r="T277" s="52"/>
      <c r="AT277" s="16" t="s">
        <v>166</v>
      </c>
      <c r="AU277" s="16" t="s">
        <v>80</v>
      </c>
    </row>
    <row r="278" spans="2:65" s="1" customFormat="1" ht="24.2" customHeight="1">
      <c r="B278" s="31"/>
      <c r="C278" s="239" t="s">
        <v>375</v>
      </c>
      <c r="D278" s="239" t="s">
        <v>157</v>
      </c>
      <c r="E278" s="240" t="s">
        <v>376</v>
      </c>
      <c r="F278" s="241" t="s">
        <v>377</v>
      </c>
      <c r="G278" s="242" t="s">
        <v>160</v>
      </c>
      <c r="H278" s="243">
        <v>64</v>
      </c>
      <c r="I278" s="120"/>
      <c r="J278" s="121">
        <f>ROUND(I278*H278,2)</f>
        <v>0</v>
      </c>
      <c r="K278" s="119" t="s">
        <v>161</v>
      </c>
      <c r="L278" s="31"/>
      <c r="M278" s="122" t="s">
        <v>19</v>
      </c>
      <c r="N278" s="123" t="s">
        <v>44</v>
      </c>
      <c r="P278" s="124">
        <f>O278*H278</f>
        <v>0</v>
      </c>
      <c r="Q278" s="124">
        <v>0</v>
      </c>
      <c r="R278" s="124">
        <f>Q278*H278</f>
        <v>0</v>
      </c>
      <c r="S278" s="124">
        <v>0</v>
      </c>
      <c r="T278" s="125">
        <f>S278*H278</f>
        <v>0</v>
      </c>
      <c r="AR278" s="126" t="s">
        <v>162</v>
      </c>
      <c r="AT278" s="126" t="s">
        <v>157</v>
      </c>
      <c r="AU278" s="126" t="s">
        <v>80</v>
      </c>
      <c r="AY278" s="16" t="s">
        <v>155</v>
      </c>
      <c r="BE278" s="127">
        <f>IF(N278="základní",J278,0)</f>
        <v>0</v>
      </c>
      <c r="BF278" s="127">
        <f>IF(N278="snížená",J278,0)</f>
        <v>0</v>
      </c>
      <c r="BG278" s="127">
        <f>IF(N278="zákl. přenesená",J278,0)</f>
        <v>0</v>
      </c>
      <c r="BH278" s="127">
        <f>IF(N278="sníž. přenesená",J278,0)</f>
        <v>0</v>
      </c>
      <c r="BI278" s="127">
        <f>IF(N278="nulová",J278,0)</f>
        <v>0</v>
      </c>
      <c r="BJ278" s="16" t="s">
        <v>78</v>
      </c>
      <c r="BK278" s="127">
        <f>ROUND(I278*H278,2)</f>
        <v>0</v>
      </c>
      <c r="BL278" s="16" t="s">
        <v>162</v>
      </c>
      <c r="BM278" s="126" t="s">
        <v>378</v>
      </c>
    </row>
    <row r="279" spans="2:65" s="1" customFormat="1">
      <c r="B279" s="31"/>
      <c r="D279" s="244" t="s">
        <v>164</v>
      </c>
      <c r="F279" s="245" t="s">
        <v>379</v>
      </c>
      <c r="I279" s="128"/>
      <c r="L279" s="31"/>
      <c r="M279" s="129"/>
      <c r="T279" s="52"/>
      <c r="AT279" s="16" t="s">
        <v>164</v>
      </c>
      <c r="AU279" s="16" t="s">
        <v>80</v>
      </c>
    </row>
    <row r="280" spans="2:65" s="1" customFormat="1" ht="19.5">
      <c r="B280" s="31"/>
      <c r="D280" s="234" t="s">
        <v>166</v>
      </c>
      <c r="F280" s="235" t="s">
        <v>380</v>
      </c>
      <c r="I280" s="128"/>
      <c r="L280" s="31"/>
      <c r="M280" s="129"/>
      <c r="T280" s="52"/>
      <c r="AT280" s="16" t="s">
        <v>166</v>
      </c>
      <c r="AU280" s="16" t="s">
        <v>80</v>
      </c>
    </row>
    <row r="281" spans="2:65" s="12" customFormat="1">
      <c r="B281" s="130"/>
      <c r="C281" s="246"/>
      <c r="D281" s="234" t="s">
        <v>168</v>
      </c>
      <c r="E281" s="247" t="s">
        <v>19</v>
      </c>
      <c r="F281" s="248" t="s">
        <v>381</v>
      </c>
      <c r="G281" s="246"/>
      <c r="H281" s="249">
        <v>64</v>
      </c>
      <c r="I281" s="132"/>
      <c r="L281" s="130"/>
      <c r="M281" s="133"/>
      <c r="T281" s="134"/>
      <c r="AT281" s="131" t="s">
        <v>168</v>
      </c>
      <c r="AU281" s="131" t="s">
        <v>80</v>
      </c>
      <c r="AV281" s="12" t="s">
        <v>80</v>
      </c>
      <c r="AW281" s="12" t="s">
        <v>34</v>
      </c>
      <c r="AX281" s="12" t="s">
        <v>78</v>
      </c>
      <c r="AY281" s="131" t="s">
        <v>155</v>
      </c>
    </row>
    <row r="282" spans="2:65" s="1" customFormat="1" ht="16.5" customHeight="1">
      <c r="B282" s="31"/>
      <c r="C282" s="250" t="s">
        <v>382</v>
      </c>
      <c r="D282" s="250" t="s">
        <v>192</v>
      </c>
      <c r="E282" s="251" t="s">
        <v>383</v>
      </c>
      <c r="F282" s="252" t="s">
        <v>384</v>
      </c>
      <c r="G282" s="253" t="s">
        <v>385</v>
      </c>
      <c r="H282" s="254">
        <v>64</v>
      </c>
      <c r="I282" s="136"/>
      <c r="J282" s="137">
        <f>ROUND(I282*H282,2)</f>
        <v>0</v>
      </c>
      <c r="K282" s="135" t="s">
        <v>19</v>
      </c>
      <c r="L282" s="138"/>
      <c r="M282" s="139" t="s">
        <v>19</v>
      </c>
      <c r="N282" s="140" t="s">
        <v>44</v>
      </c>
      <c r="P282" s="124">
        <f>O282*H282</f>
        <v>0</v>
      </c>
      <c r="Q282" s="124">
        <v>0</v>
      </c>
      <c r="R282" s="124">
        <f>Q282*H282</f>
        <v>0</v>
      </c>
      <c r="S282" s="124">
        <v>0</v>
      </c>
      <c r="T282" s="125">
        <f>S282*H282</f>
        <v>0</v>
      </c>
      <c r="AR282" s="126" t="s">
        <v>195</v>
      </c>
      <c r="AT282" s="126" t="s">
        <v>192</v>
      </c>
      <c r="AU282" s="126" t="s">
        <v>80</v>
      </c>
      <c r="AY282" s="16" t="s">
        <v>155</v>
      </c>
      <c r="BE282" s="127">
        <f>IF(N282="základní",J282,0)</f>
        <v>0</v>
      </c>
      <c r="BF282" s="127">
        <f>IF(N282="snížená",J282,0)</f>
        <v>0</v>
      </c>
      <c r="BG282" s="127">
        <f>IF(N282="zákl. přenesená",J282,0)</f>
        <v>0</v>
      </c>
      <c r="BH282" s="127">
        <f>IF(N282="sníž. přenesená",J282,0)</f>
        <v>0</v>
      </c>
      <c r="BI282" s="127">
        <f>IF(N282="nulová",J282,0)</f>
        <v>0</v>
      </c>
      <c r="BJ282" s="16" t="s">
        <v>78</v>
      </c>
      <c r="BK282" s="127">
        <f>ROUND(I282*H282,2)</f>
        <v>0</v>
      </c>
      <c r="BL282" s="16" t="s">
        <v>162</v>
      </c>
      <c r="BM282" s="126" t="s">
        <v>386</v>
      </c>
    </row>
    <row r="283" spans="2:65" s="1" customFormat="1" ht="19.5">
      <c r="B283" s="31"/>
      <c r="D283" s="234" t="s">
        <v>166</v>
      </c>
      <c r="F283" s="235" t="s">
        <v>387</v>
      </c>
      <c r="I283" s="128"/>
      <c r="L283" s="31"/>
      <c r="M283" s="129"/>
      <c r="T283" s="52"/>
      <c r="AT283" s="16" t="s">
        <v>166</v>
      </c>
      <c r="AU283" s="16" t="s">
        <v>80</v>
      </c>
    </row>
    <row r="284" spans="2:65" s="1" customFormat="1" ht="16.5" customHeight="1">
      <c r="B284" s="31"/>
      <c r="C284" s="250" t="s">
        <v>388</v>
      </c>
      <c r="D284" s="250" t="s">
        <v>192</v>
      </c>
      <c r="E284" s="251" t="s">
        <v>389</v>
      </c>
      <c r="F284" s="252" t="s">
        <v>390</v>
      </c>
      <c r="G284" s="253" t="s">
        <v>385</v>
      </c>
      <c r="H284" s="254">
        <v>64</v>
      </c>
      <c r="I284" s="136"/>
      <c r="J284" s="137">
        <f>ROUND(I284*H284,2)</f>
        <v>0</v>
      </c>
      <c r="K284" s="135" t="s">
        <v>19</v>
      </c>
      <c r="L284" s="138"/>
      <c r="M284" s="139" t="s">
        <v>19</v>
      </c>
      <c r="N284" s="140" t="s">
        <v>44</v>
      </c>
      <c r="P284" s="124">
        <f>O284*H284</f>
        <v>0</v>
      </c>
      <c r="Q284" s="124">
        <v>0</v>
      </c>
      <c r="R284" s="124">
        <f>Q284*H284</f>
        <v>0</v>
      </c>
      <c r="S284" s="124">
        <v>0</v>
      </c>
      <c r="T284" s="125">
        <f>S284*H284</f>
        <v>0</v>
      </c>
      <c r="AR284" s="126" t="s">
        <v>195</v>
      </c>
      <c r="AT284" s="126" t="s">
        <v>192</v>
      </c>
      <c r="AU284" s="126" t="s">
        <v>80</v>
      </c>
      <c r="AY284" s="16" t="s">
        <v>155</v>
      </c>
      <c r="BE284" s="127">
        <f>IF(N284="základní",J284,0)</f>
        <v>0</v>
      </c>
      <c r="BF284" s="127">
        <f>IF(N284="snížená",J284,0)</f>
        <v>0</v>
      </c>
      <c r="BG284" s="127">
        <f>IF(N284="zákl. přenesená",J284,0)</f>
        <v>0</v>
      </c>
      <c r="BH284" s="127">
        <f>IF(N284="sníž. přenesená",J284,0)</f>
        <v>0</v>
      </c>
      <c r="BI284" s="127">
        <f>IF(N284="nulová",J284,0)</f>
        <v>0</v>
      </c>
      <c r="BJ284" s="16" t="s">
        <v>78</v>
      </c>
      <c r="BK284" s="127">
        <f>ROUND(I284*H284,2)</f>
        <v>0</v>
      </c>
      <c r="BL284" s="16" t="s">
        <v>162</v>
      </c>
      <c r="BM284" s="126" t="s">
        <v>391</v>
      </c>
    </row>
    <row r="285" spans="2:65" s="1" customFormat="1" ht="19.5">
      <c r="B285" s="31"/>
      <c r="D285" s="234" t="s">
        <v>166</v>
      </c>
      <c r="F285" s="235" t="s">
        <v>392</v>
      </c>
      <c r="I285" s="128"/>
      <c r="L285" s="31"/>
      <c r="M285" s="129"/>
      <c r="T285" s="52"/>
      <c r="AT285" s="16" t="s">
        <v>166</v>
      </c>
      <c r="AU285" s="16" t="s">
        <v>80</v>
      </c>
    </row>
    <row r="286" spans="2:65" s="1" customFormat="1" ht="37.9" customHeight="1">
      <c r="B286" s="31"/>
      <c r="C286" s="239" t="s">
        <v>393</v>
      </c>
      <c r="D286" s="239" t="s">
        <v>157</v>
      </c>
      <c r="E286" s="240" t="s">
        <v>309</v>
      </c>
      <c r="F286" s="241" t="s">
        <v>310</v>
      </c>
      <c r="G286" s="242" t="s">
        <v>300</v>
      </c>
      <c r="H286" s="243">
        <v>0.48</v>
      </c>
      <c r="I286" s="120"/>
      <c r="J286" s="121">
        <f>ROUND(I286*H286,2)</f>
        <v>0</v>
      </c>
      <c r="K286" s="119" t="s">
        <v>19</v>
      </c>
      <c r="L286" s="31"/>
      <c r="M286" s="122" t="s">
        <v>19</v>
      </c>
      <c r="N286" s="123" t="s">
        <v>44</v>
      </c>
      <c r="P286" s="124">
        <f>O286*H286</f>
        <v>0</v>
      </c>
      <c r="Q286" s="124">
        <v>0</v>
      </c>
      <c r="R286" s="124">
        <f>Q286*H286</f>
        <v>0</v>
      </c>
      <c r="S286" s="124">
        <v>0</v>
      </c>
      <c r="T286" s="125">
        <f>S286*H286</f>
        <v>0</v>
      </c>
      <c r="AR286" s="126" t="s">
        <v>162</v>
      </c>
      <c r="AT286" s="126" t="s">
        <v>157</v>
      </c>
      <c r="AU286" s="126" t="s">
        <v>80</v>
      </c>
      <c r="AY286" s="16" t="s">
        <v>155</v>
      </c>
      <c r="BE286" s="127">
        <f>IF(N286="základní",J286,0)</f>
        <v>0</v>
      </c>
      <c r="BF286" s="127">
        <f>IF(N286="snížená",J286,0)</f>
        <v>0</v>
      </c>
      <c r="BG286" s="127">
        <f>IF(N286="zákl. přenesená",J286,0)</f>
        <v>0</v>
      </c>
      <c r="BH286" s="127">
        <f>IF(N286="sníž. přenesená",J286,0)</f>
        <v>0</v>
      </c>
      <c r="BI286" s="127">
        <f>IF(N286="nulová",J286,0)</f>
        <v>0</v>
      </c>
      <c r="BJ286" s="16" t="s">
        <v>78</v>
      </c>
      <c r="BK286" s="127">
        <f>ROUND(I286*H286,2)</f>
        <v>0</v>
      </c>
      <c r="BL286" s="16" t="s">
        <v>162</v>
      </c>
      <c r="BM286" s="126" t="s">
        <v>394</v>
      </c>
    </row>
    <row r="287" spans="2:65" s="1" customFormat="1" ht="29.25">
      <c r="B287" s="31"/>
      <c r="D287" s="234" t="s">
        <v>166</v>
      </c>
      <c r="F287" s="235" t="s">
        <v>312</v>
      </c>
      <c r="I287" s="128"/>
      <c r="L287" s="31"/>
      <c r="M287" s="129"/>
      <c r="T287" s="52"/>
      <c r="AT287" s="16" t="s">
        <v>166</v>
      </c>
      <c r="AU287" s="16" t="s">
        <v>80</v>
      </c>
    </row>
    <row r="288" spans="2:65" s="12" customFormat="1">
      <c r="B288" s="130"/>
      <c r="C288" s="246"/>
      <c r="D288" s="234" t="s">
        <v>168</v>
      </c>
      <c r="E288" s="247" t="s">
        <v>19</v>
      </c>
      <c r="F288" s="248" t="s">
        <v>395</v>
      </c>
      <c r="G288" s="246"/>
      <c r="H288" s="249">
        <v>0.48</v>
      </c>
      <c r="I288" s="132"/>
      <c r="L288" s="130"/>
      <c r="M288" s="133"/>
      <c r="T288" s="134"/>
      <c r="AT288" s="131" t="s">
        <v>168</v>
      </c>
      <c r="AU288" s="131" t="s">
        <v>80</v>
      </c>
      <c r="AV288" s="12" t="s">
        <v>80</v>
      </c>
      <c r="AW288" s="12" t="s">
        <v>34</v>
      </c>
      <c r="AX288" s="12" t="s">
        <v>78</v>
      </c>
      <c r="AY288" s="131" t="s">
        <v>155</v>
      </c>
    </row>
    <row r="289" spans="2:65" s="1" customFormat="1" ht="16.5" customHeight="1">
      <c r="B289" s="31"/>
      <c r="C289" s="250" t="s">
        <v>396</v>
      </c>
      <c r="D289" s="250" t="s">
        <v>192</v>
      </c>
      <c r="E289" s="251" t="s">
        <v>315</v>
      </c>
      <c r="F289" s="252" t="s">
        <v>316</v>
      </c>
      <c r="G289" s="253" t="s">
        <v>300</v>
      </c>
      <c r="H289" s="254">
        <v>0.48</v>
      </c>
      <c r="I289" s="136"/>
      <c r="J289" s="137">
        <f>ROUND(I289*H289,2)</f>
        <v>0</v>
      </c>
      <c r="K289" s="135" t="s">
        <v>19</v>
      </c>
      <c r="L289" s="138"/>
      <c r="M289" s="139" t="s">
        <v>19</v>
      </c>
      <c r="N289" s="140" t="s">
        <v>44</v>
      </c>
      <c r="P289" s="124">
        <f>O289*H289</f>
        <v>0</v>
      </c>
      <c r="Q289" s="124">
        <v>1E-3</v>
      </c>
      <c r="R289" s="124">
        <f>Q289*H289</f>
        <v>4.8000000000000001E-4</v>
      </c>
      <c r="S289" s="124">
        <v>0</v>
      </c>
      <c r="T289" s="125">
        <f>S289*H289</f>
        <v>0</v>
      </c>
      <c r="AR289" s="126" t="s">
        <v>195</v>
      </c>
      <c r="AT289" s="126" t="s">
        <v>192</v>
      </c>
      <c r="AU289" s="126" t="s">
        <v>80</v>
      </c>
      <c r="AY289" s="16" t="s">
        <v>155</v>
      </c>
      <c r="BE289" s="127">
        <f>IF(N289="základní",J289,0)</f>
        <v>0</v>
      </c>
      <c r="BF289" s="127">
        <f>IF(N289="snížená",J289,0)</f>
        <v>0</v>
      </c>
      <c r="BG289" s="127">
        <f>IF(N289="zákl. přenesená",J289,0)</f>
        <v>0</v>
      </c>
      <c r="BH289" s="127">
        <f>IF(N289="sníž. přenesená",J289,0)</f>
        <v>0</v>
      </c>
      <c r="BI289" s="127">
        <f>IF(N289="nulová",J289,0)</f>
        <v>0</v>
      </c>
      <c r="BJ289" s="16" t="s">
        <v>78</v>
      </c>
      <c r="BK289" s="127">
        <f>ROUND(I289*H289,2)</f>
        <v>0</v>
      </c>
      <c r="BL289" s="16" t="s">
        <v>162</v>
      </c>
      <c r="BM289" s="126" t="s">
        <v>397</v>
      </c>
    </row>
    <row r="290" spans="2:65" s="1" customFormat="1" ht="19.5">
      <c r="B290" s="31"/>
      <c r="D290" s="234" t="s">
        <v>166</v>
      </c>
      <c r="F290" s="235" t="s">
        <v>318</v>
      </c>
      <c r="I290" s="128"/>
      <c r="L290" s="31"/>
      <c r="M290" s="129"/>
      <c r="T290" s="52"/>
      <c r="AT290" s="16" t="s">
        <v>166</v>
      </c>
      <c r="AU290" s="16" t="s">
        <v>80</v>
      </c>
    </row>
    <row r="291" spans="2:65" s="11" customFormat="1" ht="22.9" customHeight="1">
      <c r="B291" s="109"/>
      <c r="C291" s="236"/>
      <c r="D291" s="237" t="s">
        <v>72</v>
      </c>
      <c r="E291" s="238" t="s">
        <v>227</v>
      </c>
      <c r="F291" s="238" t="s">
        <v>398</v>
      </c>
      <c r="G291" s="236"/>
      <c r="H291" s="236"/>
      <c r="I291" s="286"/>
      <c r="J291" s="287">
        <f>BK291</f>
        <v>0</v>
      </c>
      <c r="K291" s="236"/>
      <c r="L291" s="109"/>
      <c r="M291" s="114"/>
      <c r="P291" s="115">
        <f>SUM(P292:P304)</f>
        <v>0</v>
      </c>
      <c r="R291" s="115">
        <f>SUM(R292:R304)</f>
        <v>0</v>
      </c>
      <c r="T291" s="116">
        <f>SUM(T292:T304)</f>
        <v>0</v>
      </c>
      <c r="AR291" s="110" t="s">
        <v>78</v>
      </c>
      <c r="AT291" s="117" t="s">
        <v>72</v>
      </c>
      <c r="AU291" s="117" t="s">
        <v>78</v>
      </c>
      <c r="AY291" s="110" t="s">
        <v>155</v>
      </c>
      <c r="BK291" s="118">
        <f>SUM(BK292:BK304)</f>
        <v>0</v>
      </c>
    </row>
    <row r="292" spans="2:65" s="1" customFormat="1" ht="24.2" customHeight="1">
      <c r="B292" s="31"/>
      <c r="C292" s="239" t="s">
        <v>399</v>
      </c>
      <c r="D292" s="239" t="s">
        <v>157</v>
      </c>
      <c r="E292" s="240" t="s">
        <v>333</v>
      </c>
      <c r="F292" s="241" t="s">
        <v>334</v>
      </c>
      <c r="G292" s="242" t="s">
        <v>179</v>
      </c>
      <c r="H292" s="243">
        <v>1</v>
      </c>
      <c r="I292" s="120"/>
      <c r="J292" s="121">
        <f>ROUND(I292*H292,2)</f>
        <v>0</v>
      </c>
      <c r="K292" s="119" t="s">
        <v>161</v>
      </c>
      <c r="L292" s="31"/>
      <c r="M292" s="122" t="s">
        <v>19</v>
      </c>
      <c r="N292" s="123" t="s">
        <v>44</v>
      </c>
      <c r="P292" s="124">
        <f>O292*H292</f>
        <v>0</v>
      </c>
      <c r="Q292" s="124">
        <v>0</v>
      </c>
      <c r="R292" s="124">
        <f>Q292*H292</f>
        <v>0</v>
      </c>
      <c r="S292" s="124">
        <v>0</v>
      </c>
      <c r="T292" s="125">
        <f>S292*H292</f>
        <v>0</v>
      </c>
      <c r="AR292" s="126" t="s">
        <v>162</v>
      </c>
      <c r="AT292" s="126" t="s">
        <v>157</v>
      </c>
      <c r="AU292" s="126" t="s">
        <v>80</v>
      </c>
      <c r="AY292" s="16" t="s">
        <v>155</v>
      </c>
      <c r="BE292" s="127">
        <f>IF(N292="základní",J292,0)</f>
        <v>0</v>
      </c>
      <c r="BF292" s="127">
        <f>IF(N292="snížená",J292,0)</f>
        <v>0</v>
      </c>
      <c r="BG292" s="127">
        <f>IF(N292="zákl. přenesená",J292,0)</f>
        <v>0</v>
      </c>
      <c r="BH292" s="127">
        <f>IF(N292="sníž. přenesená",J292,0)</f>
        <v>0</v>
      </c>
      <c r="BI292" s="127">
        <f>IF(N292="nulová",J292,0)</f>
        <v>0</v>
      </c>
      <c r="BJ292" s="16" t="s">
        <v>78</v>
      </c>
      <c r="BK292" s="127">
        <f>ROUND(I292*H292,2)</f>
        <v>0</v>
      </c>
      <c r="BL292" s="16" t="s">
        <v>162</v>
      </c>
      <c r="BM292" s="126" t="s">
        <v>400</v>
      </c>
    </row>
    <row r="293" spans="2:65" s="1" customFormat="1">
      <c r="B293" s="31"/>
      <c r="D293" s="244" t="s">
        <v>164</v>
      </c>
      <c r="F293" s="245" t="s">
        <v>336</v>
      </c>
      <c r="I293" s="128"/>
      <c r="L293" s="31"/>
      <c r="M293" s="129"/>
      <c r="T293" s="52"/>
      <c r="AT293" s="16" t="s">
        <v>164</v>
      </c>
      <c r="AU293" s="16" t="s">
        <v>80</v>
      </c>
    </row>
    <row r="294" spans="2:65" s="1" customFormat="1" ht="19.5">
      <c r="B294" s="31"/>
      <c r="D294" s="234" t="s">
        <v>166</v>
      </c>
      <c r="F294" s="235" t="s">
        <v>337</v>
      </c>
      <c r="I294" s="128"/>
      <c r="L294" s="31"/>
      <c r="M294" s="129"/>
      <c r="T294" s="52"/>
      <c r="AT294" s="16" t="s">
        <v>166</v>
      </c>
      <c r="AU294" s="16" t="s">
        <v>80</v>
      </c>
    </row>
    <row r="295" spans="2:65" s="12" customFormat="1">
      <c r="B295" s="130"/>
      <c r="C295" s="246"/>
      <c r="D295" s="234" t="s">
        <v>168</v>
      </c>
      <c r="E295" s="247" t="s">
        <v>19</v>
      </c>
      <c r="F295" s="248" t="s">
        <v>401</v>
      </c>
      <c r="G295" s="246"/>
      <c r="H295" s="249">
        <v>1.4</v>
      </c>
      <c r="I295" s="132"/>
      <c r="L295" s="130"/>
      <c r="M295" s="133"/>
      <c r="T295" s="134"/>
      <c r="AT295" s="131" t="s">
        <v>168</v>
      </c>
      <c r="AU295" s="131" t="s">
        <v>80</v>
      </c>
      <c r="AV295" s="12" t="s">
        <v>80</v>
      </c>
      <c r="AW295" s="12" t="s">
        <v>34</v>
      </c>
      <c r="AX295" s="12" t="s">
        <v>73</v>
      </c>
      <c r="AY295" s="131" t="s">
        <v>155</v>
      </c>
    </row>
    <row r="296" spans="2:65" s="12" customFormat="1">
      <c r="B296" s="130"/>
      <c r="C296" s="246"/>
      <c r="D296" s="234" t="s">
        <v>168</v>
      </c>
      <c r="E296" s="247" t="s">
        <v>19</v>
      </c>
      <c r="F296" s="248" t="s">
        <v>184</v>
      </c>
      <c r="G296" s="246"/>
      <c r="H296" s="249">
        <v>1</v>
      </c>
      <c r="I296" s="132"/>
      <c r="L296" s="130"/>
      <c r="M296" s="133"/>
      <c r="T296" s="134"/>
      <c r="AT296" s="131" t="s">
        <v>168</v>
      </c>
      <c r="AU296" s="131" t="s">
        <v>80</v>
      </c>
      <c r="AV296" s="12" t="s">
        <v>80</v>
      </c>
      <c r="AW296" s="12" t="s">
        <v>34</v>
      </c>
      <c r="AX296" s="12" t="s">
        <v>78</v>
      </c>
      <c r="AY296" s="131" t="s">
        <v>155</v>
      </c>
    </row>
    <row r="297" spans="2:65" s="1" customFormat="1" ht="24.2" customHeight="1">
      <c r="B297" s="31"/>
      <c r="C297" s="239" t="s">
        <v>402</v>
      </c>
      <c r="D297" s="239" t="s">
        <v>157</v>
      </c>
      <c r="E297" s="240" t="s">
        <v>341</v>
      </c>
      <c r="F297" s="241" t="s">
        <v>342</v>
      </c>
      <c r="G297" s="242" t="s">
        <v>179</v>
      </c>
      <c r="H297" s="243">
        <v>1</v>
      </c>
      <c r="I297" s="120"/>
      <c r="J297" s="121">
        <f>ROUND(I297*H297,2)</f>
        <v>0</v>
      </c>
      <c r="K297" s="119" t="s">
        <v>161</v>
      </c>
      <c r="L297" s="31"/>
      <c r="M297" s="122" t="s">
        <v>19</v>
      </c>
      <c r="N297" s="123" t="s">
        <v>44</v>
      </c>
      <c r="P297" s="124">
        <f>O297*H297</f>
        <v>0</v>
      </c>
      <c r="Q297" s="124">
        <v>0</v>
      </c>
      <c r="R297" s="124">
        <f>Q297*H297</f>
        <v>0</v>
      </c>
      <c r="S297" s="124">
        <v>0</v>
      </c>
      <c r="T297" s="125">
        <f>S297*H297</f>
        <v>0</v>
      </c>
      <c r="AR297" s="126" t="s">
        <v>162</v>
      </c>
      <c r="AT297" s="126" t="s">
        <v>157</v>
      </c>
      <c r="AU297" s="126" t="s">
        <v>80</v>
      </c>
      <c r="AY297" s="16" t="s">
        <v>155</v>
      </c>
      <c r="BE297" s="127">
        <f>IF(N297="základní",J297,0)</f>
        <v>0</v>
      </c>
      <c r="BF297" s="127">
        <f>IF(N297="snížená",J297,0)</f>
        <v>0</v>
      </c>
      <c r="BG297" s="127">
        <f>IF(N297="zákl. přenesená",J297,0)</f>
        <v>0</v>
      </c>
      <c r="BH297" s="127">
        <f>IF(N297="sníž. přenesená",J297,0)</f>
        <v>0</v>
      </c>
      <c r="BI297" s="127">
        <f>IF(N297="nulová",J297,0)</f>
        <v>0</v>
      </c>
      <c r="BJ297" s="16" t="s">
        <v>78</v>
      </c>
      <c r="BK297" s="127">
        <f>ROUND(I297*H297,2)</f>
        <v>0</v>
      </c>
      <c r="BL297" s="16" t="s">
        <v>162</v>
      </c>
      <c r="BM297" s="126" t="s">
        <v>403</v>
      </c>
    </row>
    <row r="298" spans="2:65" s="1" customFormat="1">
      <c r="B298" s="31"/>
      <c r="D298" s="244" t="s">
        <v>164</v>
      </c>
      <c r="F298" s="245" t="s">
        <v>344</v>
      </c>
      <c r="I298" s="128"/>
      <c r="L298" s="31"/>
      <c r="M298" s="129"/>
      <c r="T298" s="52"/>
      <c r="AT298" s="16" t="s">
        <v>164</v>
      </c>
      <c r="AU298" s="16" t="s">
        <v>80</v>
      </c>
    </row>
    <row r="299" spans="2:65" s="1" customFormat="1" ht="19.5">
      <c r="B299" s="31"/>
      <c r="D299" s="234" t="s">
        <v>166</v>
      </c>
      <c r="F299" s="235" t="s">
        <v>337</v>
      </c>
      <c r="I299" s="128"/>
      <c r="L299" s="31"/>
      <c r="M299" s="129"/>
      <c r="T299" s="52"/>
      <c r="AT299" s="16" t="s">
        <v>166</v>
      </c>
      <c r="AU299" s="16" t="s">
        <v>80</v>
      </c>
    </row>
    <row r="300" spans="2:65" s="12" customFormat="1">
      <c r="B300" s="130"/>
      <c r="C300" s="246"/>
      <c r="D300" s="234" t="s">
        <v>168</v>
      </c>
      <c r="E300" s="247" t="s">
        <v>19</v>
      </c>
      <c r="F300" s="248" t="s">
        <v>401</v>
      </c>
      <c r="G300" s="246"/>
      <c r="H300" s="249">
        <v>1.4</v>
      </c>
      <c r="I300" s="132"/>
      <c r="L300" s="130"/>
      <c r="M300" s="133"/>
      <c r="T300" s="134"/>
      <c r="AT300" s="131" t="s">
        <v>168</v>
      </c>
      <c r="AU300" s="131" t="s">
        <v>80</v>
      </c>
      <c r="AV300" s="12" t="s">
        <v>80</v>
      </c>
      <c r="AW300" s="12" t="s">
        <v>34</v>
      </c>
      <c r="AX300" s="12" t="s">
        <v>73</v>
      </c>
      <c r="AY300" s="131" t="s">
        <v>155</v>
      </c>
    </row>
    <row r="301" spans="2:65" s="12" customFormat="1">
      <c r="B301" s="130"/>
      <c r="C301" s="246"/>
      <c r="D301" s="234" t="s">
        <v>168</v>
      </c>
      <c r="E301" s="247" t="s">
        <v>19</v>
      </c>
      <c r="F301" s="248" t="s">
        <v>184</v>
      </c>
      <c r="G301" s="246"/>
      <c r="H301" s="249">
        <v>1</v>
      </c>
      <c r="I301" s="132"/>
      <c r="L301" s="130"/>
      <c r="M301" s="133"/>
      <c r="T301" s="134"/>
      <c r="AT301" s="131" t="s">
        <v>168</v>
      </c>
      <c r="AU301" s="131" t="s">
        <v>80</v>
      </c>
      <c r="AV301" s="12" t="s">
        <v>80</v>
      </c>
      <c r="AW301" s="12" t="s">
        <v>34</v>
      </c>
      <c r="AX301" s="12" t="s">
        <v>78</v>
      </c>
      <c r="AY301" s="131" t="s">
        <v>155</v>
      </c>
    </row>
    <row r="302" spans="2:65" s="1" customFormat="1" ht="44.25" customHeight="1">
      <c r="B302" s="31"/>
      <c r="C302" s="239" t="s">
        <v>404</v>
      </c>
      <c r="D302" s="239" t="s">
        <v>157</v>
      </c>
      <c r="E302" s="240" t="s">
        <v>199</v>
      </c>
      <c r="F302" s="241" t="s">
        <v>200</v>
      </c>
      <c r="G302" s="242" t="s">
        <v>201</v>
      </c>
      <c r="H302" s="243">
        <v>1E-3</v>
      </c>
      <c r="I302" s="120"/>
      <c r="J302" s="121">
        <f>ROUND(I302*H302,2)</f>
        <v>0</v>
      </c>
      <c r="K302" s="119" t="s">
        <v>161</v>
      </c>
      <c r="L302" s="31"/>
      <c r="M302" s="122" t="s">
        <v>19</v>
      </c>
      <c r="N302" s="123" t="s">
        <v>44</v>
      </c>
      <c r="P302" s="124">
        <f>O302*H302</f>
        <v>0</v>
      </c>
      <c r="Q302" s="124">
        <v>0</v>
      </c>
      <c r="R302" s="124">
        <f>Q302*H302</f>
        <v>0</v>
      </c>
      <c r="S302" s="124">
        <v>0</v>
      </c>
      <c r="T302" s="125">
        <f>S302*H302</f>
        <v>0</v>
      </c>
      <c r="AR302" s="126" t="s">
        <v>162</v>
      </c>
      <c r="AT302" s="126" t="s">
        <v>157</v>
      </c>
      <c r="AU302" s="126" t="s">
        <v>80</v>
      </c>
      <c r="AY302" s="16" t="s">
        <v>155</v>
      </c>
      <c r="BE302" s="127">
        <f>IF(N302="základní",J302,0)</f>
        <v>0</v>
      </c>
      <c r="BF302" s="127">
        <f>IF(N302="snížená",J302,0)</f>
        <v>0</v>
      </c>
      <c r="BG302" s="127">
        <f>IF(N302="zákl. přenesená",J302,0)</f>
        <v>0</v>
      </c>
      <c r="BH302" s="127">
        <f>IF(N302="sníž. přenesená",J302,0)</f>
        <v>0</v>
      </c>
      <c r="BI302" s="127">
        <f>IF(N302="nulová",J302,0)</f>
        <v>0</v>
      </c>
      <c r="BJ302" s="16" t="s">
        <v>78</v>
      </c>
      <c r="BK302" s="127">
        <f>ROUND(I302*H302,2)</f>
        <v>0</v>
      </c>
      <c r="BL302" s="16" t="s">
        <v>162</v>
      </c>
      <c r="BM302" s="126" t="s">
        <v>405</v>
      </c>
    </row>
    <row r="303" spans="2:65" s="1" customFormat="1">
      <c r="B303" s="31"/>
      <c r="D303" s="244" t="s">
        <v>164</v>
      </c>
      <c r="F303" s="245" t="s">
        <v>203</v>
      </c>
      <c r="I303" s="128"/>
      <c r="L303" s="31"/>
      <c r="M303" s="129"/>
      <c r="T303" s="52"/>
      <c r="AT303" s="16" t="s">
        <v>164</v>
      </c>
      <c r="AU303" s="16" t="s">
        <v>80</v>
      </c>
    </row>
    <row r="304" spans="2:65" s="1" customFormat="1" ht="19.5">
      <c r="B304" s="31"/>
      <c r="D304" s="234" t="s">
        <v>166</v>
      </c>
      <c r="F304" s="235" t="s">
        <v>204</v>
      </c>
      <c r="I304" s="128"/>
      <c r="L304" s="31"/>
      <c r="M304" s="129"/>
      <c r="T304" s="52"/>
      <c r="AT304" s="16" t="s">
        <v>166</v>
      </c>
      <c r="AU304" s="16" t="s">
        <v>80</v>
      </c>
    </row>
    <row r="305" spans="2:65" s="11" customFormat="1" ht="22.9" customHeight="1">
      <c r="B305" s="109"/>
      <c r="C305" s="236"/>
      <c r="D305" s="237" t="s">
        <v>72</v>
      </c>
      <c r="E305" s="238" t="s">
        <v>232</v>
      </c>
      <c r="F305" s="238" t="s">
        <v>406</v>
      </c>
      <c r="G305" s="236"/>
      <c r="H305" s="236"/>
      <c r="I305" s="286"/>
      <c r="J305" s="287">
        <f>BK305</f>
        <v>0</v>
      </c>
      <c r="K305" s="236"/>
      <c r="L305" s="109"/>
      <c r="M305" s="114"/>
      <c r="P305" s="115">
        <f>SUM(P306:P318)</f>
        <v>0</v>
      </c>
      <c r="R305" s="115">
        <f>SUM(R306:R318)</f>
        <v>0</v>
      </c>
      <c r="T305" s="116">
        <f>SUM(T306:T318)</f>
        <v>0</v>
      </c>
      <c r="AR305" s="110" t="s">
        <v>78</v>
      </c>
      <c r="AT305" s="117" t="s">
        <v>72</v>
      </c>
      <c r="AU305" s="117" t="s">
        <v>78</v>
      </c>
      <c r="AY305" s="110" t="s">
        <v>155</v>
      </c>
      <c r="BK305" s="118">
        <f>SUM(BK306:BK318)</f>
        <v>0</v>
      </c>
    </row>
    <row r="306" spans="2:65" s="1" customFormat="1" ht="24.2" customHeight="1">
      <c r="B306" s="31"/>
      <c r="C306" s="239" t="s">
        <v>407</v>
      </c>
      <c r="D306" s="239" t="s">
        <v>157</v>
      </c>
      <c r="E306" s="240" t="s">
        <v>333</v>
      </c>
      <c r="F306" s="241" t="s">
        <v>334</v>
      </c>
      <c r="G306" s="242" t="s">
        <v>179</v>
      </c>
      <c r="H306" s="243">
        <v>1</v>
      </c>
      <c r="I306" s="120"/>
      <c r="J306" s="121">
        <f>ROUND(I306*H306,2)</f>
        <v>0</v>
      </c>
      <c r="K306" s="119" t="s">
        <v>161</v>
      </c>
      <c r="L306" s="31"/>
      <c r="M306" s="122" t="s">
        <v>19</v>
      </c>
      <c r="N306" s="123" t="s">
        <v>44</v>
      </c>
      <c r="P306" s="124">
        <f>O306*H306</f>
        <v>0</v>
      </c>
      <c r="Q306" s="124">
        <v>0</v>
      </c>
      <c r="R306" s="124">
        <f>Q306*H306</f>
        <v>0</v>
      </c>
      <c r="S306" s="124">
        <v>0</v>
      </c>
      <c r="T306" s="125">
        <f>S306*H306</f>
        <v>0</v>
      </c>
      <c r="AR306" s="126" t="s">
        <v>162</v>
      </c>
      <c r="AT306" s="126" t="s">
        <v>157</v>
      </c>
      <c r="AU306" s="126" t="s">
        <v>80</v>
      </c>
      <c r="AY306" s="16" t="s">
        <v>155</v>
      </c>
      <c r="BE306" s="127">
        <f>IF(N306="základní",J306,0)</f>
        <v>0</v>
      </c>
      <c r="BF306" s="127">
        <f>IF(N306="snížená",J306,0)</f>
        <v>0</v>
      </c>
      <c r="BG306" s="127">
        <f>IF(N306="zákl. přenesená",J306,0)</f>
        <v>0</v>
      </c>
      <c r="BH306" s="127">
        <f>IF(N306="sníž. přenesená",J306,0)</f>
        <v>0</v>
      </c>
      <c r="BI306" s="127">
        <f>IF(N306="nulová",J306,0)</f>
        <v>0</v>
      </c>
      <c r="BJ306" s="16" t="s">
        <v>78</v>
      </c>
      <c r="BK306" s="127">
        <f>ROUND(I306*H306,2)</f>
        <v>0</v>
      </c>
      <c r="BL306" s="16" t="s">
        <v>162</v>
      </c>
      <c r="BM306" s="126" t="s">
        <v>408</v>
      </c>
    </row>
    <row r="307" spans="2:65" s="1" customFormat="1">
      <c r="B307" s="31"/>
      <c r="D307" s="244" t="s">
        <v>164</v>
      </c>
      <c r="F307" s="245" t="s">
        <v>336</v>
      </c>
      <c r="I307" s="128"/>
      <c r="L307" s="31"/>
      <c r="M307" s="129"/>
      <c r="T307" s="52"/>
      <c r="AT307" s="16" t="s">
        <v>164</v>
      </c>
      <c r="AU307" s="16" t="s">
        <v>80</v>
      </c>
    </row>
    <row r="308" spans="2:65" s="1" customFormat="1" ht="19.5">
      <c r="B308" s="31"/>
      <c r="D308" s="234" t="s">
        <v>166</v>
      </c>
      <c r="F308" s="235" t="s">
        <v>337</v>
      </c>
      <c r="I308" s="128"/>
      <c r="L308" s="31"/>
      <c r="M308" s="129"/>
      <c r="T308" s="52"/>
      <c r="AT308" s="16" t="s">
        <v>166</v>
      </c>
      <c r="AU308" s="16" t="s">
        <v>80</v>
      </c>
    </row>
    <row r="309" spans="2:65" s="12" customFormat="1">
      <c r="B309" s="130"/>
      <c r="C309" s="246"/>
      <c r="D309" s="234" t="s">
        <v>168</v>
      </c>
      <c r="E309" s="247" t="s">
        <v>19</v>
      </c>
      <c r="F309" s="248" t="s">
        <v>409</v>
      </c>
      <c r="G309" s="246"/>
      <c r="H309" s="249">
        <v>0.6</v>
      </c>
      <c r="I309" s="132"/>
      <c r="L309" s="130"/>
      <c r="M309" s="133"/>
      <c r="T309" s="134"/>
      <c r="AT309" s="131" t="s">
        <v>168</v>
      </c>
      <c r="AU309" s="131" t="s">
        <v>80</v>
      </c>
      <c r="AV309" s="12" t="s">
        <v>80</v>
      </c>
      <c r="AW309" s="12" t="s">
        <v>34</v>
      </c>
      <c r="AX309" s="12" t="s">
        <v>73</v>
      </c>
      <c r="AY309" s="131" t="s">
        <v>155</v>
      </c>
    </row>
    <row r="310" spans="2:65" s="12" customFormat="1">
      <c r="B310" s="130"/>
      <c r="C310" s="246"/>
      <c r="D310" s="234" t="s">
        <v>168</v>
      </c>
      <c r="E310" s="247" t="s">
        <v>19</v>
      </c>
      <c r="F310" s="248" t="s">
        <v>184</v>
      </c>
      <c r="G310" s="246"/>
      <c r="H310" s="249">
        <v>1</v>
      </c>
      <c r="I310" s="132"/>
      <c r="L310" s="130"/>
      <c r="M310" s="133"/>
      <c r="T310" s="134"/>
      <c r="AT310" s="131" t="s">
        <v>168</v>
      </c>
      <c r="AU310" s="131" t="s">
        <v>80</v>
      </c>
      <c r="AV310" s="12" t="s">
        <v>80</v>
      </c>
      <c r="AW310" s="12" t="s">
        <v>34</v>
      </c>
      <c r="AX310" s="12" t="s">
        <v>78</v>
      </c>
      <c r="AY310" s="131" t="s">
        <v>155</v>
      </c>
    </row>
    <row r="311" spans="2:65" s="1" customFormat="1" ht="24.2" customHeight="1">
      <c r="B311" s="31"/>
      <c r="C311" s="239" t="s">
        <v>410</v>
      </c>
      <c r="D311" s="239" t="s">
        <v>157</v>
      </c>
      <c r="E311" s="240" t="s">
        <v>341</v>
      </c>
      <c r="F311" s="241" t="s">
        <v>342</v>
      </c>
      <c r="G311" s="242" t="s">
        <v>179</v>
      </c>
      <c r="H311" s="243">
        <v>1</v>
      </c>
      <c r="I311" s="120"/>
      <c r="J311" s="121">
        <f>ROUND(I311*H311,2)</f>
        <v>0</v>
      </c>
      <c r="K311" s="119" t="s">
        <v>161</v>
      </c>
      <c r="L311" s="31"/>
      <c r="M311" s="122" t="s">
        <v>19</v>
      </c>
      <c r="N311" s="123" t="s">
        <v>44</v>
      </c>
      <c r="P311" s="124">
        <f>O311*H311</f>
        <v>0</v>
      </c>
      <c r="Q311" s="124">
        <v>0</v>
      </c>
      <c r="R311" s="124">
        <f>Q311*H311</f>
        <v>0</v>
      </c>
      <c r="S311" s="124">
        <v>0</v>
      </c>
      <c r="T311" s="125">
        <f>S311*H311</f>
        <v>0</v>
      </c>
      <c r="AR311" s="126" t="s">
        <v>162</v>
      </c>
      <c r="AT311" s="126" t="s">
        <v>157</v>
      </c>
      <c r="AU311" s="126" t="s">
        <v>80</v>
      </c>
      <c r="AY311" s="16" t="s">
        <v>155</v>
      </c>
      <c r="BE311" s="127">
        <f>IF(N311="základní",J311,0)</f>
        <v>0</v>
      </c>
      <c r="BF311" s="127">
        <f>IF(N311="snížená",J311,0)</f>
        <v>0</v>
      </c>
      <c r="BG311" s="127">
        <f>IF(N311="zákl. přenesená",J311,0)</f>
        <v>0</v>
      </c>
      <c r="BH311" s="127">
        <f>IF(N311="sníž. přenesená",J311,0)</f>
        <v>0</v>
      </c>
      <c r="BI311" s="127">
        <f>IF(N311="nulová",J311,0)</f>
        <v>0</v>
      </c>
      <c r="BJ311" s="16" t="s">
        <v>78</v>
      </c>
      <c r="BK311" s="127">
        <f>ROUND(I311*H311,2)</f>
        <v>0</v>
      </c>
      <c r="BL311" s="16" t="s">
        <v>162</v>
      </c>
      <c r="BM311" s="126" t="s">
        <v>411</v>
      </c>
    </row>
    <row r="312" spans="2:65" s="1" customFormat="1">
      <c r="B312" s="31"/>
      <c r="D312" s="244" t="s">
        <v>164</v>
      </c>
      <c r="F312" s="245" t="s">
        <v>344</v>
      </c>
      <c r="I312" s="128"/>
      <c r="L312" s="31"/>
      <c r="M312" s="129"/>
      <c r="T312" s="52"/>
      <c r="AT312" s="16" t="s">
        <v>164</v>
      </c>
      <c r="AU312" s="16" t="s">
        <v>80</v>
      </c>
    </row>
    <row r="313" spans="2:65" s="1" customFormat="1" ht="19.5">
      <c r="B313" s="31"/>
      <c r="D313" s="234" t="s">
        <v>166</v>
      </c>
      <c r="F313" s="235" t="s">
        <v>337</v>
      </c>
      <c r="I313" s="128"/>
      <c r="L313" s="31"/>
      <c r="M313" s="129"/>
      <c r="T313" s="52"/>
      <c r="AT313" s="16" t="s">
        <v>166</v>
      </c>
      <c r="AU313" s="16" t="s">
        <v>80</v>
      </c>
    </row>
    <row r="314" spans="2:65" s="12" customFormat="1">
      <c r="B314" s="130"/>
      <c r="C314" s="246"/>
      <c r="D314" s="234" t="s">
        <v>168</v>
      </c>
      <c r="E314" s="247" t="s">
        <v>19</v>
      </c>
      <c r="F314" s="248" t="s">
        <v>409</v>
      </c>
      <c r="G314" s="246"/>
      <c r="H314" s="249">
        <v>0.6</v>
      </c>
      <c r="I314" s="132"/>
      <c r="L314" s="130"/>
      <c r="M314" s="133"/>
      <c r="T314" s="134"/>
      <c r="AT314" s="131" t="s">
        <v>168</v>
      </c>
      <c r="AU314" s="131" t="s">
        <v>80</v>
      </c>
      <c r="AV314" s="12" t="s">
        <v>80</v>
      </c>
      <c r="AW314" s="12" t="s">
        <v>34</v>
      </c>
      <c r="AX314" s="12" t="s">
        <v>73</v>
      </c>
      <c r="AY314" s="131" t="s">
        <v>155</v>
      </c>
    </row>
    <row r="315" spans="2:65" s="12" customFormat="1">
      <c r="B315" s="130"/>
      <c r="C315" s="246"/>
      <c r="D315" s="234" t="s">
        <v>168</v>
      </c>
      <c r="E315" s="247" t="s">
        <v>19</v>
      </c>
      <c r="F315" s="248" t="s">
        <v>184</v>
      </c>
      <c r="G315" s="246"/>
      <c r="H315" s="249">
        <v>1</v>
      </c>
      <c r="I315" s="132"/>
      <c r="L315" s="130"/>
      <c r="M315" s="133"/>
      <c r="T315" s="134"/>
      <c r="AT315" s="131" t="s">
        <v>168</v>
      </c>
      <c r="AU315" s="131" t="s">
        <v>80</v>
      </c>
      <c r="AV315" s="12" t="s">
        <v>80</v>
      </c>
      <c r="AW315" s="12" t="s">
        <v>34</v>
      </c>
      <c r="AX315" s="12" t="s">
        <v>78</v>
      </c>
      <c r="AY315" s="131" t="s">
        <v>155</v>
      </c>
    </row>
    <row r="316" spans="2:65" s="1" customFormat="1" ht="44.25" customHeight="1">
      <c r="B316" s="31"/>
      <c r="C316" s="239" t="s">
        <v>412</v>
      </c>
      <c r="D316" s="239" t="s">
        <v>157</v>
      </c>
      <c r="E316" s="240" t="s">
        <v>199</v>
      </c>
      <c r="F316" s="241" t="s">
        <v>200</v>
      </c>
      <c r="G316" s="242" t="s">
        <v>201</v>
      </c>
      <c r="H316" s="243">
        <v>1E-3</v>
      </c>
      <c r="I316" s="120"/>
      <c r="J316" s="121">
        <f>ROUND(I316*H316,2)</f>
        <v>0</v>
      </c>
      <c r="K316" s="119" t="s">
        <v>161</v>
      </c>
      <c r="L316" s="31"/>
      <c r="M316" s="122" t="s">
        <v>19</v>
      </c>
      <c r="N316" s="123" t="s">
        <v>44</v>
      </c>
      <c r="P316" s="124">
        <f>O316*H316</f>
        <v>0</v>
      </c>
      <c r="Q316" s="124">
        <v>0</v>
      </c>
      <c r="R316" s="124">
        <f>Q316*H316</f>
        <v>0</v>
      </c>
      <c r="S316" s="124">
        <v>0</v>
      </c>
      <c r="T316" s="125">
        <f>S316*H316</f>
        <v>0</v>
      </c>
      <c r="AR316" s="126" t="s">
        <v>162</v>
      </c>
      <c r="AT316" s="126" t="s">
        <v>157</v>
      </c>
      <c r="AU316" s="126" t="s">
        <v>80</v>
      </c>
      <c r="AY316" s="16" t="s">
        <v>155</v>
      </c>
      <c r="BE316" s="127">
        <f>IF(N316="základní",J316,0)</f>
        <v>0</v>
      </c>
      <c r="BF316" s="127">
        <f>IF(N316="snížená",J316,0)</f>
        <v>0</v>
      </c>
      <c r="BG316" s="127">
        <f>IF(N316="zákl. přenesená",J316,0)</f>
        <v>0</v>
      </c>
      <c r="BH316" s="127">
        <f>IF(N316="sníž. přenesená",J316,0)</f>
        <v>0</v>
      </c>
      <c r="BI316" s="127">
        <f>IF(N316="nulová",J316,0)</f>
        <v>0</v>
      </c>
      <c r="BJ316" s="16" t="s">
        <v>78</v>
      </c>
      <c r="BK316" s="127">
        <f>ROUND(I316*H316,2)</f>
        <v>0</v>
      </c>
      <c r="BL316" s="16" t="s">
        <v>162</v>
      </c>
      <c r="BM316" s="126" t="s">
        <v>413</v>
      </c>
    </row>
    <row r="317" spans="2:65" s="1" customFormat="1">
      <c r="B317" s="31"/>
      <c r="D317" s="244" t="s">
        <v>164</v>
      </c>
      <c r="F317" s="245" t="s">
        <v>203</v>
      </c>
      <c r="I317" s="128"/>
      <c r="L317" s="31"/>
      <c r="M317" s="129"/>
      <c r="T317" s="52"/>
      <c r="AT317" s="16" t="s">
        <v>164</v>
      </c>
      <c r="AU317" s="16" t="s">
        <v>80</v>
      </c>
    </row>
    <row r="318" spans="2:65" s="1" customFormat="1" ht="19.5">
      <c r="B318" s="31"/>
      <c r="D318" s="234" t="s">
        <v>166</v>
      </c>
      <c r="F318" s="235" t="s">
        <v>204</v>
      </c>
      <c r="I318" s="128"/>
      <c r="L318" s="31"/>
      <c r="M318" s="129"/>
      <c r="T318" s="52"/>
      <c r="AT318" s="16" t="s">
        <v>166</v>
      </c>
      <c r="AU318" s="16" t="s">
        <v>80</v>
      </c>
    </row>
    <row r="319" spans="2:65" s="11" customFormat="1" ht="22.9" customHeight="1">
      <c r="B319" s="109"/>
      <c r="C319" s="236"/>
      <c r="D319" s="237" t="s">
        <v>72</v>
      </c>
      <c r="E319" s="238" t="s">
        <v>235</v>
      </c>
      <c r="F319" s="237" t="s">
        <v>414</v>
      </c>
      <c r="G319" s="236"/>
      <c r="H319" s="236"/>
      <c r="I319" s="286"/>
      <c r="J319" s="287">
        <f>BK319</f>
        <v>0</v>
      </c>
      <c r="K319" s="236"/>
      <c r="L319" s="109"/>
      <c r="M319" s="114"/>
      <c r="P319" s="115">
        <f>SUM(P320:P335)</f>
        <v>0</v>
      </c>
      <c r="R319" s="115">
        <f>SUM(R320:R335)</f>
        <v>7.1999999999999994E-4</v>
      </c>
      <c r="T319" s="116">
        <f>SUM(T320:T335)</f>
        <v>0</v>
      </c>
      <c r="AR319" s="110" t="s">
        <v>78</v>
      </c>
      <c r="AT319" s="117" t="s">
        <v>72</v>
      </c>
      <c r="AU319" s="117" t="s">
        <v>78</v>
      </c>
      <c r="AY319" s="110" t="s">
        <v>155</v>
      </c>
      <c r="BK319" s="118">
        <f>SUM(BK320:BK335)</f>
        <v>0</v>
      </c>
    </row>
    <row r="320" spans="2:65" s="1" customFormat="1" ht="24.2" customHeight="1">
      <c r="B320" s="31"/>
      <c r="C320" s="239" t="s">
        <v>415</v>
      </c>
      <c r="D320" s="239" t="s">
        <v>157</v>
      </c>
      <c r="E320" s="240" t="s">
        <v>279</v>
      </c>
      <c r="F320" s="241" t="s">
        <v>280</v>
      </c>
      <c r="G320" s="242" t="s">
        <v>160</v>
      </c>
      <c r="H320" s="243">
        <v>74.400000000000006</v>
      </c>
      <c r="I320" s="120"/>
      <c r="J320" s="121">
        <f>ROUND(I320*H320,2)</f>
        <v>0</v>
      </c>
      <c r="K320" s="119" t="s">
        <v>19</v>
      </c>
      <c r="L320" s="31"/>
      <c r="M320" s="122" t="s">
        <v>19</v>
      </c>
      <c r="N320" s="123" t="s">
        <v>44</v>
      </c>
      <c r="P320" s="124">
        <f>O320*H320</f>
        <v>0</v>
      </c>
      <c r="Q320" s="124">
        <v>0</v>
      </c>
      <c r="R320" s="124">
        <f>Q320*H320</f>
        <v>0</v>
      </c>
      <c r="S320" s="124">
        <v>0</v>
      </c>
      <c r="T320" s="125">
        <f>S320*H320</f>
        <v>0</v>
      </c>
      <c r="AR320" s="126" t="s">
        <v>162</v>
      </c>
      <c r="AT320" s="126" t="s">
        <v>157</v>
      </c>
      <c r="AU320" s="126" t="s">
        <v>80</v>
      </c>
      <c r="AY320" s="16" t="s">
        <v>155</v>
      </c>
      <c r="BE320" s="127">
        <f>IF(N320="základní",J320,0)</f>
        <v>0</v>
      </c>
      <c r="BF320" s="127">
        <f>IF(N320="snížená",J320,0)</f>
        <v>0</v>
      </c>
      <c r="BG320" s="127">
        <f>IF(N320="zákl. přenesená",J320,0)</f>
        <v>0</v>
      </c>
      <c r="BH320" s="127">
        <f>IF(N320="sníž. přenesená",J320,0)</f>
        <v>0</v>
      </c>
      <c r="BI320" s="127">
        <f>IF(N320="nulová",J320,0)</f>
        <v>0</v>
      </c>
      <c r="BJ320" s="16" t="s">
        <v>78</v>
      </c>
      <c r="BK320" s="127">
        <f>ROUND(I320*H320,2)</f>
        <v>0</v>
      </c>
      <c r="BL320" s="16" t="s">
        <v>162</v>
      </c>
      <c r="BM320" s="126" t="s">
        <v>416</v>
      </c>
    </row>
    <row r="321" spans="2:65" s="1" customFormat="1" ht="29.25">
      <c r="B321" s="31"/>
      <c r="D321" s="234" t="s">
        <v>166</v>
      </c>
      <c r="F321" s="235" t="s">
        <v>417</v>
      </c>
      <c r="I321" s="128"/>
      <c r="L321" s="31"/>
      <c r="M321" s="129"/>
      <c r="T321" s="52"/>
      <c r="AT321" s="16" t="s">
        <v>166</v>
      </c>
      <c r="AU321" s="16" t="s">
        <v>80</v>
      </c>
    </row>
    <row r="322" spans="2:65" s="12" customFormat="1">
      <c r="B322" s="130"/>
      <c r="C322" s="246"/>
      <c r="D322" s="234" t="s">
        <v>168</v>
      </c>
      <c r="E322" s="247" t="s">
        <v>19</v>
      </c>
      <c r="F322" s="248" t="s">
        <v>418</v>
      </c>
      <c r="G322" s="246"/>
      <c r="H322" s="249">
        <v>74.400000000000006</v>
      </c>
      <c r="I322" s="132"/>
      <c r="L322" s="130"/>
      <c r="M322" s="133"/>
      <c r="T322" s="134"/>
      <c r="AT322" s="131" t="s">
        <v>168</v>
      </c>
      <c r="AU322" s="131" t="s">
        <v>80</v>
      </c>
      <c r="AV322" s="12" t="s">
        <v>80</v>
      </c>
      <c r="AW322" s="12" t="s">
        <v>34</v>
      </c>
      <c r="AX322" s="12" t="s">
        <v>78</v>
      </c>
      <c r="AY322" s="131" t="s">
        <v>155</v>
      </c>
    </row>
    <row r="323" spans="2:65" s="1" customFormat="1" ht="33" customHeight="1">
      <c r="B323" s="31"/>
      <c r="C323" s="239" t="s">
        <v>419</v>
      </c>
      <c r="D323" s="239" t="s">
        <v>157</v>
      </c>
      <c r="E323" s="240" t="s">
        <v>228</v>
      </c>
      <c r="F323" s="241" t="s">
        <v>229</v>
      </c>
      <c r="G323" s="242" t="s">
        <v>160</v>
      </c>
      <c r="H323" s="243">
        <v>74.400000000000006</v>
      </c>
      <c r="I323" s="120"/>
      <c r="J323" s="121">
        <f>ROUND(I323*H323,2)</f>
        <v>0</v>
      </c>
      <c r="K323" s="119" t="s">
        <v>161</v>
      </c>
      <c r="L323" s="31"/>
      <c r="M323" s="122" t="s">
        <v>19</v>
      </c>
      <c r="N323" s="123" t="s">
        <v>44</v>
      </c>
      <c r="P323" s="124">
        <f>O323*H323</f>
        <v>0</v>
      </c>
      <c r="Q323" s="124">
        <v>0</v>
      </c>
      <c r="R323" s="124">
        <f>Q323*H323</f>
        <v>0</v>
      </c>
      <c r="S323" s="124">
        <v>0</v>
      </c>
      <c r="T323" s="125">
        <f>S323*H323</f>
        <v>0</v>
      </c>
      <c r="AR323" s="126" t="s">
        <v>162</v>
      </c>
      <c r="AT323" s="126" t="s">
        <v>157</v>
      </c>
      <c r="AU323" s="126" t="s">
        <v>80</v>
      </c>
      <c r="AY323" s="16" t="s">
        <v>155</v>
      </c>
      <c r="BE323" s="127">
        <f>IF(N323="základní",J323,0)</f>
        <v>0</v>
      </c>
      <c r="BF323" s="127">
        <f>IF(N323="snížená",J323,0)</f>
        <v>0</v>
      </c>
      <c r="BG323" s="127">
        <f>IF(N323="zákl. přenesená",J323,0)</f>
        <v>0</v>
      </c>
      <c r="BH323" s="127">
        <f>IF(N323="sníž. přenesená",J323,0)</f>
        <v>0</v>
      </c>
      <c r="BI323" s="127">
        <f>IF(N323="nulová",J323,0)</f>
        <v>0</v>
      </c>
      <c r="BJ323" s="16" t="s">
        <v>78</v>
      </c>
      <c r="BK323" s="127">
        <f>ROUND(I323*H323,2)</f>
        <v>0</v>
      </c>
      <c r="BL323" s="16" t="s">
        <v>162</v>
      </c>
      <c r="BM323" s="126" t="s">
        <v>420</v>
      </c>
    </row>
    <row r="324" spans="2:65" s="1" customFormat="1">
      <c r="B324" s="31"/>
      <c r="D324" s="244" t="s">
        <v>164</v>
      </c>
      <c r="F324" s="245" t="s">
        <v>231</v>
      </c>
      <c r="I324" s="128"/>
      <c r="L324" s="31"/>
      <c r="M324" s="129"/>
      <c r="T324" s="52"/>
      <c r="AT324" s="16" t="s">
        <v>164</v>
      </c>
      <c r="AU324" s="16" t="s">
        <v>80</v>
      </c>
    </row>
    <row r="325" spans="2:65" s="1" customFormat="1" ht="19.5">
      <c r="B325" s="31"/>
      <c r="D325" s="234" t="s">
        <v>166</v>
      </c>
      <c r="F325" s="235" t="s">
        <v>421</v>
      </c>
      <c r="I325" s="128"/>
      <c r="L325" s="31"/>
      <c r="M325" s="129"/>
      <c r="T325" s="52"/>
      <c r="AT325" s="16" t="s">
        <v>166</v>
      </c>
      <c r="AU325" s="16" t="s">
        <v>80</v>
      </c>
    </row>
    <row r="326" spans="2:65" s="1" customFormat="1" ht="24.2" customHeight="1">
      <c r="B326" s="31"/>
      <c r="C326" s="239" t="s">
        <v>422</v>
      </c>
      <c r="D326" s="239" t="s">
        <v>157</v>
      </c>
      <c r="E326" s="240" t="s">
        <v>423</v>
      </c>
      <c r="F326" s="241" t="s">
        <v>424</v>
      </c>
      <c r="G326" s="242" t="s">
        <v>179</v>
      </c>
      <c r="H326" s="243">
        <v>24</v>
      </c>
      <c r="I326" s="120"/>
      <c r="J326" s="121">
        <f>ROUND(I326*H326,2)</f>
        <v>0</v>
      </c>
      <c r="K326" s="119" t="s">
        <v>19</v>
      </c>
      <c r="L326" s="31"/>
      <c r="M326" s="122" t="s">
        <v>19</v>
      </c>
      <c r="N326" s="123" t="s">
        <v>44</v>
      </c>
      <c r="P326" s="124">
        <f>O326*H326</f>
        <v>0</v>
      </c>
      <c r="Q326" s="124">
        <v>0</v>
      </c>
      <c r="R326" s="124">
        <f>Q326*H326</f>
        <v>0</v>
      </c>
      <c r="S326" s="124">
        <v>0</v>
      </c>
      <c r="T326" s="125">
        <f>S326*H326</f>
        <v>0</v>
      </c>
      <c r="AR326" s="126" t="s">
        <v>162</v>
      </c>
      <c r="AT326" s="126" t="s">
        <v>157</v>
      </c>
      <c r="AU326" s="126" t="s">
        <v>80</v>
      </c>
      <c r="AY326" s="16" t="s">
        <v>155</v>
      </c>
      <c r="BE326" s="127">
        <f>IF(N326="základní",J326,0)</f>
        <v>0</v>
      </c>
      <c r="BF326" s="127">
        <f>IF(N326="snížená",J326,0)</f>
        <v>0</v>
      </c>
      <c r="BG326" s="127">
        <f>IF(N326="zákl. přenesená",J326,0)</f>
        <v>0</v>
      </c>
      <c r="BH326" s="127">
        <f>IF(N326="sníž. přenesená",J326,0)</f>
        <v>0</v>
      </c>
      <c r="BI326" s="127">
        <f>IF(N326="nulová",J326,0)</f>
        <v>0</v>
      </c>
      <c r="BJ326" s="16" t="s">
        <v>78</v>
      </c>
      <c r="BK326" s="127">
        <f>ROUND(I326*H326,2)</f>
        <v>0</v>
      </c>
      <c r="BL326" s="16" t="s">
        <v>162</v>
      </c>
      <c r="BM326" s="126" t="s">
        <v>425</v>
      </c>
    </row>
    <row r="327" spans="2:65" s="1" customFormat="1" ht="19.5">
      <c r="B327" s="31"/>
      <c r="D327" s="234" t="s">
        <v>166</v>
      </c>
      <c r="F327" s="235" t="s">
        <v>289</v>
      </c>
      <c r="I327" s="128"/>
      <c r="L327" s="31"/>
      <c r="M327" s="129"/>
      <c r="T327" s="52"/>
      <c r="AT327" s="16" t="s">
        <v>166</v>
      </c>
      <c r="AU327" s="16" t="s">
        <v>80</v>
      </c>
    </row>
    <row r="328" spans="2:65" s="1" customFormat="1" ht="44.25" customHeight="1">
      <c r="B328" s="31"/>
      <c r="C328" s="239" t="s">
        <v>426</v>
      </c>
      <c r="D328" s="239" t="s">
        <v>157</v>
      </c>
      <c r="E328" s="240" t="s">
        <v>199</v>
      </c>
      <c r="F328" s="241" t="s">
        <v>200</v>
      </c>
      <c r="G328" s="242" t="s">
        <v>201</v>
      </c>
      <c r="H328" s="243">
        <v>0.04</v>
      </c>
      <c r="I328" s="120"/>
      <c r="J328" s="121">
        <f>ROUND(I328*H328,2)</f>
        <v>0</v>
      </c>
      <c r="K328" s="119" t="s">
        <v>161</v>
      </c>
      <c r="L328" s="31"/>
      <c r="M328" s="122" t="s">
        <v>19</v>
      </c>
      <c r="N328" s="123" t="s">
        <v>44</v>
      </c>
      <c r="P328" s="124">
        <f>O328*H328</f>
        <v>0</v>
      </c>
      <c r="Q328" s="124">
        <v>0</v>
      </c>
      <c r="R328" s="124">
        <f>Q328*H328</f>
        <v>0</v>
      </c>
      <c r="S328" s="124">
        <v>0</v>
      </c>
      <c r="T328" s="125">
        <f>S328*H328</f>
        <v>0</v>
      </c>
      <c r="AR328" s="126" t="s">
        <v>162</v>
      </c>
      <c r="AT328" s="126" t="s">
        <v>157</v>
      </c>
      <c r="AU328" s="126" t="s">
        <v>80</v>
      </c>
      <c r="AY328" s="16" t="s">
        <v>155</v>
      </c>
      <c r="BE328" s="127">
        <f>IF(N328="základní",J328,0)</f>
        <v>0</v>
      </c>
      <c r="BF328" s="127">
        <f>IF(N328="snížená",J328,0)</f>
        <v>0</v>
      </c>
      <c r="BG328" s="127">
        <f>IF(N328="zákl. přenesená",J328,0)</f>
        <v>0</v>
      </c>
      <c r="BH328" s="127">
        <f>IF(N328="sníž. přenesená",J328,0)</f>
        <v>0</v>
      </c>
      <c r="BI328" s="127">
        <f>IF(N328="nulová",J328,0)</f>
        <v>0</v>
      </c>
      <c r="BJ328" s="16" t="s">
        <v>78</v>
      </c>
      <c r="BK328" s="127">
        <f>ROUND(I328*H328,2)</f>
        <v>0</v>
      </c>
      <c r="BL328" s="16" t="s">
        <v>162</v>
      </c>
      <c r="BM328" s="126" t="s">
        <v>427</v>
      </c>
    </row>
    <row r="329" spans="2:65" s="1" customFormat="1">
      <c r="B329" s="31"/>
      <c r="D329" s="244" t="s">
        <v>164</v>
      </c>
      <c r="F329" s="245" t="s">
        <v>203</v>
      </c>
      <c r="I329" s="128"/>
      <c r="L329" s="31"/>
      <c r="M329" s="129"/>
      <c r="T329" s="52"/>
      <c r="AT329" s="16" t="s">
        <v>164</v>
      </c>
      <c r="AU329" s="16" t="s">
        <v>80</v>
      </c>
    </row>
    <row r="330" spans="2:65" s="1" customFormat="1" ht="19.5">
      <c r="B330" s="31"/>
      <c r="D330" s="234" t="s">
        <v>166</v>
      </c>
      <c r="F330" s="235" t="s">
        <v>204</v>
      </c>
      <c r="I330" s="128"/>
      <c r="L330" s="31"/>
      <c r="M330" s="129"/>
      <c r="T330" s="52"/>
      <c r="AT330" s="16" t="s">
        <v>166</v>
      </c>
      <c r="AU330" s="16" t="s">
        <v>80</v>
      </c>
    </row>
    <row r="331" spans="2:65" s="1" customFormat="1" ht="37.9" customHeight="1">
      <c r="B331" s="31"/>
      <c r="C331" s="239" t="s">
        <v>428</v>
      </c>
      <c r="D331" s="239" t="s">
        <v>157</v>
      </c>
      <c r="E331" s="240" t="s">
        <v>309</v>
      </c>
      <c r="F331" s="241" t="s">
        <v>310</v>
      </c>
      <c r="G331" s="242" t="s">
        <v>300</v>
      </c>
      <c r="H331" s="243">
        <v>0.72</v>
      </c>
      <c r="I331" s="120"/>
      <c r="J331" s="121">
        <f>ROUND(I331*H331,2)</f>
        <v>0</v>
      </c>
      <c r="K331" s="119" t="s">
        <v>19</v>
      </c>
      <c r="L331" s="31"/>
      <c r="M331" s="122" t="s">
        <v>19</v>
      </c>
      <c r="N331" s="123" t="s">
        <v>44</v>
      </c>
      <c r="P331" s="124">
        <f>O331*H331</f>
        <v>0</v>
      </c>
      <c r="Q331" s="124">
        <v>0</v>
      </c>
      <c r="R331" s="124">
        <f>Q331*H331</f>
        <v>0</v>
      </c>
      <c r="S331" s="124">
        <v>0</v>
      </c>
      <c r="T331" s="125">
        <f>S331*H331</f>
        <v>0</v>
      </c>
      <c r="AR331" s="126" t="s">
        <v>162</v>
      </c>
      <c r="AT331" s="126" t="s">
        <v>157</v>
      </c>
      <c r="AU331" s="126" t="s">
        <v>80</v>
      </c>
      <c r="AY331" s="16" t="s">
        <v>155</v>
      </c>
      <c r="BE331" s="127">
        <f>IF(N331="základní",J331,0)</f>
        <v>0</v>
      </c>
      <c r="BF331" s="127">
        <f>IF(N331="snížená",J331,0)</f>
        <v>0</v>
      </c>
      <c r="BG331" s="127">
        <f>IF(N331="zákl. přenesená",J331,0)</f>
        <v>0</v>
      </c>
      <c r="BH331" s="127">
        <f>IF(N331="sníž. přenesená",J331,0)</f>
        <v>0</v>
      </c>
      <c r="BI331" s="127">
        <f>IF(N331="nulová",J331,0)</f>
        <v>0</v>
      </c>
      <c r="BJ331" s="16" t="s">
        <v>78</v>
      </c>
      <c r="BK331" s="127">
        <f>ROUND(I331*H331,2)</f>
        <v>0</v>
      </c>
      <c r="BL331" s="16" t="s">
        <v>162</v>
      </c>
      <c r="BM331" s="126" t="s">
        <v>429</v>
      </c>
    </row>
    <row r="332" spans="2:65" s="1" customFormat="1" ht="29.25">
      <c r="B332" s="31"/>
      <c r="D332" s="234" t="s">
        <v>166</v>
      </c>
      <c r="F332" s="235" t="s">
        <v>312</v>
      </c>
      <c r="I332" s="128"/>
      <c r="L332" s="31"/>
      <c r="M332" s="129"/>
      <c r="T332" s="52"/>
      <c r="AT332" s="16" t="s">
        <v>166</v>
      </c>
      <c r="AU332" s="16" t="s">
        <v>80</v>
      </c>
    </row>
    <row r="333" spans="2:65" s="12" customFormat="1">
      <c r="B333" s="130"/>
      <c r="C333" s="246"/>
      <c r="D333" s="234" t="s">
        <v>168</v>
      </c>
      <c r="E333" s="247" t="s">
        <v>19</v>
      </c>
      <c r="F333" s="248" t="s">
        <v>430</v>
      </c>
      <c r="G333" s="246"/>
      <c r="H333" s="249">
        <v>0.72</v>
      </c>
      <c r="I333" s="132"/>
      <c r="L333" s="130"/>
      <c r="M333" s="133"/>
      <c r="T333" s="134"/>
      <c r="AT333" s="131" t="s">
        <v>168</v>
      </c>
      <c r="AU333" s="131" t="s">
        <v>80</v>
      </c>
      <c r="AV333" s="12" t="s">
        <v>80</v>
      </c>
      <c r="AW333" s="12" t="s">
        <v>34</v>
      </c>
      <c r="AX333" s="12" t="s">
        <v>78</v>
      </c>
      <c r="AY333" s="131" t="s">
        <v>155</v>
      </c>
    </row>
    <row r="334" spans="2:65" s="1" customFormat="1" ht="16.5" customHeight="1">
      <c r="B334" s="31"/>
      <c r="C334" s="250" t="s">
        <v>431</v>
      </c>
      <c r="D334" s="250" t="s">
        <v>192</v>
      </c>
      <c r="E334" s="251" t="s">
        <v>315</v>
      </c>
      <c r="F334" s="252" t="s">
        <v>316</v>
      </c>
      <c r="G334" s="253" t="s">
        <v>300</v>
      </c>
      <c r="H334" s="254">
        <v>0.72</v>
      </c>
      <c r="I334" s="136"/>
      <c r="J334" s="137">
        <f>ROUND(I334*H334,2)</f>
        <v>0</v>
      </c>
      <c r="K334" s="135" t="s">
        <v>19</v>
      </c>
      <c r="L334" s="138"/>
      <c r="M334" s="139" t="s">
        <v>19</v>
      </c>
      <c r="N334" s="140" t="s">
        <v>44</v>
      </c>
      <c r="P334" s="124">
        <f>O334*H334</f>
        <v>0</v>
      </c>
      <c r="Q334" s="124">
        <v>1E-3</v>
      </c>
      <c r="R334" s="124">
        <f>Q334*H334</f>
        <v>7.1999999999999994E-4</v>
      </c>
      <c r="S334" s="124">
        <v>0</v>
      </c>
      <c r="T334" s="125">
        <f>S334*H334</f>
        <v>0</v>
      </c>
      <c r="AR334" s="126" t="s">
        <v>195</v>
      </c>
      <c r="AT334" s="126" t="s">
        <v>192</v>
      </c>
      <c r="AU334" s="126" t="s">
        <v>80</v>
      </c>
      <c r="AY334" s="16" t="s">
        <v>155</v>
      </c>
      <c r="BE334" s="127">
        <f>IF(N334="základní",J334,0)</f>
        <v>0</v>
      </c>
      <c r="BF334" s="127">
        <f>IF(N334="snížená",J334,0)</f>
        <v>0</v>
      </c>
      <c r="BG334" s="127">
        <f>IF(N334="zákl. přenesená",J334,0)</f>
        <v>0</v>
      </c>
      <c r="BH334" s="127">
        <f>IF(N334="sníž. přenesená",J334,0)</f>
        <v>0</v>
      </c>
      <c r="BI334" s="127">
        <f>IF(N334="nulová",J334,0)</f>
        <v>0</v>
      </c>
      <c r="BJ334" s="16" t="s">
        <v>78</v>
      </c>
      <c r="BK334" s="127">
        <f>ROUND(I334*H334,2)</f>
        <v>0</v>
      </c>
      <c r="BL334" s="16" t="s">
        <v>162</v>
      </c>
      <c r="BM334" s="126" t="s">
        <v>432</v>
      </c>
    </row>
    <row r="335" spans="2:65" s="1" customFormat="1" ht="19.5">
      <c r="B335" s="31"/>
      <c r="D335" s="234" t="s">
        <v>166</v>
      </c>
      <c r="F335" s="235" t="s">
        <v>318</v>
      </c>
      <c r="I335" s="128"/>
      <c r="L335" s="31"/>
      <c r="M335" s="129"/>
      <c r="T335" s="52"/>
      <c r="AT335" s="16" t="s">
        <v>166</v>
      </c>
      <c r="AU335" s="16" t="s">
        <v>80</v>
      </c>
    </row>
    <row r="336" spans="2:65" s="11" customFormat="1" ht="22.9" customHeight="1">
      <c r="B336" s="109"/>
      <c r="C336" s="236"/>
      <c r="D336" s="237" t="s">
        <v>72</v>
      </c>
      <c r="E336" s="238" t="s">
        <v>243</v>
      </c>
      <c r="F336" s="238" t="s">
        <v>433</v>
      </c>
      <c r="G336" s="236"/>
      <c r="H336" s="236"/>
      <c r="I336" s="286"/>
      <c r="J336" s="287">
        <f>BK336</f>
        <v>0</v>
      </c>
      <c r="K336" s="236"/>
      <c r="L336" s="109"/>
      <c r="M336" s="114"/>
      <c r="P336" s="115">
        <f>SUM(P337:P367)</f>
        <v>0</v>
      </c>
      <c r="R336" s="115">
        <f>SUM(R337:R367)</f>
        <v>1.4999999999999999E-4</v>
      </c>
      <c r="T336" s="116">
        <f>SUM(T337:T367)</f>
        <v>0</v>
      </c>
      <c r="AR336" s="110" t="s">
        <v>78</v>
      </c>
      <c r="AT336" s="117" t="s">
        <v>72</v>
      </c>
      <c r="AU336" s="117" t="s">
        <v>78</v>
      </c>
      <c r="AY336" s="110" t="s">
        <v>155</v>
      </c>
      <c r="BK336" s="118">
        <f>SUM(BK337:BK367)</f>
        <v>0</v>
      </c>
    </row>
    <row r="337" spans="2:65" s="1" customFormat="1" ht="24.2" customHeight="1">
      <c r="B337" s="31"/>
      <c r="C337" s="239" t="s">
        <v>434</v>
      </c>
      <c r="D337" s="239" t="s">
        <v>157</v>
      </c>
      <c r="E337" s="240" t="s">
        <v>435</v>
      </c>
      <c r="F337" s="241" t="s">
        <v>436</v>
      </c>
      <c r="G337" s="242" t="s">
        <v>179</v>
      </c>
      <c r="H337" s="243">
        <v>10</v>
      </c>
      <c r="I337" s="120"/>
      <c r="J337" s="121">
        <f>ROUND(I337*H337,2)</f>
        <v>0</v>
      </c>
      <c r="K337" s="119" t="s">
        <v>161</v>
      </c>
      <c r="L337" s="31"/>
      <c r="M337" s="122" t="s">
        <v>19</v>
      </c>
      <c r="N337" s="123" t="s">
        <v>44</v>
      </c>
      <c r="P337" s="124">
        <f>O337*H337</f>
        <v>0</v>
      </c>
      <c r="Q337" s="124">
        <v>0</v>
      </c>
      <c r="R337" s="124">
        <f>Q337*H337</f>
        <v>0</v>
      </c>
      <c r="S337" s="124">
        <v>0</v>
      </c>
      <c r="T337" s="125">
        <f>S337*H337</f>
        <v>0</v>
      </c>
      <c r="AR337" s="126" t="s">
        <v>162</v>
      </c>
      <c r="AT337" s="126" t="s">
        <v>157</v>
      </c>
      <c r="AU337" s="126" t="s">
        <v>80</v>
      </c>
      <c r="AY337" s="16" t="s">
        <v>155</v>
      </c>
      <c r="BE337" s="127">
        <f>IF(N337="základní",J337,0)</f>
        <v>0</v>
      </c>
      <c r="BF337" s="127">
        <f>IF(N337="snížená",J337,0)</f>
        <v>0</v>
      </c>
      <c r="BG337" s="127">
        <f>IF(N337="zákl. přenesená",J337,0)</f>
        <v>0</v>
      </c>
      <c r="BH337" s="127">
        <f>IF(N337="sníž. přenesená",J337,0)</f>
        <v>0</v>
      </c>
      <c r="BI337" s="127">
        <f>IF(N337="nulová",J337,0)</f>
        <v>0</v>
      </c>
      <c r="BJ337" s="16" t="s">
        <v>78</v>
      </c>
      <c r="BK337" s="127">
        <f>ROUND(I337*H337,2)</f>
        <v>0</v>
      </c>
      <c r="BL337" s="16" t="s">
        <v>162</v>
      </c>
      <c r="BM337" s="126" t="s">
        <v>437</v>
      </c>
    </row>
    <row r="338" spans="2:65" s="1" customFormat="1">
      <c r="B338" s="31"/>
      <c r="D338" s="244" t="s">
        <v>164</v>
      </c>
      <c r="F338" s="245" t="s">
        <v>438</v>
      </c>
      <c r="I338" s="128"/>
      <c r="L338" s="31"/>
      <c r="M338" s="129"/>
      <c r="T338" s="52"/>
      <c r="AT338" s="16" t="s">
        <v>164</v>
      </c>
      <c r="AU338" s="16" t="s">
        <v>80</v>
      </c>
    </row>
    <row r="339" spans="2:65" s="1" customFormat="1" ht="29.25">
      <c r="B339" s="31"/>
      <c r="D339" s="234" t="s">
        <v>166</v>
      </c>
      <c r="F339" s="235" t="s">
        <v>439</v>
      </c>
      <c r="I339" s="128"/>
      <c r="L339" s="31"/>
      <c r="M339" s="129"/>
      <c r="T339" s="52"/>
      <c r="AT339" s="16" t="s">
        <v>166</v>
      </c>
      <c r="AU339" s="16" t="s">
        <v>80</v>
      </c>
    </row>
    <row r="340" spans="2:65" s="1" customFormat="1" ht="24.2" customHeight="1">
      <c r="B340" s="31"/>
      <c r="C340" s="239" t="s">
        <v>440</v>
      </c>
      <c r="D340" s="239" t="s">
        <v>157</v>
      </c>
      <c r="E340" s="240" t="s">
        <v>441</v>
      </c>
      <c r="F340" s="241" t="s">
        <v>442</v>
      </c>
      <c r="G340" s="242" t="s">
        <v>179</v>
      </c>
      <c r="H340" s="243">
        <v>10</v>
      </c>
      <c r="I340" s="120"/>
      <c r="J340" s="121">
        <f>ROUND(I340*H340,2)</f>
        <v>0</v>
      </c>
      <c r="K340" s="119" t="s">
        <v>161</v>
      </c>
      <c r="L340" s="31"/>
      <c r="M340" s="122" t="s">
        <v>19</v>
      </c>
      <c r="N340" s="123" t="s">
        <v>44</v>
      </c>
      <c r="P340" s="124">
        <f>O340*H340</f>
        <v>0</v>
      </c>
      <c r="Q340" s="124">
        <v>0</v>
      </c>
      <c r="R340" s="124">
        <f>Q340*H340</f>
        <v>0</v>
      </c>
      <c r="S340" s="124">
        <v>0</v>
      </c>
      <c r="T340" s="125">
        <f>S340*H340</f>
        <v>0</v>
      </c>
      <c r="AR340" s="126" t="s">
        <v>162</v>
      </c>
      <c r="AT340" s="126" t="s">
        <v>157</v>
      </c>
      <c r="AU340" s="126" t="s">
        <v>80</v>
      </c>
      <c r="AY340" s="16" t="s">
        <v>155</v>
      </c>
      <c r="BE340" s="127">
        <f>IF(N340="základní",J340,0)</f>
        <v>0</v>
      </c>
      <c r="BF340" s="127">
        <f>IF(N340="snížená",J340,0)</f>
        <v>0</v>
      </c>
      <c r="BG340" s="127">
        <f>IF(N340="zákl. přenesená",J340,0)</f>
        <v>0</v>
      </c>
      <c r="BH340" s="127">
        <f>IF(N340="sníž. přenesená",J340,0)</f>
        <v>0</v>
      </c>
      <c r="BI340" s="127">
        <f>IF(N340="nulová",J340,0)</f>
        <v>0</v>
      </c>
      <c r="BJ340" s="16" t="s">
        <v>78</v>
      </c>
      <c r="BK340" s="127">
        <f>ROUND(I340*H340,2)</f>
        <v>0</v>
      </c>
      <c r="BL340" s="16" t="s">
        <v>162</v>
      </c>
      <c r="BM340" s="126" t="s">
        <v>443</v>
      </c>
    </row>
    <row r="341" spans="2:65" s="1" customFormat="1">
      <c r="B341" s="31"/>
      <c r="D341" s="244" t="s">
        <v>164</v>
      </c>
      <c r="F341" s="245" t="s">
        <v>444</v>
      </c>
      <c r="I341" s="128"/>
      <c r="L341" s="31"/>
      <c r="M341" s="129"/>
      <c r="T341" s="52"/>
      <c r="AT341" s="16" t="s">
        <v>164</v>
      </c>
      <c r="AU341" s="16" t="s">
        <v>80</v>
      </c>
    </row>
    <row r="342" spans="2:65" s="1" customFormat="1" ht="29.25">
      <c r="B342" s="31"/>
      <c r="D342" s="234" t="s">
        <v>166</v>
      </c>
      <c r="F342" s="235" t="s">
        <v>445</v>
      </c>
      <c r="I342" s="128"/>
      <c r="L342" s="31"/>
      <c r="M342" s="129"/>
      <c r="T342" s="52"/>
      <c r="AT342" s="16" t="s">
        <v>166</v>
      </c>
      <c r="AU342" s="16" t="s">
        <v>80</v>
      </c>
    </row>
    <row r="343" spans="2:65" s="1" customFormat="1" ht="16.5" customHeight="1">
      <c r="B343" s="31"/>
      <c r="C343" s="239" t="s">
        <v>446</v>
      </c>
      <c r="D343" s="239" t="s">
        <v>157</v>
      </c>
      <c r="E343" s="240" t="s">
        <v>447</v>
      </c>
      <c r="F343" s="241" t="s">
        <v>448</v>
      </c>
      <c r="G343" s="242" t="s">
        <v>179</v>
      </c>
      <c r="H343" s="243">
        <v>10</v>
      </c>
      <c r="I343" s="120"/>
      <c r="J343" s="121">
        <f>ROUND(I343*H343,2)</f>
        <v>0</v>
      </c>
      <c r="K343" s="119" t="s">
        <v>161</v>
      </c>
      <c r="L343" s="31"/>
      <c r="M343" s="122" t="s">
        <v>19</v>
      </c>
      <c r="N343" s="123" t="s">
        <v>44</v>
      </c>
      <c r="P343" s="124">
        <f>O343*H343</f>
        <v>0</v>
      </c>
      <c r="Q343" s="124">
        <v>0</v>
      </c>
      <c r="R343" s="124">
        <f>Q343*H343</f>
        <v>0</v>
      </c>
      <c r="S343" s="124">
        <v>0</v>
      </c>
      <c r="T343" s="125">
        <f>S343*H343</f>
        <v>0</v>
      </c>
      <c r="AR343" s="126" t="s">
        <v>162</v>
      </c>
      <c r="AT343" s="126" t="s">
        <v>157</v>
      </c>
      <c r="AU343" s="126" t="s">
        <v>80</v>
      </c>
      <c r="AY343" s="16" t="s">
        <v>155</v>
      </c>
      <c r="BE343" s="127">
        <f>IF(N343="základní",J343,0)</f>
        <v>0</v>
      </c>
      <c r="BF343" s="127">
        <f>IF(N343="snížená",J343,0)</f>
        <v>0</v>
      </c>
      <c r="BG343" s="127">
        <f>IF(N343="zákl. přenesená",J343,0)</f>
        <v>0</v>
      </c>
      <c r="BH343" s="127">
        <f>IF(N343="sníž. přenesená",J343,0)</f>
        <v>0</v>
      </c>
      <c r="BI343" s="127">
        <f>IF(N343="nulová",J343,0)</f>
        <v>0</v>
      </c>
      <c r="BJ343" s="16" t="s">
        <v>78</v>
      </c>
      <c r="BK343" s="127">
        <f>ROUND(I343*H343,2)</f>
        <v>0</v>
      </c>
      <c r="BL343" s="16" t="s">
        <v>162</v>
      </c>
      <c r="BM343" s="126" t="s">
        <v>449</v>
      </c>
    </row>
    <row r="344" spans="2:65" s="1" customFormat="1">
      <c r="B344" s="31"/>
      <c r="D344" s="244" t="s">
        <v>164</v>
      </c>
      <c r="F344" s="245" t="s">
        <v>450</v>
      </c>
      <c r="I344" s="128"/>
      <c r="L344" s="31"/>
      <c r="M344" s="129"/>
      <c r="T344" s="52"/>
      <c r="AT344" s="16" t="s">
        <v>164</v>
      </c>
      <c r="AU344" s="16" t="s">
        <v>80</v>
      </c>
    </row>
    <row r="345" spans="2:65" s="1" customFormat="1" ht="19.5">
      <c r="B345" s="31"/>
      <c r="D345" s="234" t="s">
        <v>166</v>
      </c>
      <c r="F345" s="235" t="s">
        <v>289</v>
      </c>
      <c r="I345" s="128"/>
      <c r="L345" s="31"/>
      <c r="M345" s="129"/>
      <c r="T345" s="52"/>
      <c r="AT345" s="16" t="s">
        <v>166</v>
      </c>
      <c r="AU345" s="16" t="s">
        <v>80</v>
      </c>
    </row>
    <row r="346" spans="2:65" s="1" customFormat="1" ht="24.2" customHeight="1">
      <c r="B346" s="31"/>
      <c r="C346" s="239" t="s">
        <v>451</v>
      </c>
      <c r="D346" s="239" t="s">
        <v>157</v>
      </c>
      <c r="E346" s="240" t="s">
        <v>368</v>
      </c>
      <c r="F346" s="241" t="s">
        <v>369</v>
      </c>
      <c r="G346" s="242" t="s">
        <v>160</v>
      </c>
      <c r="H346" s="243">
        <v>20</v>
      </c>
      <c r="I346" s="120"/>
      <c r="J346" s="121">
        <f>ROUND(I346*H346,2)</f>
        <v>0</v>
      </c>
      <c r="K346" s="119" t="s">
        <v>161</v>
      </c>
      <c r="L346" s="31"/>
      <c r="M346" s="122" t="s">
        <v>19</v>
      </c>
      <c r="N346" s="123" t="s">
        <v>44</v>
      </c>
      <c r="P346" s="124">
        <f>O346*H346</f>
        <v>0</v>
      </c>
      <c r="Q346" s="124">
        <v>0</v>
      </c>
      <c r="R346" s="124">
        <f>Q346*H346</f>
        <v>0</v>
      </c>
      <c r="S346" s="124">
        <v>0</v>
      </c>
      <c r="T346" s="125">
        <f>S346*H346</f>
        <v>0</v>
      </c>
      <c r="AR346" s="126" t="s">
        <v>162</v>
      </c>
      <c r="AT346" s="126" t="s">
        <v>157</v>
      </c>
      <c r="AU346" s="126" t="s">
        <v>80</v>
      </c>
      <c r="AY346" s="16" t="s">
        <v>155</v>
      </c>
      <c r="BE346" s="127">
        <f>IF(N346="základní",J346,0)</f>
        <v>0</v>
      </c>
      <c r="BF346" s="127">
        <f>IF(N346="snížená",J346,0)</f>
        <v>0</v>
      </c>
      <c r="BG346" s="127">
        <f>IF(N346="zákl. přenesená",J346,0)</f>
        <v>0</v>
      </c>
      <c r="BH346" s="127">
        <f>IF(N346="sníž. přenesená",J346,0)</f>
        <v>0</v>
      </c>
      <c r="BI346" s="127">
        <f>IF(N346="nulová",J346,0)</f>
        <v>0</v>
      </c>
      <c r="BJ346" s="16" t="s">
        <v>78</v>
      </c>
      <c r="BK346" s="127">
        <f>ROUND(I346*H346,2)</f>
        <v>0</v>
      </c>
      <c r="BL346" s="16" t="s">
        <v>162</v>
      </c>
      <c r="BM346" s="126" t="s">
        <v>452</v>
      </c>
    </row>
    <row r="347" spans="2:65" s="1" customFormat="1">
      <c r="B347" s="31"/>
      <c r="D347" s="244" t="s">
        <v>164</v>
      </c>
      <c r="F347" s="245" t="s">
        <v>371</v>
      </c>
      <c r="I347" s="128"/>
      <c r="L347" s="31"/>
      <c r="M347" s="129"/>
      <c r="T347" s="52"/>
      <c r="AT347" s="16" t="s">
        <v>164</v>
      </c>
      <c r="AU347" s="16" t="s">
        <v>80</v>
      </c>
    </row>
    <row r="348" spans="2:65" s="1" customFormat="1" ht="19.5">
      <c r="B348" s="31"/>
      <c r="D348" s="234" t="s">
        <v>166</v>
      </c>
      <c r="F348" s="235" t="s">
        <v>372</v>
      </c>
      <c r="I348" s="128"/>
      <c r="L348" s="31"/>
      <c r="M348" s="129"/>
      <c r="T348" s="52"/>
      <c r="AT348" s="16" t="s">
        <v>166</v>
      </c>
      <c r="AU348" s="16" t="s">
        <v>80</v>
      </c>
    </row>
    <row r="349" spans="2:65" s="12" customFormat="1">
      <c r="B349" s="130"/>
      <c r="C349" s="246"/>
      <c r="D349" s="234" t="s">
        <v>168</v>
      </c>
      <c r="E349" s="247" t="s">
        <v>19</v>
      </c>
      <c r="F349" s="248" t="s">
        <v>453</v>
      </c>
      <c r="G349" s="246"/>
      <c r="H349" s="249">
        <v>20</v>
      </c>
      <c r="I349" s="132"/>
      <c r="L349" s="130"/>
      <c r="M349" s="133"/>
      <c r="T349" s="134"/>
      <c r="AT349" s="131" t="s">
        <v>168</v>
      </c>
      <c r="AU349" s="131" t="s">
        <v>80</v>
      </c>
      <c r="AV349" s="12" t="s">
        <v>80</v>
      </c>
      <c r="AW349" s="12" t="s">
        <v>34</v>
      </c>
      <c r="AX349" s="12" t="s">
        <v>78</v>
      </c>
      <c r="AY349" s="131" t="s">
        <v>155</v>
      </c>
    </row>
    <row r="350" spans="2:65" s="1" customFormat="1" ht="44.25" customHeight="1">
      <c r="B350" s="31"/>
      <c r="C350" s="239" t="s">
        <v>454</v>
      </c>
      <c r="D350" s="239" t="s">
        <v>157</v>
      </c>
      <c r="E350" s="240" t="s">
        <v>199</v>
      </c>
      <c r="F350" s="241" t="s">
        <v>200</v>
      </c>
      <c r="G350" s="242" t="s">
        <v>201</v>
      </c>
      <c r="H350" s="243">
        <v>0.03</v>
      </c>
      <c r="I350" s="120"/>
      <c r="J350" s="121">
        <f>ROUND(I350*H350,2)</f>
        <v>0</v>
      </c>
      <c r="K350" s="119" t="s">
        <v>161</v>
      </c>
      <c r="L350" s="31"/>
      <c r="M350" s="122" t="s">
        <v>19</v>
      </c>
      <c r="N350" s="123" t="s">
        <v>44</v>
      </c>
      <c r="P350" s="124">
        <f>O350*H350</f>
        <v>0</v>
      </c>
      <c r="Q350" s="124">
        <v>0</v>
      </c>
      <c r="R350" s="124">
        <f>Q350*H350</f>
        <v>0</v>
      </c>
      <c r="S350" s="124">
        <v>0</v>
      </c>
      <c r="T350" s="125">
        <f>S350*H350</f>
        <v>0</v>
      </c>
      <c r="AR350" s="126" t="s">
        <v>162</v>
      </c>
      <c r="AT350" s="126" t="s">
        <v>157</v>
      </c>
      <c r="AU350" s="126" t="s">
        <v>80</v>
      </c>
      <c r="AY350" s="16" t="s">
        <v>155</v>
      </c>
      <c r="BE350" s="127">
        <f>IF(N350="základní",J350,0)</f>
        <v>0</v>
      </c>
      <c r="BF350" s="127">
        <f>IF(N350="snížená",J350,0)</f>
        <v>0</v>
      </c>
      <c r="BG350" s="127">
        <f>IF(N350="zákl. přenesená",J350,0)</f>
        <v>0</v>
      </c>
      <c r="BH350" s="127">
        <f>IF(N350="sníž. přenesená",J350,0)</f>
        <v>0</v>
      </c>
      <c r="BI350" s="127">
        <f>IF(N350="nulová",J350,0)</f>
        <v>0</v>
      </c>
      <c r="BJ350" s="16" t="s">
        <v>78</v>
      </c>
      <c r="BK350" s="127">
        <f>ROUND(I350*H350,2)</f>
        <v>0</v>
      </c>
      <c r="BL350" s="16" t="s">
        <v>162</v>
      </c>
      <c r="BM350" s="126" t="s">
        <v>455</v>
      </c>
    </row>
    <row r="351" spans="2:65" s="1" customFormat="1">
      <c r="B351" s="31"/>
      <c r="D351" s="244" t="s">
        <v>164</v>
      </c>
      <c r="F351" s="245" t="s">
        <v>203</v>
      </c>
      <c r="I351" s="128"/>
      <c r="L351" s="31"/>
      <c r="M351" s="129"/>
      <c r="T351" s="52"/>
      <c r="AT351" s="16" t="s">
        <v>164</v>
      </c>
      <c r="AU351" s="16" t="s">
        <v>80</v>
      </c>
    </row>
    <row r="352" spans="2:65" s="1" customFormat="1" ht="19.5">
      <c r="B352" s="31"/>
      <c r="D352" s="234" t="s">
        <v>166</v>
      </c>
      <c r="F352" s="235" t="s">
        <v>204</v>
      </c>
      <c r="I352" s="128"/>
      <c r="L352" s="31"/>
      <c r="M352" s="129"/>
      <c r="T352" s="52"/>
      <c r="AT352" s="16" t="s">
        <v>166</v>
      </c>
      <c r="AU352" s="16" t="s">
        <v>80</v>
      </c>
    </row>
    <row r="353" spans="2:65" s="1" customFormat="1" ht="24.2" customHeight="1">
      <c r="B353" s="31"/>
      <c r="C353" s="239" t="s">
        <v>456</v>
      </c>
      <c r="D353" s="239" t="s">
        <v>157</v>
      </c>
      <c r="E353" s="240" t="s">
        <v>376</v>
      </c>
      <c r="F353" s="241" t="s">
        <v>377</v>
      </c>
      <c r="G353" s="242" t="s">
        <v>160</v>
      </c>
      <c r="H353" s="243">
        <v>40</v>
      </c>
      <c r="I353" s="120"/>
      <c r="J353" s="121">
        <f>ROUND(I353*H353,2)</f>
        <v>0</v>
      </c>
      <c r="K353" s="119" t="s">
        <v>161</v>
      </c>
      <c r="L353" s="31"/>
      <c r="M353" s="122" t="s">
        <v>19</v>
      </c>
      <c r="N353" s="123" t="s">
        <v>44</v>
      </c>
      <c r="P353" s="124">
        <f>O353*H353</f>
        <v>0</v>
      </c>
      <c r="Q353" s="124">
        <v>0</v>
      </c>
      <c r="R353" s="124">
        <f>Q353*H353</f>
        <v>0</v>
      </c>
      <c r="S353" s="124">
        <v>0</v>
      </c>
      <c r="T353" s="125">
        <f>S353*H353</f>
        <v>0</v>
      </c>
      <c r="AR353" s="126" t="s">
        <v>162</v>
      </c>
      <c r="AT353" s="126" t="s">
        <v>157</v>
      </c>
      <c r="AU353" s="126" t="s">
        <v>80</v>
      </c>
      <c r="AY353" s="16" t="s">
        <v>155</v>
      </c>
      <c r="BE353" s="127">
        <f>IF(N353="základní",J353,0)</f>
        <v>0</v>
      </c>
      <c r="BF353" s="127">
        <f>IF(N353="snížená",J353,0)</f>
        <v>0</v>
      </c>
      <c r="BG353" s="127">
        <f>IF(N353="zákl. přenesená",J353,0)</f>
        <v>0</v>
      </c>
      <c r="BH353" s="127">
        <f>IF(N353="sníž. přenesená",J353,0)</f>
        <v>0</v>
      </c>
      <c r="BI353" s="127">
        <f>IF(N353="nulová",J353,0)</f>
        <v>0</v>
      </c>
      <c r="BJ353" s="16" t="s">
        <v>78</v>
      </c>
      <c r="BK353" s="127">
        <f>ROUND(I353*H353,2)</f>
        <v>0</v>
      </c>
      <c r="BL353" s="16" t="s">
        <v>162</v>
      </c>
      <c r="BM353" s="126" t="s">
        <v>457</v>
      </c>
    </row>
    <row r="354" spans="2:65" s="1" customFormat="1">
      <c r="B354" s="31"/>
      <c r="D354" s="244" t="s">
        <v>164</v>
      </c>
      <c r="F354" s="245" t="s">
        <v>379</v>
      </c>
      <c r="I354" s="128"/>
      <c r="L354" s="31"/>
      <c r="M354" s="129"/>
      <c r="T354" s="52"/>
      <c r="AT354" s="16" t="s">
        <v>164</v>
      </c>
      <c r="AU354" s="16" t="s">
        <v>80</v>
      </c>
    </row>
    <row r="355" spans="2:65" s="1" customFormat="1" ht="19.5">
      <c r="B355" s="31"/>
      <c r="D355" s="234" t="s">
        <v>166</v>
      </c>
      <c r="F355" s="235" t="s">
        <v>380</v>
      </c>
      <c r="I355" s="128"/>
      <c r="L355" s="31"/>
      <c r="M355" s="129"/>
      <c r="T355" s="52"/>
      <c r="AT355" s="16" t="s">
        <v>166</v>
      </c>
      <c r="AU355" s="16" t="s">
        <v>80</v>
      </c>
    </row>
    <row r="356" spans="2:65" s="12" customFormat="1">
      <c r="B356" s="130"/>
      <c r="C356" s="246"/>
      <c r="D356" s="234" t="s">
        <v>168</v>
      </c>
      <c r="E356" s="247" t="s">
        <v>19</v>
      </c>
      <c r="F356" s="248" t="s">
        <v>458</v>
      </c>
      <c r="G356" s="246"/>
      <c r="H356" s="249">
        <v>40</v>
      </c>
      <c r="I356" s="132"/>
      <c r="L356" s="130"/>
      <c r="M356" s="133"/>
      <c r="T356" s="134"/>
      <c r="AT356" s="131" t="s">
        <v>168</v>
      </c>
      <c r="AU356" s="131" t="s">
        <v>80</v>
      </c>
      <c r="AV356" s="12" t="s">
        <v>80</v>
      </c>
      <c r="AW356" s="12" t="s">
        <v>34</v>
      </c>
      <c r="AX356" s="12" t="s">
        <v>78</v>
      </c>
      <c r="AY356" s="131" t="s">
        <v>155</v>
      </c>
    </row>
    <row r="357" spans="2:65" s="1" customFormat="1" ht="16.5" customHeight="1">
      <c r="B357" s="31"/>
      <c r="C357" s="250" t="s">
        <v>459</v>
      </c>
      <c r="D357" s="250" t="s">
        <v>192</v>
      </c>
      <c r="E357" s="251" t="s">
        <v>383</v>
      </c>
      <c r="F357" s="252" t="s">
        <v>384</v>
      </c>
      <c r="G357" s="253" t="s">
        <v>385</v>
      </c>
      <c r="H357" s="254">
        <v>40</v>
      </c>
      <c r="I357" s="136"/>
      <c r="J357" s="137">
        <f>ROUND(I357*H357,2)</f>
        <v>0</v>
      </c>
      <c r="K357" s="135" t="s">
        <v>19</v>
      </c>
      <c r="L357" s="138"/>
      <c r="M357" s="139" t="s">
        <v>19</v>
      </c>
      <c r="N357" s="140" t="s">
        <v>44</v>
      </c>
      <c r="P357" s="124">
        <f>O357*H357</f>
        <v>0</v>
      </c>
      <c r="Q357" s="124">
        <v>0</v>
      </c>
      <c r="R357" s="124">
        <f>Q357*H357</f>
        <v>0</v>
      </c>
      <c r="S357" s="124">
        <v>0</v>
      </c>
      <c r="T357" s="125">
        <f>S357*H357</f>
        <v>0</v>
      </c>
      <c r="AR357" s="126" t="s">
        <v>195</v>
      </c>
      <c r="AT357" s="126" t="s">
        <v>192</v>
      </c>
      <c r="AU357" s="126" t="s">
        <v>80</v>
      </c>
      <c r="AY357" s="16" t="s">
        <v>155</v>
      </c>
      <c r="BE357" s="127">
        <f>IF(N357="základní",J357,0)</f>
        <v>0</v>
      </c>
      <c r="BF357" s="127">
        <f>IF(N357="snížená",J357,0)</f>
        <v>0</v>
      </c>
      <c r="BG357" s="127">
        <f>IF(N357="zákl. přenesená",J357,0)</f>
        <v>0</v>
      </c>
      <c r="BH357" s="127">
        <f>IF(N357="sníž. přenesená",J357,0)</f>
        <v>0</v>
      </c>
      <c r="BI357" s="127">
        <f>IF(N357="nulová",J357,0)</f>
        <v>0</v>
      </c>
      <c r="BJ357" s="16" t="s">
        <v>78</v>
      </c>
      <c r="BK357" s="127">
        <f>ROUND(I357*H357,2)</f>
        <v>0</v>
      </c>
      <c r="BL357" s="16" t="s">
        <v>162</v>
      </c>
      <c r="BM357" s="126" t="s">
        <v>460</v>
      </c>
    </row>
    <row r="358" spans="2:65" s="1" customFormat="1" ht="19.5">
      <c r="B358" s="31"/>
      <c r="D358" s="234" t="s">
        <v>166</v>
      </c>
      <c r="F358" s="235" t="s">
        <v>387</v>
      </c>
      <c r="I358" s="128"/>
      <c r="L358" s="31"/>
      <c r="M358" s="129"/>
      <c r="T358" s="52"/>
      <c r="AT358" s="16" t="s">
        <v>166</v>
      </c>
      <c r="AU358" s="16" t="s">
        <v>80</v>
      </c>
    </row>
    <row r="359" spans="2:65" s="12" customFormat="1">
      <c r="B359" s="130"/>
      <c r="C359" s="246"/>
      <c r="D359" s="234" t="s">
        <v>168</v>
      </c>
      <c r="E359" s="247" t="s">
        <v>19</v>
      </c>
      <c r="F359" s="248" t="s">
        <v>461</v>
      </c>
      <c r="G359" s="246"/>
      <c r="H359" s="249">
        <v>40</v>
      </c>
      <c r="I359" s="132"/>
      <c r="L359" s="130"/>
      <c r="M359" s="133"/>
      <c r="T359" s="134"/>
      <c r="AT359" s="131" t="s">
        <v>168</v>
      </c>
      <c r="AU359" s="131" t="s">
        <v>80</v>
      </c>
      <c r="AV359" s="12" t="s">
        <v>80</v>
      </c>
      <c r="AW359" s="12" t="s">
        <v>34</v>
      </c>
      <c r="AX359" s="12" t="s">
        <v>78</v>
      </c>
      <c r="AY359" s="131" t="s">
        <v>155</v>
      </c>
    </row>
    <row r="360" spans="2:65" s="1" customFormat="1" ht="16.5" customHeight="1">
      <c r="B360" s="31"/>
      <c r="C360" s="250" t="s">
        <v>462</v>
      </c>
      <c r="D360" s="250" t="s">
        <v>192</v>
      </c>
      <c r="E360" s="251" t="s">
        <v>389</v>
      </c>
      <c r="F360" s="252" t="s">
        <v>390</v>
      </c>
      <c r="G360" s="253" t="s">
        <v>385</v>
      </c>
      <c r="H360" s="254">
        <v>40</v>
      </c>
      <c r="I360" s="136"/>
      <c r="J360" s="137">
        <f>ROUND(I360*H360,2)</f>
        <v>0</v>
      </c>
      <c r="K360" s="135" t="s">
        <v>19</v>
      </c>
      <c r="L360" s="138"/>
      <c r="M360" s="139" t="s">
        <v>19</v>
      </c>
      <c r="N360" s="140" t="s">
        <v>44</v>
      </c>
      <c r="P360" s="124">
        <f>O360*H360</f>
        <v>0</v>
      </c>
      <c r="Q360" s="124">
        <v>0</v>
      </c>
      <c r="R360" s="124">
        <f>Q360*H360</f>
        <v>0</v>
      </c>
      <c r="S360" s="124">
        <v>0</v>
      </c>
      <c r="T360" s="125">
        <f>S360*H360</f>
        <v>0</v>
      </c>
      <c r="AR360" s="126" t="s">
        <v>195</v>
      </c>
      <c r="AT360" s="126" t="s">
        <v>192</v>
      </c>
      <c r="AU360" s="126" t="s">
        <v>80</v>
      </c>
      <c r="AY360" s="16" t="s">
        <v>155</v>
      </c>
      <c r="BE360" s="127">
        <f>IF(N360="základní",J360,0)</f>
        <v>0</v>
      </c>
      <c r="BF360" s="127">
        <f>IF(N360="snížená",J360,0)</f>
        <v>0</v>
      </c>
      <c r="BG360" s="127">
        <f>IF(N360="zákl. přenesená",J360,0)</f>
        <v>0</v>
      </c>
      <c r="BH360" s="127">
        <f>IF(N360="sníž. přenesená",J360,0)</f>
        <v>0</v>
      </c>
      <c r="BI360" s="127">
        <f>IF(N360="nulová",J360,0)</f>
        <v>0</v>
      </c>
      <c r="BJ360" s="16" t="s">
        <v>78</v>
      </c>
      <c r="BK360" s="127">
        <f>ROUND(I360*H360,2)</f>
        <v>0</v>
      </c>
      <c r="BL360" s="16" t="s">
        <v>162</v>
      </c>
      <c r="BM360" s="126" t="s">
        <v>463</v>
      </c>
    </row>
    <row r="361" spans="2:65" s="1" customFormat="1" ht="19.5">
      <c r="B361" s="31"/>
      <c r="D361" s="234" t="s">
        <v>166</v>
      </c>
      <c r="F361" s="235" t="s">
        <v>392</v>
      </c>
      <c r="I361" s="128"/>
      <c r="L361" s="31"/>
      <c r="M361" s="129"/>
      <c r="T361" s="52"/>
      <c r="AT361" s="16" t="s">
        <v>166</v>
      </c>
      <c r="AU361" s="16" t="s">
        <v>80</v>
      </c>
    </row>
    <row r="362" spans="2:65" s="12" customFormat="1">
      <c r="B362" s="130"/>
      <c r="C362" s="246"/>
      <c r="D362" s="234" t="s">
        <v>168</v>
      </c>
      <c r="E362" s="247" t="s">
        <v>19</v>
      </c>
      <c r="F362" s="248" t="s">
        <v>461</v>
      </c>
      <c r="G362" s="246"/>
      <c r="H362" s="249">
        <v>40</v>
      </c>
      <c r="I362" s="132"/>
      <c r="L362" s="130"/>
      <c r="M362" s="133"/>
      <c r="T362" s="134"/>
      <c r="AT362" s="131" t="s">
        <v>168</v>
      </c>
      <c r="AU362" s="131" t="s">
        <v>80</v>
      </c>
      <c r="AV362" s="12" t="s">
        <v>80</v>
      </c>
      <c r="AW362" s="12" t="s">
        <v>34</v>
      </c>
      <c r="AX362" s="12" t="s">
        <v>78</v>
      </c>
      <c r="AY362" s="131" t="s">
        <v>155</v>
      </c>
    </row>
    <row r="363" spans="2:65" s="1" customFormat="1" ht="37.9" customHeight="1">
      <c r="B363" s="31"/>
      <c r="C363" s="239" t="s">
        <v>464</v>
      </c>
      <c r="D363" s="239" t="s">
        <v>157</v>
      </c>
      <c r="E363" s="240" t="s">
        <v>309</v>
      </c>
      <c r="F363" s="241" t="s">
        <v>310</v>
      </c>
      <c r="G363" s="242" t="s">
        <v>300</v>
      </c>
      <c r="H363" s="243">
        <v>0.15</v>
      </c>
      <c r="I363" s="120"/>
      <c r="J363" s="121">
        <f>ROUND(I363*H363,2)</f>
        <v>0</v>
      </c>
      <c r="K363" s="119" t="s">
        <v>19</v>
      </c>
      <c r="L363" s="31"/>
      <c r="M363" s="122" t="s">
        <v>19</v>
      </c>
      <c r="N363" s="123" t="s">
        <v>44</v>
      </c>
      <c r="P363" s="124">
        <f>O363*H363</f>
        <v>0</v>
      </c>
      <c r="Q363" s="124">
        <v>0</v>
      </c>
      <c r="R363" s="124">
        <f>Q363*H363</f>
        <v>0</v>
      </c>
      <c r="S363" s="124">
        <v>0</v>
      </c>
      <c r="T363" s="125">
        <f>S363*H363</f>
        <v>0</v>
      </c>
      <c r="AR363" s="126" t="s">
        <v>162</v>
      </c>
      <c r="AT363" s="126" t="s">
        <v>157</v>
      </c>
      <c r="AU363" s="126" t="s">
        <v>80</v>
      </c>
      <c r="AY363" s="16" t="s">
        <v>155</v>
      </c>
      <c r="BE363" s="127">
        <f>IF(N363="základní",J363,0)</f>
        <v>0</v>
      </c>
      <c r="BF363" s="127">
        <f>IF(N363="snížená",J363,0)</f>
        <v>0</v>
      </c>
      <c r="BG363" s="127">
        <f>IF(N363="zákl. přenesená",J363,0)</f>
        <v>0</v>
      </c>
      <c r="BH363" s="127">
        <f>IF(N363="sníž. přenesená",J363,0)</f>
        <v>0</v>
      </c>
      <c r="BI363" s="127">
        <f>IF(N363="nulová",J363,0)</f>
        <v>0</v>
      </c>
      <c r="BJ363" s="16" t="s">
        <v>78</v>
      </c>
      <c r="BK363" s="127">
        <f>ROUND(I363*H363,2)</f>
        <v>0</v>
      </c>
      <c r="BL363" s="16" t="s">
        <v>162</v>
      </c>
      <c r="BM363" s="126" t="s">
        <v>465</v>
      </c>
    </row>
    <row r="364" spans="2:65" s="1" customFormat="1" ht="29.25">
      <c r="B364" s="31"/>
      <c r="D364" s="234" t="s">
        <v>166</v>
      </c>
      <c r="F364" s="235" t="s">
        <v>312</v>
      </c>
      <c r="I364" s="128"/>
      <c r="L364" s="31"/>
      <c r="M364" s="129"/>
      <c r="T364" s="52"/>
      <c r="AT364" s="16" t="s">
        <v>166</v>
      </c>
      <c r="AU364" s="16" t="s">
        <v>80</v>
      </c>
    </row>
    <row r="365" spans="2:65" s="12" customFormat="1">
      <c r="B365" s="130"/>
      <c r="C365" s="246"/>
      <c r="D365" s="234" t="s">
        <v>168</v>
      </c>
      <c r="E365" s="247" t="s">
        <v>19</v>
      </c>
      <c r="F365" s="248" t="s">
        <v>466</v>
      </c>
      <c r="G365" s="246"/>
      <c r="H365" s="249">
        <v>0.15</v>
      </c>
      <c r="I365" s="132"/>
      <c r="L365" s="130"/>
      <c r="M365" s="133"/>
      <c r="T365" s="134"/>
      <c r="AT365" s="131" t="s">
        <v>168</v>
      </c>
      <c r="AU365" s="131" t="s">
        <v>80</v>
      </c>
      <c r="AV365" s="12" t="s">
        <v>80</v>
      </c>
      <c r="AW365" s="12" t="s">
        <v>34</v>
      </c>
      <c r="AX365" s="12" t="s">
        <v>78</v>
      </c>
      <c r="AY365" s="131" t="s">
        <v>155</v>
      </c>
    </row>
    <row r="366" spans="2:65" s="1" customFormat="1" ht="16.5" customHeight="1">
      <c r="B366" s="31"/>
      <c r="C366" s="250" t="s">
        <v>467</v>
      </c>
      <c r="D366" s="250" t="s">
        <v>192</v>
      </c>
      <c r="E366" s="251" t="s">
        <v>315</v>
      </c>
      <c r="F366" s="252" t="s">
        <v>316</v>
      </c>
      <c r="G366" s="253" t="s">
        <v>300</v>
      </c>
      <c r="H366" s="254">
        <v>0.15</v>
      </c>
      <c r="I366" s="136"/>
      <c r="J366" s="137">
        <f>ROUND(I366*H366,2)</f>
        <v>0</v>
      </c>
      <c r="K366" s="135" t="s">
        <v>19</v>
      </c>
      <c r="L366" s="138"/>
      <c r="M366" s="139" t="s">
        <v>19</v>
      </c>
      <c r="N366" s="140" t="s">
        <v>44</v>
      </c>
      <c r="P366" s="124">
        <f>O366*H366</f>
        <v>0</v>
      </c>
      <c r="Q366" s="124">
        <v>1E-3</v>
      </c>
      <c r="R366" s="124">
        <f>Q366*H366</f>
        <v>1.4999999999999999E-4</v>
      </c>
      <c r="S366" s="124">
        <v>0</v>
      </c>
      <c r="T366" s="125">
        <f>S366*H366</f>
        <v>0</v>
      </c>
      <c r="AR366" s="126" t="s">
        <v>195</v>
      </c>
      <c r="AT366" s="126" t="s">
        <v>192</v>
      </c>
      <c r="AU366" s="126" t="s">
        <v>80</v>
      </c>
      <c r="AY366" s="16" t="s">
        <v>155</v>
      </c>
      <c r="BE366" s="127">
        <f>IF(N366="základní",J366,0)</f>
        <v>0</v>
      </c>
      <c r="BF366" s="127">
        <f>IF(N366="snížená",J366,0)</f>
        <v>0</v>
      </c>
      <c r="BG366" s="127">
        <f>IF(N366="zákl. přenesená",J366,0)</f>
        <v>0</v>
      </c>
      <c r="BH366" s="127">
        <f>IF(N366="sníž. přenesená",J366,0)</f>
        <v>0</v>
      </c>
      <c r="BI366" s="127">
        <f>IF(N366="nulová",J366,0)</f>
        <v>0</v>
      </c>
      <c r="BJ366" s="16" t="s">
        <v>78</v>
      </c>
      <c r="BK366" s="127">
        <f>ROUND(I366*H366,2)</f>
        <v>0</v>
      </c>
      <c r="BL366" s="16" t="s">
        <v>162</v>
      </c>
      <c r="BM366" s="126" t="s">
        <v>468</v>
      </c>
    </row>
    <row r="367" spans="2:65" s="1" customFormat="1" ht="19.5">
      <c r="B367" s="31"/>
      <c r="D367" s="234" t="s">
        <v>166</v>
      </c>
      <c r="F367" s="235" t="s">
        <v>318</v>
      </c>
      <c r="I367" s="128"/>
      <c r="L367" s="31"/>
      <c r="M367" s="129"/>
      <c r="T367" s="52"/>
      <c r="AT367" s="16" t="s">
        <v>166</v>
      </c>
      <c r="AU367" s="16" t="s">
        <v>80</v>
      </c>
    </row>
    <row r="368" spans="2:65" s="11" customFormat="1" ht="22.9" customHeight="1">
      <c r="B368" s="109"/>
      <c r="C368" s="236"/>
      <c r="D368" s="237" t="s">
        <v>72</v>
      </c>
      <c r="E368" s="238" t="s">
        <v>246</v>
      </c>
      <c r="F368" s="238" t="s">
        <v>469</v>
      </c>
      <c r="G368" s="236"/>
      <c r="H368" s="236"/>
      <c r="I368" s="286"/>
      <c r="J368" s="287">
        <f>BK368</f>
        <v>0</v>
      </c>
      <c r="K368" s="236"/>
      <c r="L368" s="109"/>
      <c r="M368" s="114"/>
      <c r="P368" s="115">
        <f>SUM(P369:P400)</f>
        <v>0</v>
      </c>
      <c r="R368" s="115">
        <f>SUM(R369:R400)</f>
        <v>2.7735384600000001</v>
      </c>
      <c r="T368" s="116">
        <f>SUM(T369:T400)</f>
        <v>0</v>
      </c>
      <c r="AR368" s="110" t="s">
        <v>78</v>
      </c>
      <c r="AT368" s="117" t="s">
        <v>72</v>
      </c>
      <c r="AU368" s="117" t="s">
        <v>78</v>
      </c>
      <c r="AY368" s="110" t="s">
        <v>155</v>
      </c>
      <c r="BK368" s="118">
        <f>SUM(BK369:BK400)</f>
        <v>0</v>
      </c>
    </row>
    <row r="369" spans="2:65" s="1" customFormat="1" ht="24.2" customHeight="1">
      <c r="B369" s="31"/>
      <c r="C369" s="239" t="s">
        <v>470</v>
      </c>
      <c r="D369" s="239" t="s">
        <v>157</v>
      </c>
      <c r="E369" s="240" t="s">
        <v>471</v>
      </c>
      <c r="F369" s="241" t="s">
        <v>472</v>
      </c>
      <c r="G369" s="242" t="s">
        <v>179</v>
      </c>
      <c r="H369" s="243">
        <v>46</v>
      </c>
      <c r="I369" s="120"/>
      <c r="J369" s="121">
        <f>ROUND(I369*H369,2)</f>
        <v>0</v>
      </c>
      <c r="K369" s="119" t="s">
        <v>161</v>
      </c>
      <c r="L369" s="31"/>
      <c r="M369" s="122" t="s">
        <v>19</v>
      </c>
      <c r="N369" s="123" t="s">
        <v>44</v>
      </c>
      <c r="P369" s="124">
        <f>O369*H369</f>
        <v>0</v>
      </c>
      <c r="Q369" s="124">
        <v>0</v>
      </c>
      <c r="R369" s="124">
        <f>Q369*H369</f>
        <v>0</v>
      </c>
      <c r="S369" s="124">
        <v>0</v>
      </c>
      <c r="T369" s="125">
        <f>S369*H369</f>
        <v>0</v>
      </c>
      <c r="AR369" s="126" t="s">
        <v>162</v>
      </c>
      <c r="AT369" s="126" t="s">
        <v>157</v>
      </c>
      <c r="AU369" s="126" t="s">
        <v>80</v>
      </c>
      <c r="AY369" s="16" t="s">
        <v>155</v>
      </c>
      <c r="BE369" s="127">
        <f>IF(N369="základní",J369,0)</f>
        <v>0</v>
      </c>
      <c r="BF369" s="127">
        <f>IF(N369="snížená",J369,0)</f>
        <v>0</v>
      </c>
      <c r="BG369" s="127">
        <f>IF(N369="zákl. přenesená",J369,0)</f>
        <v>0</v>
      </c>
      <c r="BH369" s="127">
        <f>IF(N369="sníž. přenesená",J369,0)</f>
        <v>0</v>
      </c>
      <c r="BI369" s="127">
        <f>IF(N369="nulová",J369,0)</f>
        <v>0</v>
      </c>
      <c r="BJ369" s="16" t="s">
        <v>78</v>
      </c>
      <c r="BK369" s="127">
        <f>ROUND(I369*H369,2)</f>
        <v>0</v>
      </c>
      <c r="BL369" s="16" t="s">
        <v>162</v>
      </c>
      <c r="BM369" s="126" t="s">
        <v>473</v>
      </c>
    </row>
    <row r="370" spans="2:65" s="1" customFormat="1">
      <c r="B370" s="31"/>
      <c r="D370" s="244" t="s">
        <v>164</v>
      </c>
      <c r="F370" s="245" t="s">
        <v>474</v>
      </c>
      <c r="I370" s="128"/>
      <c r="L370" s="31"/>
      <c r="M370" s="129"/>
      <c r="T370" s="52"/>
      <c r="AT370" s="16" t="s">
        <v>164</v>
      </c>
      <c r="AU370" s="16" t="s">
        <v>80</v>
      </c>
    </row>
    <row r="371" spans="2:65" s="1" customFormat="1" ht="19.5">
      <c r="B371" s="31"/>
      <c r="D371" s="234" t="s">
        <v>166</v>
      </c>
      <c r="F371" s="235" t="s">
        <v>337</v>
      </c>
      <c r="I371" s="128"/>
      <c r="L371" s="31"/>
      <c r="M371" s="129"/>
      <c r="T371" s="52"/>
      <c r="AT371" s="16" t="s">
        <v>166</v>
      </c>
      <c r="AU371" s="16" t="s">
        <v>80</v>
      </c>
    </row>
    <row r="372" spans="2:65" s="12" customFormat="1">
      <c r="B372" s="130"/>
      <c r="C372" s="246"/>
      <c r="D372" s="234" t="s">
        <v>168</v>
      </c>
      <c r="E372" s="247" t="s">
        <v>19</v>
      </c>
      <c r="F372" s="248" t="s">
        <v>475</v>
      </c>
      <c r="G372" s="246"/>
      <c r="H372" s="249">
        <v>46.2</v>
      </c>
      <c r="I372" s="132"/>
      <c r="L372" s="130"/>
      <c r="M372" s="133"/>
      <c r="T372" s="134"/>
      <c r="AT372" s="131" t="s">
        <v>168</v>
      </c>
      <c r="AU372" s="131" t="s">
        <v>80</v>
      </c>
      <c r="AV372" s="12" t="s">
        <v>80</v>
      </c>
      <c r="AW372" s="12" t="s">
        <v>34</v>
      </c>
      <c r="AX372" s="12" t="s">
        <v>73</v>
      </c>
      <c r="AY372" s="131" t="s">
        <v>155</v>
      </c>
    </row>
    <row r="373" spans="2:65" s="12" customFormat="1">
      <c r="B373" s="130"/>
      <c r="C373" s="246"/>
      <c r="D373" s="234" t="s">
        <v>168</v>
      </c>
      <c r="E373" s="247" t="s">
        <v>19</v>
      </c>
      <c r="F373" s="248" t="s">
        <v>476</v>
      </c>
      <c r="G373" s="246"/>
      <c r="H373" s="249">
        <v>46</v>
      </c>
      <c r="I373" s="132"/>
      <c r="L373" s="130"/>
      <c r="M373" s="133"/>
      <c r="T373" s="134"/>
      <c r="AT373" s="131" t="s">
        <v>168</v>
      </c>
      <c r="AU373" s="131" t="s">
        <v>80</v>
      </c>
      <c r="AV373" s="12" t="s">
        <v>80</v>
      </c>
      <c r="AW373" s="12" t="s">
        <v>34</v>
      </c>
      <c r="AX373" s="12" t="s">
        <v>78</v>
      </c>
      <c r="AY373" s="131" t="s">
        <v>155</v>
      </c>
    </row>
    <row r="374" spans="2:65" s="1" customFormat="1" ht="24.2" customHeight="1">
      <c r="B374" s="31"/>
      <c r="C374" s="239" t="s">
        <v>477</v>
      </c>
      <c r="D374" s="239" t="s">
        <v>157</v>
      </c>
      <c r="E374" s="240" t="s">
        <v>478</v>
      </c>
      <c r="F374" s="241" t="s">
        <v>479</v>
      </c>
      <c r="G374" s="242" t="s">
        <v>179</v>
      </c>
      <c r="H374" s="243">
        <v>23</v>
      </c>
      <c r="I374" s="120"/>
      <c r="J374" s="121">
        <f>ROUND(I374*H374,2)</f>
        <v>0</v>
      </c>
      <c r="K374" s="119" t="s">
        <v>161</v>
      </c>
      <c r="L374" s="31"/>
      <c r="M374" s="122" t="s">
        <v>19</v>
      </c>
      <c r="N374" s="123" t="s">
        <v>44</v>
      </c>
      <c r="P374" s="124">
        <f>O374*H374</f>
        <v>0</v>
      </c>
      <c r="Q374" s="124">
        <v>0</v>
      </c>
      <c r="R374" s="124">
        <f>Q374*H374</f>
        <v>0</v>
      </c>
      <c r="S374" s="124">
        <v>0</v>
      </c>
      <c r="T374" s="125">
        <f>S374*H374</f>
        <v>0</v>
      </c>
      <c r="AR374" s="126" t="s">
        <v>162</v>
      </c>
      <c r="AT374" s="126" t="s">
        <v>157</v>
      </c>
      <c r="AU374" s="126" t="s">
        <v>80</v>
      </c>
      <c r="AY374" s="16" t="s">
        <v>155</v>
      </c>
      <c r="BE374" s="127">
        <f>IF(N374="základní",J374,0)</f>
        <v>0</v>
      </c>
      <c r="BF374" s="127">
        <f>IF(N374="snížená",J374,0)</f>
        <v>0</v>
      </c>
      <c r="BG374" s="127">
        <f>IF(N374="zákl. přenesená",J374,0)</f>
        <v>0</v>
      </c>
      <c r="BH374" s="127">
        <f>IF(N374="sníž. přenesená",J374,0)</f>
        <v>0</v>
      </c>
      <c r="BI374" s="127">
        <f>IF(N374="nulová",J374,0)</f>
        <v>0</v>
      </c>
      <c r="BJ374" s="16" t="s">
        <v>78</v>
      </c>
      <c r="BK374" s="127">
        <f>ROUND(I374*H374,2)</f>
        <v>0</v>
      </c>
      <c r="BL374" s="16" t="s">
        <v>162</v>
      </c>
      <c r="BM374" s="126" t="s">
        <v>480</v>
      </c>
    </row>
    <row r="375" spans="2:65" s="1" customFormat="1">
      <c r="B375" s="31"/>
      <c r="D375" s="244" t="s">
        <v>164</v>
      </c>
      <c r="F375" s="245" t="s">
        <v>481</v>
      </c>
      <c r="I375" s="128"/>
      <c r="L375" s="31"/>
      <c r="M375" s="129"/>
      <c r="T375" s="52"/>
      <c r="AT375" s="16" t="s">
        <v>164</v>
      </c>
      <c r="AU375" s="16" t="s">
        <v>80</v>
      </c>
    </row>
    <row r="376" spans="2:65" s="1" customFormat="1" ht="19.5">
      <c r="B376" s="31"/>
      <c r="D376" s="234" t="s">
        <v>166</v>
      </c>
      <c r="F376" s="235" t="s">
        <v>482</v>
      </c>
      <c r="I376" s="128"/>
      <c r="L376" s="31"/>
      <c r="M376" s="129"/>
      <c r="T376" s="52"/>
      <c r="AT376" s="16" t="s">
        <v>166</v>
      </c>
      <c r="AU376" s="16" t="s">
        <v>80</v>
      </c>
    </row>
    <row r="377" spans="2:65" s="12" customFormat="1">
      <c r="B377" s="130"/>
      <c r="C377" s="246"/>
      <c r="D377" s="234" t="s">
        <v>168</v>
      </c>
      <c r="E377" s="247" t="s">
        <v>19</v>
      </c>
      <c r="F377" s="248" t="s">
        <v>483</v>
      </c>
      <c r="G377" s="246"/>
      <c r="H377" s="249">
        <v>23.1</v>
      </c>
      <c r="I377" s="132"/>
      <c r="L377" s="130"/>
      <c r="M377" s="133"/>
      <c r="T377" s="134"/>
      <c r="AT377" s="131" t="s">
        <v>168</v>
      </c>
      <c r="AU377" s="131" t="s">
        <v>80</v>
      </c>
      <c r="AV377" s="12" t="s">
        <v>80</v>
      </c>
      <c r="AW377" s="12" t="s">
        <v>34</v>
      </c>
      <c r="AX377" s="12" t="s">
        <v>73</v>
      </c>
      <c r="AY377" s="131" t="s">
        <v>155</v>
      </c>
    </row>
    <row r="378" spans="2:65" s="12" customFormat="1">
      <c r="B378" s="130"/>
      <c r="C378" s="246"/>
      <c r="D378" s="234" t="s">
        <v>168</v>
      </c>
      <c r="E378" s="247" t="s">
        <v>19</v>
      </c>
      <c r="F378" s="248" t="s">
        <v>484</v>
      </c>
      <c r="G378" s="246"/>
      <c r="H378" s="249">
        <v>23</v>
      </c>
      <c r="I378" s="132"/>
      <c r="L378" s="130"/>
      <c r="M378" s="133"/>
      <c r="T378" s="134"/>
      <c r="AT378" s="131" t="s">
        <v>168</v>
      </c>
      <c r="AU378" s="131" t="s">
        <v>80</v>
      </c>
      <c r="AV378" s="12" t="s">
        <v>80</v>
      </c>
      <c r="AW378" s="12" t="s">
        <v>34</v>
      </c>
      <c r="AX378" s="12" t="s">
        <v>78</v>
      </c>
      <c r="AY378" s="131" t="s">
        <v>155</v>
      </c>
    </row>
    <row r="379" spans="2:65" s="1" customFormat="1" ht="24.2" customHeight="1">
      <c r="B379" s="31"/>
      <c r="C379" s="239" t="s">
        <v>485</v>
      </c>
      <c r="D379" s="239" t="s">
        <v>157</v>
      </c>
      <c r="E379" s="240" t="s">
        <v>291</v>
      </c>
      <c r="F379" s="241" t="s">
        <v>292</v>
      </c>
      <c r="G379" s="242" t="s">
        <v>160</v>
      </c>
      <c r="H379" s="243">
        <v>231</v>
      </c>
      <c r="I379" s="120"/>
      <c r="J379" s="121">
        <f>ROUND(I379*H379,2)</f>
        <v>0</v>
      </c>
      <c r="K379" s="119" t="s">
        <v>161</v>
      </c>
      <c r="L379" s="31"/>
      <c r="M379" s="122" t="s">
        <v>19</v>
      </c>
      <c r="N379" s="123" t="s">
        <v>44</v>
      </c>
      <c r="P379" s="124">
        <f>O379*H379</f>
        <v>0</v>
      </c>
      <c r="Q379" s="124">
        <v>0</v>
      </c>
      <c r="R379" s="124">
        <f>Q379*H379</f>
        <v>0</v>
      </c>
      <c r="S379" s="124">
        <v>0</v>
      </c>
      <c r="T379" s="125">
        <f>S379*H379</f>
        <v>0</v>
      </c>
      <c r="AR379" s="126" t="s">
        <v>162</v>
      </c>
      <c r="AT379" s="126" t="s">
        <v>157</v>
      </c>
      <c r="AU379" s="126" t="s">
        <v>80</v>
      </c>
      <c r="AY379" s="16" t="s">
        <v>155</v>
      </c>
      <c r="BE379" s="127">
        <f>IF(N379="základní",J379,0)</f>
        <v>0</v>
      </c>
      <c r="BF379" s="127">
        <f>IF(N379="snížená",J379,0)</f>
        <v>0</v>
      </c>
      <c r="BG379" s="127">
        <f>IF(N379="zákl. přenesená",J379,0)</f>
        <v>0</v>
      </c>
      <c r="BH379" s="127">
        <f>IF(N379="sníž. přenesená",J379,0)</f>
        <v>0</v>
      </c>
      <c r="BI379" s="127">
        <f>IF(N379="nulová",J379,0)</f>
        <v>0</v>
      </c>
      <c r="BJ379" s="16" t="s">
        <v>78</v>
      </c>
      <c r="BK379" s="127">
        <f>ROUND(I379*H379,2)</f>
        <v>0</v>
      </c>
      <c r="BL379" s="16" t="s">
        <v>162</v>
      </c>
      <c r="BM379" s="126" t="s">
        <v>486</v>
      </c>
    </row>
    <row r="380" spans="2:65" s="1" customFormat="1">
      <c r="B380" s="31"/>
      <c r="D380" s="244" t="s">
        <v>164</v>
      </c>
      <c r="F380" s="245" t="s">
        <v>294</v>
      </c>
      <c r="I380" s="128"/>
      <c r="L380" s="31"/>
      <c r="M380" s="129"/>
      <c r="T380" s="52"/>
      <c r="AT380" s="16" t="s">
        <v>164</v>
      </c>
      <c r="AU380" s="16" t="s">
        <v>80</v>
      </c>
    </row>
    <row r="381" spans="2:65" s="1" customFormat="1" ht="19.5">
      <c r="B381" s="31"/>
      <c r="D381" s="234" t="s">
        <v>166</v>
      </c>
      <c r="F381" s="235" t="s">
        <v>289</v>
      </c>
      <c r="I381" s="128"/>
      <c r="L381" s="31"/>
      <c r="M381" s="129"/>
      <c r="T381" s="52"/>
      <c r="AT381" s="16" t="s">
        <v>166</v>
      </c>
      <c r="AU381" s="16" t="s">
        <v>80</v>
      </c>
    </row>
    <row r="382" spans="2:65" s="1" customFormat="1" ht="44.25" customHeight="1">
      <c r="B382" s="31"/>
      <c r="C382" s="239" t="s">
        <v>487</v>
      </c>
      <c r="D382" s="239" t="s">
        <v>157</v>
      </c>
      <c r="E382" s="240" t="s">
        <v>199</v>
      </c>
      <c r="F382" s="241" t="s">
        <v>200</v>
      </c>
      <c r="G382" s="242" t="s">
        <v>201</v>
      </c>
      <c r="H382" s="243">
        <v>0.5</v>
      </c>
      <c r="I382" s="120"/>
      <c r="J382" s="121">
        <f>ROUND(I382*H382,2)</f>
        <v>0</v>
      </c>
      <c r="K382" s="119" t="s">
        <v>161</v>
      </c>
      <c r="L382" s="31"/>
      <c r="M382" s="122" t="s">
        <v>19</v>
      </c>
      <c r="N382" s="123" t="s">
        <v>44</v>
      </c>
      <c r="P382" s="124">
        <f>O382*H382</f>
        <v>0</v>
      </c>
      <c r="Q382" s="124">
        <v>0</v>
      </c>
      <c r="R382" s="124">
        <f>Q382*H382</f>
        <v>0</v>
      </c>
      <c r="S382" s="124">
        <v>0</v>
      </c>
      <c r="T382" s="125">
        <f>S382*H382</f>
        <v>0</v>
      </c>
      <c r="AR382" s="126" t="s">
        <v>162</v>
      </c>
      <c r="AT382" s="126" t="s">
        <v>157</v>
      </c>
      <c r="AU382" s="126" t="s">
        <v>80</v>
      </c>
      <c r="AY382" s="16" t="s">
        <v>155</v>
      </c>
      <c r="BE382" s="127">
        <f>IF(N382="základní",J382,0)</f>
        <v>0</v>
      </c>
      <c r="BF382" s="127">
        <f>IF(N382="snížená",J382,0)</f>
        <v>0</v>
      </c>
      <c r="BG382" s="127">
        <f>IF(N382="zákl. přenesená",J382,0)</f>
        <v>0</v>
      </c>
      <c r="BH382" s="127">
        <f>IF(N382="sníž. přenesená",J382,0)</f>
        <v>0</v>
      </c>
      <c r="BI382" s="127">
        <f>IF(N382="nulová",J382,0)</f>
        <v>0</v>
      </c>
      <c r="BJ382" s="16" t="s">
        <v>78</v>
      </c>
      <c r="BK382" s="127">
        <f>ROUND(I382*H382,2)</f>
        <v>0</v>
      </c>
      <c r="BL382" s="16" t="s">
        <v>162</v>
      </c>
      <c r="BM382" s="126" t="s">
        <v>488</v>
      </c>
    </row>
    <row r="383" spans="2:65" s="1" customFormat="1">
      <c r="B383" s="31"/>
      <c r="D383" s="244" t="s">
        <v>164</v>
      </c>
      <c r="F383" s="245" t="s">
        <v>203</v>
      </c>
      <c r="I383" s="128"/>
      <c r="L383" s="31"/>
      <c r="M383" s="129"/>
      <c r="T383" s="52"/>
      <c r="AT383" s="16" t="s">
        <v>164</v>
      </c>
      <c r="AU383" s="16" t="s">
        <v>80</v>
      </c>
    </row>
    <row r="384" spans="2:65" s="1" customFormat="1" ht="19.5">
      <c r="B384" s="31"/>
      <c r="D384" s="234" t="s">
        <v>166</v>
      </c>
      <c r="F384" s="235" t="s">
        <v>204</v>
      </c>
      <c r="I384" s="128"/>
      <c r="L384" s="31"/>
      <c r="M384" s="129"/>
      <c r="T384" s="52"/>
      <c r="AT384" s="16" t="s">
        <v>166</v>
      </c>
      <c r="AU384" s="16" t="s">
        <v>80</v>
      </c>
    </row>
    <row r="385" spans="2:65" s="1" customFormat="1" ht="37.9" customHeight="1">
      <c r="B385" s="31"/>
      <c r="C385" s="239" t="s">
        <v>489</v>
      </c>
      <c r="D385" s="239" t="s">
        <v>157</v>
      </c>
      <c r="E385" s="240" t="s">
        <v>309</v>
      </c>
      <c r="F385" s="241" t="s">
        <v>310</v>
      </c>
      <c r="G385" s="242" t="s">
        <v>300</v>
      </c>
      <c r="H385" s="243">
        <v>1.3859999999999999</v>
      </c>
      <c r="I385" s="120"/>
      <c r="J385" s="121">
        <f>ROUND(I385*H385,2)</f>
        <v>0</v>
      </c>
      <c r="K385" s="119" t="s">
        <v>19</v>
      </c>
      <c r="L385" s="31"/>
      <c r="M385" s="122" t="s">
        <v>19</v>
      </c>
      <c r="N385" s="123" t="s">
        <v>44</v>
      </c>
      <c r="P385" s="124">
        <f>O385*H385</f>
        <v>0</v>
      </c>
      <c r="Q385" s="124">
        <v>0</v>
      </c>
      <c r="R385" s="124">
        <f>Q385*H385</f>
        <v>0</v>
      </c>
      <c r="S385" s="124">
        <v>0</v>
      </c>
      <c r="T385" s="125">
        <f>S385*H385</f>
        <v>0</v>
      </c>
      <c r="AR385" s="126" t="s">
        <v>162</v>
      </c>
      <c r="AT385" s="126" t="s">
        <v>157</v>
      </c>
      <c r="AU385" s="126" t="s">
        <v>80</v>
      </c>
      <c r="AY385" s="16" t="s">
        <v>155</v>
      </c>
      <c r="BE385" s="127">
        <f>IF(N385="základní",J385,0)</f>
        <v>0</v>
      </c>
      <c r="BF385" s="127">
        <f>IF(N385="snížená",J385,0)</f>
        <v>0</v>
      </c>
      <c r="BG385" s="127">
        <f>IF(N385="zákl. přenesená",J385,0)</f>
        <v>0</v>
      </c>
      <c r="BH385" s="127">
        <f>IF(N385="sníž. přenesená",J385,0)</f>
        <v>0</v>
      </c>
      <c r="BI385" s="127">
        <f>IF(N385="nulová",J385,0)</f>
        <v>0</v>
      </c>
      <c r="BJ385" s="16" t="s">
        <v>78</v>
      </c>
      <c r="BK385" s="127">
        <f>ROUND(I385*H385,2)</f>
        <v>0</v>
      </c>
      <c r="BL385" s="16" t="s">
        <v>162</v>
      </c>
      <c r="BM385" s="126" t="s">
        <v>490</v>
      </c>
    </row>
    <row r="386" spans="2:65" s="1" customFormat="1" ht="29.25">
      <c r="B386" s="31"/>
      <c r="D386" s="234" t="s">
        <v>166</v>
      </c>
      <c r="F386" s="235" t="s">
        <v>491</v>
      </c>
      <c r="I386" s="128"/>
      <c r="L386" s="31"/>
      <c r="M386" s="129"/>
      <c r="T386" s="52"/>
      <c r="AT386" s="16" t="s">
        <v>166</v>
      </c>
      <c r="AU386" s="16" t="s">
        <v>80</v>
      </c>
    </row>
    <row r="387" spans="2:65" s="12" customFormat="1">
      <c r="B387" s="130"/>
      <c r="C387" s="246"/>
      <c r="D387" s="234" t="s">
        <v>168</v>
      </c>
      <c r="E387" s="247" t="s">
        <v>19</v>
      </c>
      <c r="F387" s="248" t="s">
        <v>492</v>
      </c>
      <c r="G387" s="246"/>
      <c r="H387" s="249">
        <v>1.3859999999999999</v>
      </c>
      <c r="I387" s="132"/>
      <c r="L387" s="130"/>
      <c r="M387" s="133"/>
      <c r="T387" s="134"/>
      <c r="AT387" s="131" t="s">
        <v>168</v>
      </c>
      <c r="AU387" s="131" t="s">
        <v>80</v>
      </c>
      <c r="AV387" s="12" t="s">
        <v>80</v>
      </c>
      <c r="AW387" s="12" t="s">
        <v>34</v>
      </c>
      <c r="AX387" s="12" t="s">
        <v>78</v>
      </c>
      <c r="AY387" s="131" t="s">
        <v>155</v>
      </c>
    </row>
    <row r="388" spans="2:65" s="1" customFormat="1" ht="16.5" customHeight="1">
      <c r="B388" s="31"/>
      <c r="C388" s="250" t="s">
        <v>493</v>
      </c>
      <c r="D388" s="250" t="s">
        <v>192</v>
      </c>
      <c r="E388" s="251" t="s">
        <v>315</v>
      </c>
      <c r="F388" s="252" t="s">
        <v>316</v>
      </c>
      <c r="G388" s="253" t="s">
        <v>300</v>
      </c>
      <c r="H388" s="254">
        <v>1.3859999999999999</v>
      </c>
      <c r="I388" s="136"/>
      <c r="J388" s="137">
        <f>ROUND(I388*H388,2)</f>
        <v>0</v>
      </c>
      <c r="K388" s="135" t="s">
        <v>19</v>
      </c>
      <c r="L388" s="138"/>
      <c r="M388" s="139" t="s">
        <v>19</v>
      </c>
      <c r="N388" s="140" t="s">
        <v>44</v>
      </c>
      <c r="P388" s="124">
        <f>O388*H388</f>
        <v>0</v>
      </c>
      <c r="Q388" s="124">
        <v>1E-3</v>
      </c>
      <c r="R388" s="124">
        <f>Q388*H388</f>
        <v>1.3859999999999999E-3</v>
      </c>
      <c r="S388" s="124">
        <v>0</v>
      </c>
      <c r="T388" s="125">
        <f>S388*H388</f>
        <v>0</v>
      </c>
      <c r="AR388" s="126" t="s">
        <v>195</v>
      </c>
      <c r="AT388" s="126" t="s">
        <v>192</v>
      </c>
      <c r="AU388" s="126" t="s">
        <v>80</v>
      </c>
      <c r="AY388" s="16" t="s">
        <v>155</v>
      </c>
      <c r="BE388" s="127">
        <f>IF(N388="základní",J388,0)</f>
        <v>0</v>
      </c>
      <c r="BF388" s="127">
        <f>IF(N388="snížená",J388,0)</f>
        <v>0</v>
      </c>
      <c r="BG388" s="127">
        <f>IF(N388="zákl. přenesená",J388,0)</f>
        <v>0</v>
      </c>
      <c r="BH388" s="127">
        <f>IF(N388="sníž. přenesená",J388,0)</f>
        <v>0</v>
      </c>
      <c r="BI388" s="127">
        <f>IF(N388="nulová",J388,0)</f>
        <v>0</v>
      </c>
      <c r="BJ388" s="16" t="s">
        <v>78</v>
      </c>
      <c r="BK388" s="127">
        <f>ROUND(I388*H388,2)</f>
        <v>0</v>
      </c>
      <c r="BL388" s="16" t="s">
        <v>162</v>
      </c>
      <c r="BM388" s="126" t="s">
        <v>494</v>
      </c>
    </row>
    <row r="389" spans="2:65" s="1" customFormat="1" ht="19.5">
      <c r="B389" s="31"/>
      <c r="D389" s="234" t="s">
        <v>166</v>
      </c>
      <c r="F389" s="235" t="s">
        <v>318</v>
      </c>
      <c r="I389" s="128"/>
      <c r="L389" s="31"/>
      <c r="M389" s="129"/>
      <c r="T389" s="52"/>
      <c r="AT389" s="16" t="s">
        <v>166</v>
      </c>
      <c r="AU389" s="16" t="s">
        <v>80</v>
      </c>
    </row>
    <row r="390" spans="2:65" s="1" customFormat="1" ht="24.2" customHeight="1">
      <c r="B390" s="31"/>
      <c r="C390" s="239" t="s">
        <v>495</v>
      </c>
      <c r="D390" s="239" t="s">
        <v>157</v>
      </c>
      <c r="E390" s="240" t="s">
        <v>185</v>
      </c>
      <c r="F390" s="241" t="s">
        <v>186</v>
      </c>
      <c r="G390" s="242" t="s">
        <v>160</v>
      </c>
      <c r="H390" s="243">
        <v>69.3</v>
      </c>
      <c r="I390" s="120"/>
      <c r="J390" s="121">
        <f>ROUND(I390*H390,2)</f>
        <v>0</v>
      </c>
      <c r="K390" s="119" t="s">
        <v>161</v>
      </c>
      <c r="L390" s="31"/>
      <c r="M390" s="122" t="s">
        <v>19</v>
      </c>
      <c r="N390" s="123" t="s">
        <v>44</v>
      </c>
      <c r="P390" s="124">
        <f>O390*H390</f>
        <v>0</v>
      </c>
      <c r="Q390" s="124">
        <v>0</v>
      </c>
      <c r="R390" s="124">
        <f>Q390*H390</f>
        <v>0</v>
      </c>
      <c r="S390" s="124">
        <v>0</v>
      </c>
      <c r="T390" s="125">
        <f>S390*H390</f>
        <v>0</v>
      </c>
      <c r="AR390" s="126" t="s">
        <v>162</v>
      </c>
      <c r="AT390" s="126" t="s">
        <v>157</v>
      </c>
      <c r="AU390" s="126" t="s">
        <v>80</v>
      </c>
      <c r="AY390" s="16" t="s">
        <v>155</v>
      </c>
      <c r="BE390" s="127">
        <f>IF(N390="základní",J390,0)</f>
        <v>0</v>
      </c>
      <c r="BF390" s="127">
        <f>IF(N390="snížená",J390,0)</f>
        <v>0</v>
      </c>
      <c r="BG390" s="127">
        <f>IF(N390="zákl. přenesená",J390,0)</f>
        <v>0</v>
      </c>
      <c r="BH390" s="127">
        <f>IF(N390="sníž. přenesená",J390,0)</f>
        <v>0</v>
      </c>
      <c r="BI390" s="127">
        <f>IF(N390="nulová",J390,0)</f>
        <v>0</v>
      </c>
      <c r="BJ390" s="16" t="s">
        <v>78</v>
      </c>
      <c r="BK390" s="127">
        <f>ROUND(I390*H390,2)</f>
        <v>0</v>
      </c>
      <c r="BL390" s="16" t="s">
        <v>162</v>
      </c>
      <c r="BM390" s="126" t="s">
        <v>496</v>
      </c>
    </row>
    <row r="391" spans="2:65" s="1" customFormat="1">
      <c r="B391" s="31"/>
      <c r="D391" s="244" t="s">
        <v>164</v>
      </c>
      <c r="F391" s="245" t="s">
        <v>188</v>
      </c>
      <c r="I391" s="128"/>
      <c r="L391" s="31"/>
      <c r="M391" s="129"/>
      <c r="T391" s="52"/>
      <c r="AT391" s="16" t="s">
        <v>164</v>
      </c>
      <c r="AU391" s="16" t="s">
        <v>80</v>
      </c>
    </row>
    <row r="392" spans="2:65" s="1" customFormat="1" ht="19.5">
      <c r="B392" s="31"/>
      <c r="D392" s="234" t="s">
        <v>166</v>
      </c>
      <c r="F392" s="235" t="s">
        <v>214</v>
      </c>
      <c r="I392" s="128"/>
      <c r="L392" s="31"/>
      <c r="M392" s="129"/>
      <c r="T392" s="52"/>
      <c r="AT392" s="16" t="s">
        <v>166</v>
      </c>
      <c r="AU392" s="16" t="s">
        <v>80</v>
      </c>
    </row>
    <row r="393" spans="2:65" s="12" customFormat="1">
      <c r="B393" s="130"/>
      <c r="C393" s="246"/>
      <c r="D393" s="234" t="s">
        <v>168</v>
      </c>
      <c r="E393" s="247" t="s">
        <v>19</v>
      </c>
      <c r="F393" s="248" t="s">
        <v>497</v>
      </c>
      <c r="G393" s="246"/>
      <c r="H393" s="249">
        <v>69.3</v>
      </c>
      <c r="I393" s="132"/>
      <c r="L393" s="130"/>
      <c r="M393" s="133"/>
      <c r="T393" s="134"/>
      <c r="AT393" s="131" t="s">
        <v>168</v>
      </c>
      <c r="AU393" s="131" t="s">
        <v>80</v>
      </c>
      <c r="AV393" s="12" t="s">
        <v>80</v>
      </c>
      <c r="AW393" s="12" t="s">
        <v>34</v>
      </c>
      <c r="AX393" s="12" t="s">
        <v>78</v>
      </c>
      <c r="AY393" s="131" t="s">
        <v>155</v>
      </c>
    </row>
    <row r="394" spans="2:65" s="1" customFormat="1" ht="16.5" customHeight="1">
      <c r="B394" s="31"/>
      <c r="C394" s="250" t="s">
        <v>498</v>
      </c>
      <c r="D394" s="250" t="s">
        <v>192</v>
      </c>
      <c r="E394" s="251" t="s">
        <v>193</v>
      </c>
      <c r="F394" s="252" t="s">
        <v>194</v>
      </c>
      <c r="G394" s="253" t="s">
        <v>172</v>
      </c>
      <c r="H394" s="254">
        <v>3.4649999999999999</v>
      </c>
      <c r="I394" s="136"/>
      <c r="J394" s="137">
        <f>ROUND(I394*H394,2)</f>
        <v>0</v>
      </c>
      <c r="K394" s="135" t="s">
        <v>161</v>
      </c>
      <c r="L394" s="138"/>
      <c r="M394" s="139" t="s">
        <v>19</v>
      </c>
      <c r="N394" s="140" t="s">
        <v>44</v>
      </c>
      <c r="P394" s="124">
        <f>O394*H394</f>
        <v>0</v>
      </c>
      <c r="Q394" s="124">
        <v>0.8</v>
      </c>
      <c r="R394" s="124">
        <f>Q394*H394</f>
        <v>2.7720000000000002</v>
      </c>
      <c r="S394" s="124">
        <v>0</v>
      </c>
      <c r="T394" s="125">
        <f>S394*H394</f>
        <v>0</v>
      </c>
      <c r="AR394" s="126" t="s">
        <v>195</v>
      </c>
      <c r="AT394" s="126" t="s">
        <v>192</v>
      </c>
      <c r="AU394" s="126" t="s">
        <v>80</v>
      </c>
      <c r="AY394" s="16" t="s">
        <v>155</v>
      </c>
      <c r="BE394" s="127">
        <f>IF(N394="základní",J394,0)</f>
        <v>0</v>
      </c>
      <c r="BF394" s="127">
        <f>IF(N394="snížená",J394,0)</f>
        <v>0</v>
      </c>
      <c r="BG394" s="127">
        <f>IF(N394="zákl. přenesená",J394,0)</f>
        <v>0</v>
      </c>
      <c r="BH394" s="127">
        <f>IF(N394="sníž. přenesená",J394,0)</f>
        <v>0</v>
      </c>
      <c r="BI394" s="127">
        <f>IF(N394="nulová",J394,0)</f>
        <v>0</v>
      </c>
      <c r="BJ394" s="16" t="s">
        <v>78</v>
      </c>
      <c r="BK394" s="127">
        <f>ROUND(I394*H394,2)</f>
        <v>0</v>
      </c>
      <c r="BL394" s="16" t="s">
        <v>162</v>
      </c>
      <c r="BM394" s="126" t="s">
        <v>499</v>
      </c>
    </row>
    <row r="395" spans="2:65" s="12" customFormat="1">
      <c r="B395" s="130"/>
      <c r="C395" s="246"/>
      <c r="D395" s="234" t="s">
        <v>168</v>
      </c>
      <c r="E395" s="246"/>
      <c r="F395" s="248" t="s">
        <v>500</v>
      </c>
      <c r="G395" s="246"/>
      <c r="H395" s="249">
        <v>3.4649999999999999</v>
      </c>
      <c r="I395" s="132"/>
      <c r="L395" s="130"/>
      <c r="M395" s="133"/>
      <c r="T395" s="134"/>
      <c r="AT395" s="131" t="s">
        <v>168</v>
      </c>
      <c r="AU395" s="131" t="s">
        <v>80</v>
      </c>
      <c r="AV395" s="12" t="s">
        <v>80</v>
      </c>
      <c r="AW395" s="12" t="s">
        <v>4</v>
      </c>
      <c r="AX395" s="12" t="s">
        <v>78</v>
      </c>
      <c r="AY395" s="131" t="s">
        <v>155</v>
      </c>
    </row>
    <row r="396" spans="2:65" s="1" customFormat="1" ht="33" customHeight="1">
      <c r="B396" s="31"/>
      <c r="C396" s="239" t="s">
        <v>501</v>
      </c>
      <c r="D396" s="239" t="s">
        <v>157</v>
      </c>
      <c r="E396" s="240" t="s">
        <v>502</v>
      </c>
      <c r="F396" s="241" t="s">
        <v>503</v>
      </c>
      <c r="G396" s="242" t="s">
        <v>160</v>
      </c>
      <c r="H396" s="243">
        <v>46.2</v>
      </c>
      <c r="I396" s="120"/>
      <c r="J396" s="121">
        <f>ROUND(I396*H396,2)</f>
        <v>0</v>
      </c>
      <c r="K396" s="119" t="s">
        <v>19</v>
      </c>
      <c r="L396" s="31"/>
      <c r="M396" s="122" t="s">
        <v>19</v>
      </c>
      <c r="N396" s="123" t="s">
        <v>44</v>
      </c>
      <c r="P396" s="124">
        <f>O396*H396</f>
        <v>0</v>
      </c>
      <c r="Q396" s="124">
        <v>3.3000000000000002E-6</v>
      </c>
      <c r="R396" s="124">
        <f>Q396*H396</f>
        <v>1.5246000000000001E-4</v>
      </c>
      <c r="S396" s="124">
        <v>0</v>
      </c>
      <c r="T396" s="125">
        <f>S396*H396</f>
        <v>0</v>
      </c>
      <c r="AR396" s="126" t="s">
        <v>162</v>
      </c>
      <c r="AT396" s="126" t="s">
        <v>157</v>
      </c>
      <c r="AU396" s="126" t="s">
        <v>80</v>
      </c>
      <c r="AY396" s="16" t="s">
        <v>155</v>
      </c>
      <c r="BE396" s="127">
        <f>IF(N396="základní",J396,0)</f>
        <v>0</v>
      </c>
      <c r="BF396" s="127">
        <f>IF(N396="snížená",J396,0)</f>
        <v>0</v>
      </c>
      <c r="BG396" s="127">
        <f>IF(N396="zákl. přenesená",J396,0)</f>
        <v>0</v>
      </c>
      <c r="BH396" s="127">
        <f>IF(N396="sníž. přenesená",J396,0)</f>
        <v>0</v>
      </c>
      <c r="BI396" s="127">
        <f>IF(N396="nulová",J396,0)</f>
        <v>0</v>
      </c>
      <c r="BJ396" s="16" t="s">
        <v>78</v>
      </c>
      <c r="BK396" s="127">
        <f>ROUND(I396*H396,2)</f>
        <v>0</v>
      </c>
      <c r="BL396" s="16" t="s">
        <v>162</v>
      </c>
      <c r="BM396" s="126" t="s">
        <v>504</v>
      </c>
    </row>
    <row r="397" spans="2:65" s="1" customFormat="1" ht="19.5">
      <c r="B397" s="31"/>
      <c r="D397" s="234" t="s">
        <v>166</v>
      </c>
      <c r="F397" s="235" t="s">
        <v>505</v>
      </c>
      <c r="I397" s="128"/>
      <c r="L397" s="31"/>
      <c r="M397" s="129"/>
      <c r="T397" s="52"/>
      <c r="AT397" s="16" t="s">
        <v>166</v>
      </c>
      <c r="AU397" s="16" t="s">
        <v>80</v>
      </c>
    </row>
    <row r="398" spans="2:65" s="12" customFormat="1">
      <c r="B398" s="130"/>
      <c r="C398" s="246"/>
      <c r="D398" s="234" t="s">
        <v>168</v>
      </c>
      <c r="E398" s="247" t="s">
        <v>19</v>
      </c>
      <c r="F398" s="248" t="s">
        <v>475</v>
      </c>
      <c r="G398" s="246"/>
      <c r="H398" s="249">
        <v>46.2</v>
      </c>
      <c r="I398" s="132"/>
      <c r="L398" s="130"/>
      <c r="M398" s="133"/>
      <c r="T398" s="134"/>
      <c r="AT398" s="131" t="s">
        <v>168</v>
      </c>
      <c r="AU398" s="131" t="s">
        <v>80</v>
      </c>
      <c r="AV398" s="12" t="s">
        <v>80</v>
      </c>
      <c r="AW398" s="12" t="s">
        <v>34</v>
      </c>
      <c r="AX398" s="12" t="s">
        <v>78</v>
      </c>
      <c r="AY398" s="131" t="s">
        <v>155</v>
      </c>
    </row>
    <row r="399" spans="2:65" s="1" customFormat="1" ht="16.5" customHeight="1">
      <c r="B399" s="31"/>
      <c r="C399" s="250" t="s">
        <v>506</v>
      </c>
      <c r="D399" s="250" t="s">
        <v>192</v>
      </c>
      <c r="E399" s="251" t="s">
        <v>507</v>
      </c>
      <c r="F399" s="252" t="s">
        <v>508</v>
      </c>
      <c r="G399" s="253" t="s">
        <v>509</v>
      </c>
      <c r="H399" s="254">
        <v>0.152</v>
      </c>
      <c r="I399" s="136"/>
      <c r="J399" s="137">
        <f>ROUND(I399*H399,2)</f>
        <v>0</v>
      </c>
      <c r="K399" s="135" t="s">
        <v>19</v>
      </c>
      <c r="L399" s="138"/>
      <c r="M399" s="139" t="s">
        <v>19</v>
      </c>
      <c r="N399" s="140" t="s">
        <v>44</v>
      </c>
      <c r="P399" s="124">
        <f>O399*H399</f>
        <v>0</v>
      </c>
      <c r="Q399" s="124">
        <v>0</v>
      </c>
      <c r="R399" s="124">
        <f>Q399*H399</f>
        <v>0</v>
      </c>
      <c r="S399" s="124">
        <v>0</v>
      </c>
      <c r="T399" s="125">
        <f>S399*H399</f>
        <v>0</v>
      </c>
      <c r="AR399" s="126" t="s">
        <v>195</v>
      </c>
      <c r="AT399" s="126" t="s">
        <v>192</v>
      </c>
      <c r="AU399" s="126" t="s">
        <v>80</v>
      </c>
      <c r="AY399" s="16" t="s">
        <v>155</v>
      </c>
      <c r="BE399" s="127">
        <f>IF(N399="základní",J399,0)</f>
        <v>0</v>
      </c>
      <c r="BF399" s="127">
        <f>IF(N399="snížená",J399,0)</f>
        <v>0</v>
      </c>
      <c r="BG399" s="127">
        <f>IF(N399="zákl. přenesená",J399,0)</f>
        <v>0</v>
      </c>
      <c r="BH399" s="127">
        <f>IF(N399="sníž. přenesená",J399,0)</f>
        <v>0</v>
      </c>
      <c r="BI399" s="127">
        <f>IF(N399="nulová",J399,0)</f>
        <v>0</v>
      </c>
      <c r="BJ399" s="16" t="s">
        <v>78</v>
      </c>
      <c r="BK399" s="127">
        <f>ROUND(I399*H399,2)</f>
        <v>0</v>
      </c>
      <c r="BL399" s="16" t="s">
        <v>162</v>
      </c>
      <c r="BM399" s="126" t="s">
        <v>510</v>
      </c>
    </row>
    <row r="400" spans="2:65" s="1" customFormat="1" ht="19.5">
      <c r="B400" s="31"/>
      <c r="D400" s="234" t="s">
        <v>166</v>
      </c>
      <c r="F400" s="235" t="s">
        <v>511</v>
      </c>
      <c r="I400" s="128"/>
      <c r="L400" s="31"/>
      <c r="M400" s="129"/>
      <c r="T400" s="52"/>
      <c r="AT400" s="16" t="s">
        <v>166</v>
      </c>
      <c r="AU400" s="16" t="s">
        <v>80</v>
      </c>
    </row>
    <row r="401" spans="2:65" s="11" customFormat="1" ht="22.9" customHeight="1">
      <c r="B401" s="109"/>
      <c r="C401" s="236"/>
      <c r="D401" s="237" t="s">
        <v>72</v>
      </c>
      <c r="E401" s="238" t="s">
        <v>252</v>
      </c>
      <c r="F401" s="238" t="s">
        <v>512</v>
      </c>
      <c r="G401" s="236"/>
      <c r="H401" s="236"/>
      <c r="I401" s="286"/>
      <c r="J401" s="287">
        <f>BK401</f>
        <v>0</v>
      </c>
      <c r="K401" s="236"/>
      <c r="L401" s="109"/>
      <c r="M401" s="114"/>
      <c r="P401" s="115">
        <f>SUM(P402:P409)</f>
        <v>0</v>
      </c>
      <c r="R401" s="115">
        <f>SUM(R402:R409)</f>
        <v>0</v>
      </c>
      <c r="T401" s="116">
        <f>SUM(T402:T409)</f>
        <v>0</v>
      </c>
      <c r="AR401" s="110" t="s">
        <v>78</v>
      </c>
      <c r="AT401" s="117" t="s">
        <v>72</v>
      </c>
      <c r="AU401" s="117" t="s">
        <v>78</v>
      </c>
      <c r="AY401" s="110" t="s">
        <v>155</v>
      </c>
      <c r="BK401" s="118">
        <f>SUM(BK402:BK409)</f>
        <v>0</v>
      </c>
    </row>
    <row r="402" spans="2:65" s="1" customFormat="1" ht="24.2" customHeight="1">
      <c r="B402" s="31"/>
      <c r="C402" s="239" t="s">
        <v>513</v>
      </c>
      <c r="D402" s="239" t="s">
        <v>157</v>
      </c>
      <c r="E402" s="240" t="s">
        <v>333</v>
      </c>
      <c r="F402" s="241" t="s">
        <v>334</v>
      </c>
      <c r="G402" s="242" t="s">
        <v>179</v>
      </c>
      <c r="H402" s="243">
        <v>1</v>
      </c>
      <c r="I402" s="120"/>
      <c r="J402" s="121">
        <f>ROUND(I402*H402,2)</f>
        <v>0</v>
      </c>
      <c r="K402" s="119" t="s">
        <v>161</v>
      </c>
      <c r="L402" s="31"/>
      <c r="M402" s="122" t="s">
        <v>19</v>
      </c>
      <c r="N402" s="123" t="s">
        <v>44</v>
      </c>
      <c r="P402" s="124">
        <f>O402*H402</f>
        <v>0</v>
      </c>
      <c r="Q402" s="124">
        <v>0</v>
      </c>
      <c r="R402" s="124">
        <f>Q402*H402</f>
        <v>0</v>
      </c>
      <c r="S402" s="124">
        <v>0</v>
      </c>
      <c r="T402" s="125">
        <f>S402*H402</f>
        <v>0</v>
      </c>
      <c r="AR402" s="126" t="s">
        <v>162</v>
      </c>
      <c r="AT402" s="126" t="s">
        <v>157</v>
      </c>
      <c r="AU402" s="126" t="s">
        <v>80</v>
      </c>
      <c r="AY402" s="16" t="s">
        <v>155</v>
      </c>
      <c r="BE402" s="127">
        <f>IF(N402="základní",J402,0)</f>
        <v>0</v>
      </c>
      <c r="BF402" s="127">
        <f>IF(N402="snížená",J402,0)</f>
        <v>0</v>
      </c>
      <c r="BG402" s="127">
        <f>IF(N402="zákl. přenesená",J402,0)</f>
        <v>0</v>
      </c>
      <c r="BH402" s="127">
        <f>IF(N402="sníž. přenesená",J402,0)</f>
        <v>0</v>
      </c>
      <c r="BI402" s="127">
        <f>IF(N402="nulová",J402,0)</f>
        <v>0</v>
      </c>
      <c r="BJ402" s="16" t="s">
        <v>78</v>
      </c>
      <c r="BK402" s="127">
        <f>ROUND(I402*H402,2)</f>
        <v>0</v>
      </c>
      <c r="BL402" s="16" t="s">
        <v>162</v>
      </c>
      <c r="BM402" s="126" t="s">
        <v>514</v>
      </c>
    </row>
    <row r="403" spans="2:65" s="1" customFormat="1">
      <c r="B403" s="31"/>
      <c r="D403" s="244" t="s">
        <v>164</v>
      </c>
      <c r="F403" s="245" t="s">
        <v>336</v>
      </c>
      <c r="I403" s="128"/>
      <c r="L403" s="31"/>
      <c r="M403" s="129"/>
      <c r="T403" s="52"/>
      <c r="AT403" s="16" t="s">
        <v>164</v>
      </c>
      <c r="AU403" s="16" t="s">
        <v>80</v>
      </c>
    </row>
    <row r="404" spans="2:65" s="1" customFormat="1" ht="19.5">
      <c r="B404" s="31"/>
      <c r="D404" s="234" t="s">
        <v>166</v>
      </c>
      <c r="F404" s="235" t="s">
        <v>337</v>
      </c>
      <c r="I404" s="128"/>
      <c r="L404" s="31"/>
      <c r="M404" s="129"/>
      <c r="T404" s="52"/>
      <c r="AT404" s="16" t="s">
        <v>166</v>
      </c>
      <c r="AU404" s="16" t="s">
        <v>80</v>
      </c>
    </row>
    <row r="405" spans="2:65" s="12" customFormat="1">
      <c r="B405" s="130"/>
      <c r="C405" s="246"/>
      <c r="D405" s="234" t="s">
        <v>168</v>
      </c>
      <c r="E405" s="247" t="s">
        <v>19</v>
      </c>
      <c r="F405" s="248" t="s">
        <v>401</v>
      </c>
      <c r="G405" s="246"/>
      <c r="H405" s="249">
        <v>1.4</v>
      </c>
      <c r="I405" s="132"/>
      <c r="L405" s="130"/>
      <c r="M405" s="133"/>
      <c r="T405" s="134"/>
      <c r="AT405" s="131" t="s">
        <v>168</v>
      </c>
      <c r="AU405" s="131" t="s">
        <v>80</v>
      </c>
      <c r="AV405" s="12" t="s">
        <v>80</v>
      </c>
      <c r="AW405" s="12" t="s">
        <v>34</v>
      </c>
      <c r="AX405" s="12" t="s">
        <v>73</v>
      </c>
      <c r="AY405" s="131" t="s">
        <v>155</v>
      </c>
    </row>
    <row r="406" spans="2:65" s="12" customFormat="1">
      <c r="B406" s="130"/>
      <c r="C406" s="246"/>
      <c r="D406" s="234" t="s">
        <v>168</v>
      </c>
      <c r="E406" s="247" t="s">
        <v>19</v>
      </c>
      <c r="F406" s="248" t="s">
        <v>184</v>
      </c>
      <c r="G406" s="246"/>
      <c r="H406" s="249">
        <v>1</v>
      </c>
      <c r="I406" s="132"/>
      <c r="L406" s="130"/>
      <c r="M406" s="133"/>
      <c r="T406" s="134"/>
      <c r="AT406" s="131" t="s">
        <v>168</v>
      </c>
      <c r="AU406" s="131" t="s">
        <v>80</v>
      </c>
      <c r="AV406" s="12" t="s">
        <v>80</v>
      </c>
      <c r="AW406" s="12" t="s">
        <v>34</v>
      </c>
      <c r="AX406" s="12" t="s">
        <v>78</v>
      </c>
      <c r="AY406" s="131" t="s">
        <v>155</v>
      </c>
    </row>
    <row r="407" spans="2:65" s="1" customFormat="1" ht="44.25" customHeight="1">
      <c r="B407" s="31"/>
      <c r="C407" s="239" t="s">
        <v>515</v>
      </c>
      <c r="D407" s="239" t="s">
        <v>157</v>
      </c>
      <c r="E407" s="240" t="s">
        <v>199</v>
      </c>
      <c r="F407" s="241" t="s">
        <v>200</v>
      </c>
      <c r="G407" s="242" t="s">
        <v>201</v>
      </c>
      <c r="H407" s="243">
        <v>1E-3</v>
      </c>
      <c r="I407" s="120"/>
      <c r="J407" s="121">
        <f>ROUND(I407*H407,2)</f>
        <v>0</v>
      </c>
      <c r="K407" s="119" t="s">
        <v>161</v>
      </c>
      <c r="L407" s="31"/>
      <c r="M407" s="122" t="s">
        <v>19</v>
      </c>
      <c r="N407" s="123" t="s">
        <v>44</v>
      </c>
      <c r="P407" s="124">
        <f>O407*H407</f>
        <v>0</v>
      </c>
      <c r="Q407" s="124">
        <v>0</v>
      </c>
      <c r="R407" s="124">
        <f>Q407*H407</f>
        <v>0</v>
      </c>
      <c r="S407" s="124">
        <v>0</v>
      </c>
      <c r="T407" s="125">
        <f>S407*H407</f>
        <v>0</v>
      </c>
      <c r="AR407" s="126" t="s">
        <v>162</v>
      </c>
      <c r="AT407" s="126" t="s">
        <v>157</v>
      </c>
      <c r="AU407" s="126" t="s">
        <v>80</v>
      </c>
      <c r="AY407" s="16" t="s">
        <v>155</v>
      </c>
      <c r="BE407" s="127">
        <f>IF(N407="základní",J407,0)</f>
        <v>0</v>
      </c>
      <c r="BF407" s="127">
        <f>IF(N407="snížená",J407,0)</f>
        <v>0</v>
      </c>
      <c r="BG407" s="127">
        <f>IF(N407="zákl. přenesená",J407,0)</f>
        <v>0</v>
      </c>
      <c r="BH407" s="127">
        <f>IF(N407="sníž. přenesená",J407,0)</f>
        <v>0</v>
      </c>
      <c r="BI407" s="127">
        <f>IF(N407="nulová",J407,0)</f>
        <v>0</v>
      </c>
      <c r="BJ407" s="16" t="s">
        <v>78</v>
      </c>
      <c r="BK407" s="127">
        <f>ROUND(I407*H407,2)</f>
        <v>0</v>
      </c>
      <c r="BL407" s="16" t="s">
        <v>162</v>
      </c>
      <c r="BM407" s="126" t="s">
        <v>516</v>
      </c>
    </row>
    <row r="408" spans="2:65" s="1" customFormat="1">
      <c r="B408" s="31"/>
      <c r="D408" s="244" t="s">
        <v>164</v>
      </c>
      <c r="F408" s="245" t="s">
        <v>203</v>
      </c>
      <c r="I408" s="128"/>
      <c r="L408" s="31"/>
      <c r="M408" s="129"/>
      <c r="T408" s="52"/>
      <c r="AT408" s="16" t="s">
        <v>164</v>
      </c>
      <c r="AU408" s="16" t="s">
        <v>80</v>
      </c>
    </row>
    <row r="409" spans="2:65" s="1" customFormat="1" ht="19.5">
      <c r="B409" s="31"/>
      <c r="D409" s="234" t="s">
        <v>166</v>
      </c>
      <c r="F409" s="235" t="s">
        <v>204</v>
      </c>
      <c r="I409" s="128"/>
      <c r="L409" s="31"/>
      <c r="M409" s="129"/>
      <c r="T409" s="52"/>
      <c r="AT409" s="16" t="s">
        <v>166</v>
      </c>
      <c r="AU409" s="16" t="s">
        <v>80</v>
      </c>
    </row>
    <row r="410" spans="2:65" s="11" customFormat="1" ht="22.9" customHeight="1">
      <c r="B410" s="109"/>
      <c r="C410" s="236"/>
      <c r="D410" s="237" t="s">
        <v>72</v>
      </c>
      <c r="E410" s="238" t="s">
        <v>254</v>
      </c>
      <c r="F410" s="238" t="s">
        <v>517</v>
      </c>
      <c r="G410" s="236"/>
      <c r="H410" s="236"/>
      <c r="I410" s="286"/>
      <c r="J410" s="287">
        <f>BK410</f>
        <v>0</v>
      </c>
      <c r="K410" s="236"/>
      <c r="L410" s="109"/>
      <c r="M410" s="114"/>
      <c r="P410" s="115">
        <f>SUM(P411:P441)</f>
        <v>0</v>
      </c>
      <c r="R410" s="115">
        <f>SUM(R411:R441)</f>
        <v>5.3804999999999999E-4</v>
      </c>
      <c r="T410" s="116">
        <f>SUM(T411:T441)</f>
        <v>0</v>
      </c>
      <c r="AR410" s="110" t="s">
        <v>78</v>
      </c>
      <c r="AT410" s="117" t="s">
        <v>72</v>
      </c>
      <c r="AU410" s="117" t="s">
        <v>78</v>
      </c>
      <c r="AY410" s="110" t="s">
        <v>155</v>
      </c>
      <c r="BK410" s="118">
        <f>SUM(BK411:BK441)</f>
        <v>0</v>
      </c>
    </row>
    <row r="411" spans="2:65" s="1" customFormat="1" ht="24.2" customHeight="1">
      <c r="B411" s="31"/>
      <c r="C411" s="239" t="s">
        <v>518</v>
      </c>
      <c r="D411" s="239" t="s">
        <v>157</v>
      </c>
      <c r="E411" s="240" t="s">
        <v>333</v>
      </c>
      <c r="F411" s="241" t="s">
        <v>334</v>
      </c>
      <c r="G411" s="242" t="s">
        <v>179</v>
      </c>
      <c r="H411" s="243">
        <v>10</v>
      </c>
      <c r="I411" s="120"/>
      <c r="J411" s="121">
        <f>ROUND(I411*H411,2)</f>
        <v>0</v>
      </c>
      <c r="K411" s="119" t="s">
        <v>161</v>
      </c>
      <c r="L411" s="31"/>
      <c r="M411" s="122" t="s">
        <v>19</v>
      </c>
      <c r="N411" s="123" t="s">
        <v>44</v>
      </c>
      <c r="P411" s="124">
        <f>O411*H411</f>
        <v>0</v>
      </c>
      <c r="Q411" s="124">
        <v>0</v>
      </c>
      <c r="R411" s="124">
        <f>Q411*H411</f>
        <v>0</v>
      </c>
      <c r="S411" s="124">
        <v>0</v>
      </c>
      <c r="T411" s="125">
        <f>S411*H411</f>
        <v>0</v>
      </c>
      <c r="AR411" s="126" t="s">
        <v>162</v>
      </c>
      <c r="AT411" s="126" t="s">
        <v>157</v>
      </c>
      <c r="AU411" s="126" t="s">
        <v>80</v>
      </c>
      <c r="AY411" s="16" t="s">
        <v>155</v>
      </c>
      <c r="BE411" s="127">
        <f>IF(N411="základní",J411,0)</f>
        <v>0</v>
      </c>
      <c r="BF411" s="127">
        <f>IF(N411="snížená",J411,0)</f>
        <v>0</v>
      </c>
      <c r="BG411" s="127">
        <f>IF(N411="zákl. přenesená",J411,0)</f>
        <v>0</v>
      </c>
      <c r="BH411" s="127">
        <f>IF(N411="sníž. přenesená",J411,0)</f>
        <v>0</v>
      </c>
      <c r="BI411" s="127">
        <f>IF(N411="nulová",J411,0)</f>
        <v>0</v>
      </c>
      <c r="BJ411" s="16" t="s">
        <v>78</v>
      </c>
      <c r="BK411" s="127">
        <f>ROUND(I411*H411,2)</f>
        <v>0</v>
      </c>
      <c r="BL411" s="16" t="s">
        <v>162</v>
      </c>
      <c r="BM411" s="126" t="s">
        <v>519</v>
      </c>
    </row>
    <row r="412" spans="2:65" s="1" customFormat="1">
      <c r="B412" s="31"/>
      <c r="D412" s="244" t="s">
        <v>164</v>
      </c>
      <c r="F412" s="245" t="s">
        <v>336</v>
      </c>
      <c r="I412" s="128"/>
      <c r="L412" s="31"/>
      <c r="M412" s="129"/>
      <c r="T412" s="52"/>
      <c r="AT412" s="16" t="s">
        <v>164</v>
      </c>
      <c r="AU412" s="16" t="s">
        <v>80</v>
      </c>
    </row>
    <row r="413" spans="2:65" s="1" customFormat="1" ht="19.5">
      <c r="B413" s="31"/>
      <c r="D413" s="234" t="s">
        <v>166</v>
      </c>
      <c r="F413" s="235" t="s">
        <v>520</v>
      </c>
      <c r="I413" s="128"/>
      <c r="L413" s="31"/>
      <c r="M413" s="129"/>
      <c r="T413" s="52"/>
      <c r="AT413" s="16" t="s">
        <v>166</v>
      </c>
      <c r="AU413" s="16" t="s">
        <v>80</v>
      </c>
    </row>
    <row r="414" spans="2:65" s="12" customFormat="1">
      <c r="B414" s="130"/>
      <c r="C414" s="246"/>
      <c r="D414" s="234" t="s">
        <v>168</v>
      </c>
      <c r="E414" s="247" t="s">
        <v>19</v>
      </c>
      <c r="F414" s="248" t="s">
        <v>521</v>
      </c>
      <c r="G414" s="246"/>
      <c r="H414" s="249">
        <v>10</v>
      </c>
      <c r="I414" s="132"/>
      <c r="L414" s="130"/>
      <c r="M414" s="133"/>
      <c r="T414" s="134"/>
      <c r="AT414" s="131" t="s">
        <v>168</v>
      </c>
      <c r="AU414" s="131" t="s">
        <v>80</v>
      </c>
      <c r="AV414" s="12" t="s">
        <v>80</v>
      </c>
      <c r="AW414" s="12" t="s">
        <v>34</v>
      </c>
      <c r="AX414" s="12" t="s">
        <v>78</v>
      </c>
      <c r="AY414" s="131" t="s">
        <v>155</v>
      </c>
    </row>
    <row r="415" spans="2:65" s="1" customFormat="1" ht="24.2" customHeight="1">
      <c r="B415" s="31"/>
      <c r="C415" s="239" t="s">
        <v>522</v>
      </c>
      <c r="D415" s="239" t="s">
        <v>157</v>
      </c>
      <c r="E415" s="240" t="s">
        <v>341</v>
      </c>
      <c r="F415" s="241" t="s">
        <v>342</v>
      </c>
      <c r="G415" s="242" t="s">
        <v>179</v>
      </c>
      <c r="H415" s="243">
        <v>5</v>
      </c>
      <c r="I415" s="120"/>
      <c r="J415" s="121">
        <f>ROUND(I415*H415,2)</f>
        <v>0</v>
      </c>
      <c r="K415" s="119" t="s">
        <v>161</v>
      </c>
      <c r="L415" s="31"/>
      <c r="M415" s="122" t="s">
        <v>19</v>
      </c>
      <c r="N415" s="123" t="s">
        <v>44</v>
      </c>
      <c r="P415" s="124">
        <f>O415*H415</f>
        <v>0</v>
      </c>
      <c r="Q415" s="124">
        <v>0</v>
      </c>
      <c r="R415" s="124">
        <f>Q415*H415</f>
        <v>0</v>
      </c>
      <c r="S415" s="124">
        <v>0</v>
      </c>
      <c r="T415" s="125">
        <f>S415*H415</f>
        <v>0</v>
      </c>
      <c r="AR415" s="126" t="s">
        <v>162</v>
      </c>
      <c r="AT415" s="126" t="s">
        <v>157</v>
      </c>
      <c r="AU415" s="126" t="s">
        <v>80</v>
      </c>
      <c r="AY415" s="16" t="s">
        <v>155</v>
      </c>
      <c r="BE415" s="127">
        <f>IF(N415="základní",J415,0)</f>
        <v>0</v>
      </c>
      <c r="BF415" s="127">
        <f>IF(N415="snížená",J415,0)</f>
        <v>0</v>
      </c>
      <c r="BG415" s="127">
        <f>IF(N415="zákl. přenesená",J415,0)</f>
        <v>0</v>
      </c>
      <c r="BH415" s="127">
        <f>IF(N415="sníž. přenesená",J415,0)</f>
        <v>0</v>
      </c>
      <c r="BI415" s="127">
        <f>IF(N415="nulová",J415,0)</f>
        <v>0</v>
      </c>
      <c r="BJ415" s="16" t="s">
        <v>78</v>
      </c>
      <c r="BK415" s="127">
        <f>ROUND(I415*H415,2)</f>
        <v>0</v>
      </c>
      <c r="BL415" s="16" t="s">
        <v>162</v>
      </c>
      <c r="BM415" s="126" t="s">
        <v>523</v>
      </c>
    </row>
    <row r="416" spans="2:65" s="1" customFormat="1">
      <c r="B416" s="31"/>
      <c r="D416" s="244" t="s">
        <v>164</v>
      </c>
      <c r="F416" s="245" t="s">
        <v>344</v>
      </c>
      <c r="I416" s="128"/>
      <c r="L416" s="31"/>
      <c r="M416" s="129"/>
      <c r="T416" s="52"/>
      <c r="AT416" s="16" t="s">
        <v>164</v>
      </c>
      <c r="AU416" s="16" t="s">
        <v>80</v>
      </c>
    </row>
    <row r="417" spans="2:65" s="1" customFormat="1" ht="19.5">
      <c r="B417" s="31"/>
      <c r="D417" s="234" t="s">
        <v>166</v>
      </c>
      <c r="F417" s="235" t="s">
        <v>524</v>
      </c>
      <c r="I417" s="128"/>
      <c r="L417" s="31"/>
      <c r="M417" s="129"/>
      <c r="T417" s="52"/>
      <c r="AT417" s="16" t="s">
        <v>166</v>
      </c>
      <c r="AU417" s="16" t="s">
        <v>80</v>
      </c>
    </row>
    <row r="418" spans="2:65" s="12" customFormat="1">
      <c r="B418" s="130"/>
      <c r="C418" s="246"/>
      <c r="D418" s="234" t="s">
        <v>168</v>
      </c>
      <c r="E418" s="247" t="s">
        <v>19</v>
      </c>
      <c r="F418" s="248" t="s">
        <v>525</v>
      </c>
      <c r="G418" s="246"/>
      <c r="H418" s="249">
        <v>5</v>
      </c>
      <c r="I418" s="132"/>
      <c r="L418" s="130"/>
      <c r="M418" s="133"/>
      <c r="T418" s="134"/>
      <c r="AT418" s="131" t="s">
        <v>168</v>
      </c>
      <c r="AU418" s="131" t="s">
        <v>80</v>
      </c>
      <c r="AV418" s="12" t="s">
        <v>80</v>
      </c>
      <c r="AW418" s="12" t="s">
        <v>34</v>
      </c>
      <c r="AX418" s="12" t="s">
        <v>78</v>
      </c>
      <c r="AY418" s="131" t="s">
        <v>155</v>
      </c>
    </row>
    <row r="419" spans="2:65" s="1" customFormat="1" ht="24.2" customHeight="1">
      <c r="B419" s="31"/>
      <c r="C419" s="239" t="s">
        <v>526</v>
      </c>
      <c r="D419" s="239" t="s">
        <v>157</v>
      </c>
      <c r="E419" s="240" t="s">
        <v>291</v>
      </c>
      <c r="F419" s="241" t="s">
        <v>292</v>
      </c>
      <c r="G419" s="242" t="s">
        <v>160</v>
      </c>
      <c r="H419" s="243">
        <v>170</v>
      </c>
      <c r="I419" s="120"/>
      <c r="J419" s="121">
        <f>ROUND(I419*H419,2)</f>
        <v>0</v>
      </c>
      <c r="K419" s="119" t="s">
        <v>161</v>
      </c>
      <c r="L419" s="31"/>
      <c r="M419" s="122" t="s">
        <v>19</v>
      </c>
      <c r="N419" s="123" t="s">
        <v>44</v>
      </c>
      <c r="P419" s="124">
        <f>O419*H419</f>
        <v>0</v>
      </c>
      <c r="Q419" s="124">
        <v>0</v>
      </c>
      <c r="R419" s="124">
        <f>Q419*H419</f>
        <v>0</v>
      </c>
      <c r="S419" s="124">
        <v>0</v>
      </c>
      <c r="T419" s="125">
        <f>S419*H419</f>
        <v>0</v>
      </c>
      <c r="AR419" s="126" t="s">
        <v>162</v>
      </c>
      <c r="AT419" s="126" t="s">
        <v>157</v>
      </c>
      <c r="AU419" s="126" t="s">
        <v>80</v>
      </c>
      <c r="AY419" s="16" t="s">
        <v>155</v>
      </c>
      <c r="BE419" s="127">
        <f>IF(N419="základní",J419,0)</f>
        <v>0</v>
      </c>
      <c r="BF419" s="127">
        <f>IF(N419="snížená",J419,0)</f>
        <v>0</v>
      </c>
      <c r="BG419" s="127">
        <f>IF(N419="zákl. přenesená",J419,0)</f>
        <v>0</v>
      </c>
      <c r="BH419" s="127">
        <f>IF(N419="sníž. přenesená",J419,0)</f>
        <v>0</v>
      </c>
      <c r="BI419" s="127">
        <f>IF(N419="nulová",J419,0)</f>
        <v>0</v>
      </c>
      <c r="BJ419" s="16" t="s">
        <v>78</v>
      </c>
      <c r="BK419" s="127">
        <f>ROUND(I419*H419,2)</f>
        <v>0</v>
      </c>
      <c r="BL419" s="16" t="s">
        <v>162</v>
      </c>
      <c r="BM419" s="126" t="s">
        <v>527</v>
      </c>
    </row>
    <row r="420" spans="2:65" s="1" customFormat="1">
      <c r="B420" s="31"/>
      <c r="D420" s="244" t="s">
        <v>164</v>
      </c>
      <c r="F420" s="245" t="s">
        <v>294</v>
      </c>
      <c r="I420" s="128"/>
      <c r="L420" s="31"/>
      <c r="M420" s="129"/>
      <c r="T420" s="52"/>
      <c r="AT420" s="16" t="s">
        <v>164</v>
      </c>
      <c r="AU420" s="16" t="s">
        <v>80</v>
      </c>
    </row>
    <row r="421" spans="2:65" s="1" customFormat="1" ht="19.5">
      <c r="B421" s="31"/>
      <c r="D421" s="234" t="s">
        <v>166</v>
      </c>
      <c r="F421" s="235" t="s">
        <v>372</v>
      </c>
      <c r="I421" s="128"/>
      <c r="L421" s="31"/>
      <c r="M421" s="129"/>
      <c r="T421" s="52"/>
      <c r="AT421" s="16" t="s">
        <v>166</v>
      </c>
      <c r="AU421" s="16" t="s">
        <v>80</v>
      </c>
    </row>
    <row r="422" spans="2:65" s="12" customFormat="1">
      <c r="B422" s="130"/>
      <c r="C422" s="246"/>
      <c r="D422" s="234" t="s">
        <v>168</v>
      </c>
      <c r="E422" s="247" t="s">
        <v>19</v>
      </c>
      <c r="F422" s="248" t="s">
        <v>528</v>
      </c>
      <c r="G422" s="246"/>
      <c r="H422" s="249">
        <v>170</v>
      </c>
      <c r="I422" s="132"/>
      <c r="L422" s="130"/>
      <c r="M422" s="133"/>
      <c r="T422" s="134"/>
      <c r="AT422" s="131" t="s">
        <v>168</v>
      </c>
      <c r="AU422" s="131" t="s">
        <v>80</v>
      </c>
      <c r="AV422" s="12" t="s">
        <v>80</v>
      </c>
      <c r="AW422" s="12" t="s">
        <v>34</v>
      </c>
      <c r="AX422" s="12" t="s">
        <v>78</v>
      </c>
      <c r="AY422" s="131" t="s">
        <v>155</v>
      </c>
    </row>
    <row r="423" spans="2:65" s="1" customFormat="1" ht="44.25" customHeight="1">
      <c r="B423" s="31"/>
      <c r="C423" s="239" t="s">
        <v>529</v>
      </c>
      <c r="D423" s="239" t="s">
        <v>157</v>
      </c>
      <c r="E423" s="240" t="s">
        <v>199</v>
      </c>
      <c r="F423" s="241" t="s">
        <v>200</v>
      </c>
      <c r="G423" s="242" t="s">
        <v>201</v>
      </c>
      <c r="H423" s="243">
        <v>0.2</v>
      </c>
      <c r="I423" s="120"/>
      <c r="J423" s="121">
        <f>ROUND(I423*H423,2)</f>
        <v>0</v>
      </c>
      <c r="K423" s="119" t="s">
        <v>161</v>
      </c>
      <c r="L423" s="31"/>
      <c r="M423" s="122" t="s">
        <v>19</v>
      </c>
      <c r="N423" s="123" t="s">
        <v>44</v>
      </c>
      <c r="P423" s="124">
        <f>O423*H423</f>
        <v>0</v>
      </c>
      <c r="Q423" s="124">
        <v>0</v>
      </c>
      <c r="R423" s="124">
        <f>Q423*H423</f>
        <v>0</v>
      </c>
      <c r="S423" s="124">
        <v>0</v>
      </c>
      <c r="T423" s="125">
        <f>S423*H423</f>
        <v>0</v>
      </c>
      <c r="AR423" s="126" t="s">
        <v>162</v>
      </c>
      <c r="AT423" s="126" t="s">
        <v>157</v>
      </c>
      <c r="AU423" s="126" t="s">
        <v>80</v>
      </c>
      <c r="AY423" s="16" t="s">
        <v>155</v>
      </c>
      <c r="BE423" s="127">
        <f>IF(N423="základní",J423,0)</f>
        <v>0</v>
      </c>
      <c r="BF423" s="127">
        <f>IF(N423="snížená",J423,0)</f>
        <v>0</v>
      </c>
      <c r="BG423" s="127">
        <f>IF(N423="zákl. přenesená",J423,0)</f>
        <v>0</v>
      </c>
      <c r="BH423" s="127">
        <f>IF(N423="sníž. přenesená",J423,0)</f>
        <v>0</v>
      </c>
      <c r="BI423" s="127">
        <f>IF(N423="nulová",J423,0)</f>
        <v>0</v>
      </c>
      <c r="BJ423" s="16" t="s">
        <v>78</v>
      </c>
      <c r="BK423" s="127">
        <f>ROUND(I423*H423,2)</f>
        <v>0</v>
      </c>
      <c r="BL423" s="16" t="s">
        <v>162</v>
      </c>
      <c r="BM423" s="126" t="s">
        <v>530</v>
      </c>
    </row>
    <row r="424" spans="2:65" s="1" customFormat="1">
      <c r="B424" s="31"/>
      <c r="D424" s="244" t="s">
        <v>164</v>
      </c>
      <c r="F424" s="245" t="s">
        <v>203</v>
      </c>
      <c r="I424" s="128"/>
      <c r="L424" s="31"/>
      <c r="M424" s="129"/>
      <c r="T424" s="52"/>
      <c r="AT424" s="16" t="s">
        <v>164</v>
      </c>
      <c r="AU424" s="16" t="s">
        <v>80</v>
      </c>
    </row>
    <row r="425" spans="2:65" s="1" customFormat="1" ht="19.5">
      <c r="B425" s="31"/>
      <c r="D425" s="234" t="s">
        <v>166</v>
      </c>
      <c r="F425" s="235" t="s">
        <v>204</v>
      </c>
      <c r="I425" s="128"/>
      <c r="L425" s="31"/>
      <c r="M425" s="129"/>
      <c r="T425" s="52"/>
      <c r="AT425" s="16" t="s">
        <v>166</v>
      </c>
      <c r="AU425" s="16" t="s">
        <v>80</v>
      </c>
    </row>
    <row r="426" spans="2:65" s="1" customFormat="1" ht="24.2" customHeight="1">
      <c r="B426" s="31"/>
      <c r="C426" s="239" t="s">
        <v>531</v>
      </c>
      <c r="D426" s="239" t="s">
        <v>157</v>
      </c>
      <c r="E426" s="240" t="s">
        <v>376</v>
      </c>
      <c r="F426" s="241" t="s">
        <v>377</v>
      </c>
      <c r="G426" s="242" t="s">
        <v>160</v>
      </c>
      <c r="H426" s="243">
        <v>425</v>
      </c>
      <c r="I426" s="120"/>
      <c r="J426" s="121">
        <f>ROUND(I426*H426,2)</f>
        <v>0</v>
      </c>
      <c r="K426" s="119" t="s">
        <v>161</v>
      </c>
      <c r="L426" s="31"/>
      <c r="M426" s="122" t="s">
        <v>19</v>
      </c>
      <c r="N426" s="123" t="s">
        <v>44</v>
      </c>
      <c r="P426" s="124">
        <f>O426*H426</f>
        <v>0</v>
      </c>
      <c r="Q426" s="124">
        <v>0</v>
      </c>
      <c r="R426" s="124">
        <f>Q426*H426</f>
        <v>0</v>
      </c>
      <c r="S426" s="124">
        <v>0</v>
      </c>
      <c r="T426" s="125">
        <f>S426*H426</f>
        <v>0</v>
      </c>
      <c r="AR426" s="126" t="s">
        <v>162</v>
      </c>
      <c r="AT426" s="126" t="s">
        <v>157</v>
      </c>
      <c r="AU426" s="126" t="s">
        <v>80</v>
      </c>
      <c r="AY426" s="16" t="s">
        <v>155</v>
      </c>
      <c r="BE426" s="127">
        <f>IF(N426="základní",J426,0)</f>
        <v>0</v>
      </c>
      <c r="BF426" s="127">
        <f>IF(N426="snížená",J426,0)</f>
        <v>0</v>
      </c>
      <c r="BG426" s="127">
        <f>IF(N426="zákl. přenesená",J426,0)</f>
        <v>0</v>
      </c>
      <c r="BH426" s="127">
        <f>IF(N426="sníž. přenesená",J426,0)</f>
        <v>0</v>
      </c>
      <c r="BI426" s="127">
        <f>IF(N426="nulová",J426,0)</f>
        <v>0</v>
      </c>
      <c r="BJ426" s="16" t="s">
        <v>78</v>
      </c>
      <c r="BK426" s="127">
        <f>ROUND(I426*H426,2)</f>
        <v>0</v>
      </c>
      <c r="BL426" s="16" t="s">
        <v>162</v>
      </c>
      <c r="BM426" s="126" t="s">
        <v>532</v>
      </c>
    </row>
    <row r="427" spans="2:65" s="1" customFormat="1">
      <c r="B427" s="31"/>
      <c r="D427" s="244" t="s">
        <v>164</v>
      </c>
      <c r="F427" s="245" t="s">
        <v>379</v>
      </c>
      <c r="I427" s="128"/>
      <c r="L427" s="31"/>
      <c r="M427" s="129"/>
      <c r="T427" s="52"/>
      <c r="AT427" s="16" t="s">
        <v>164</v>
      </c>
      <c r="AU427" s="16" t="s">
        <v>80</v>
      </c>
    </row>
    <row r="428" spans="2:65" s="1" customFormat="1" ht="19.5">
      <c r="B428" s="31"/>
      <c r="D428" s="234" t="s">
        <v>166</v>
      </c>
      <c r="F428" s="235" t="s">
        <v>533</v>
      </c>
      <c r="I428" s="128"/>
      <c r="L428" s="31"/>
      <c r="M428" s="129"/>
      <c r="T428" s="52"/>
      <c r="AT428" s="16" t="s">
        <v>166</v>
      </c>
      <c r="AU428" s="16" t="s">
        <v>80</v>
      </c>
    </row>
    <row r="429" spans="2:65" s="12" customFormat="1">
      <c r="B429" s="130"/>
      <c r="C429" s="246"/>
      <c r="D429" s="234" t="s">
        <v>168</v>
      </c>
      <c r="E429" s="247" t="s">
        <v>19</v>
      </c>
      <c r="F429" s="248" t="s">
        <v>534</v>
      </c>
      <c r="G429" s="246"/>
      <c r="H429" s="249">
        <v>425</v>
      </c>
      <c r="I429" s="132"/>
      <c r="L429" s="130"/>
      <c r="M429" s="133"/>
      <c r="T429" s="134"/>
      <c r="AT429" s="131" t="s">
        <v>168</v>
      </c>
      <c r="AU429" s="131" t="s">
        <v>80</v>
      </c>
      <c r="AV429" s="12" t="s">
        <v>80</v>
      </c>
      <c r="AW429" s="12" t="s">
        <v>34</v>
      </c>
      <c r="AX429" s="12" t="s">
        <v>78</v>
      </c>
      <c r="AY429" s="131" t="s">
        <v>155</v>
      </c>
    </row>
    <row r="430" spans="2:65" s="1" customFormat="1" ht="16.5" customHeight="1">
      <c r="B430" s="31"/>
      <c r="C430" s="250" t="s">
        <v>535</v>
      </c>
      <c r="D430" s="250" t="s">
        <v>192</v>
      </c>
      <c r="E430" s="251" t="s">
        <v>383</v>
      </c>
      <c r="F430" s="252" t="s">
        <v>384</v>
      </c>
      <c r="G430" s="253" t="s">
        <v>385</v>
      </c>
      <c r="H430" s="254">
        <v>425</v>
      </c>
      <c r="I430" s="136"/>
      <c r="J430" s="137">
        <f>ROUND(I430*H430,2)</f>
        <v>0</v>
      </c>
      <c r="K430" s="135" t="s">
        <v>19</v>
      </c>
      <c r="L430" s="138"/>
      <c r="M430" s="139" t="s">
        <v>19</v>
      </c>
      <c r="N430" s="140" t="s">
        <v>44</v>
      </c>
      <c r="P430" s="124">
        <f>O430*H430</f>
        <v>0</v>
      </c>
      <c r="Q430" s="124">
        <v>0</v>
      </c>
      <c r="R430" s="124">
        <f>Q430*H430</f>
        <v>0</v>
      </c>
      <c r="S430" s="124">
        <v>0</v>
      </c>
      <c r="T430" s="125">
        <f>S430*H430</f>
        <v>0</v>
      </c>
      <c r="AR430" s="126" t="s">
        <v>195</v>
      </c>
      <c r="AT430" s="126" t="s">
        <v>192</v>
      </c>
      <c r="AU430" s="126" t="s">
        <v>80</v>
      </c>
      <c r="AY430" s="16" t="s">
        <v>155</v>
      </c>
      <c r="BE430" s="127">
        <f>IF(N430="základní",J430,0)</f>
        <v>0</v>
      </c>
      <c r="BF430" s="127">
        <f>IF(N430="snížená",J430,0)</f>
        <v>0</v>
      </c>
      <c r="BG430" s="127">
        <f>IF(N430="zákl. přenesená",J430,0)</f>
        <v>0</v>
      </c>
      <c r="BH430" s="127">
        <f>IF(N430="sníž. přenesená",J430,0)</f>
        <v>0</v>
      </c>
      <c r="BI430" s="127">
        <f>IF(N430="nulová",J430,0)</f>
        <v>0</v>
      </c>
      <c r="BJ430" s="16" t="s">
        <v>78</v>
      </c>
      <c r="BK430" s="127">
        <f>ROUND(I430*H430,2)</f>
        <v>0</v>
      </c>
      <c r="BL430" s="16" t="s">
        <v>162</v>
      </c>
      <c r="BM430" s="126" t="s">
        <v>536</v>
      </c>
    </row>
    <row r="431" spans="2:65" s="1" customFormat="1" ht="19.5">
      <c r="B431" s="31"/>
      <c r="D431" s="234" t="s">
        <v>166</v>
      </c>
      <c r="F431" s="235" t="s">
        <v>387</v>
      </c>
      <c r="I431" s="128"/>
      <c r="L431" s="31"/>
      <c r="M431" s="129"/>
      <c r="T431" s="52"/>
      <c r="AT431" s="16" t="s">
        <v>166</v>
      </c>
      <c r="AU431" s="16" t="s">
        <v>80</v>
      </c>
    </row>
    <row r="432" spans="2:65" s="1" customFormat="1" ht="33" customHeight="1">
      <c r="B432" s="31"/>
      <c r="C432" s="239" t="s">
        <v>537</v>
      </c>
      <c r="D432" s="239" t="s">
        <v>157</v>
      </c>
      <c r="E432" s="240" t="s">
        <v>502</v>
      </c>
      <c r="F432" s="241" t="s">
        <v>503</v>
      </c>
      <c r="G432" s="242" t="s">
        <v>160</v>
      </c>
      <c r="H432" s="243">
        <v>8.5</v>
      </c>
      <c r="I432" s="120"/>
      <c r="J432" s="121">
        <f>ROUND(I432*H432,2)</f>
        <v>0</v>
      </c>
      <c r="K432" s="119" t="s">
        <v>19</v>
      </c>
      <c r="L432" s="31"/>
      <c r="M432" s="122" t="s">
        <v>19</v>
      </c>
      <c r="N432" s="123" t="s">
        <v>44</v>
      </c>
      <c r="P432" s="124">
        <f>O432*H432</f>
        <v>0</v>
      </c>
      <c r="Q432" s="124">
        <v>3.3000000000000002E-6</v>
      </c>
      <c r="R432" s="124">
        <f>Q432*H432</f>
        <v>2.8050000000000001E-5</v>
      </c>
      <c r="S432" s="124">
        <v>0</v>
      </c>
      <c r="T432" s="125">
        <f>S432*H432</f>
        <v>0</v>
      </c>
      <c r="AR432" s="126" t="s">
        <v>162</v>
      </c>
      <c r="AT432" s="126" t="s">
        <v>157</v>
      </c>
      <c r="AU432" s="126" t="s">
        <v>80</v>
      </c>
      <c r="AY432" s="16" t="s">
        <v>155</v>
      </c>
      <c r="BE432" s="127">
        <f>IF(N432="základní",J432,0)</f>
        <v>0</v>
      </c>
      <c r="BF432" s="127">
        <f>IF(N432="snížená",J432,0)</f>
        <v>0</v>
      </c>
      <c r="BG432" s="127">
        <f>IF(N432="zákl. přenesená",J432,0)</f>
        <v>0</v>
      </c>
      <c r="BH432" s="127">
        <f>IF(N432="sníž. přenesená",J432,0)</f>
        <v>0</v>
      </c>
      <c r="BI432" s="127">
        <f>IF(N432="nulová",J432,0)</f>
        <v>0</v>
      </c>
      <c r="BJ432" s="16" t="s">
        <v>78</v>
      </c>
      <c r="BK432" s="127">
        <f>ROUND(I432*H432,2)</f>
        <v>0</v>
      </c>
      <c r="BL432" s="16" t="s">
        <v>162</v>
      </c>
      <c r="BM432" s="126" t="s">
        <v>538</v>
      </c>
    </row>
    <row r="433" spans="2:65" s="1" customFormat="1" ht="19.5">
      <c r="B433" s="31"/>
      <c r="D433" s="234" t="s">
        <v>166</v>
      </c>
      <c r="F433" s="235" t="s">
        <v>539</v>
      </c>
      <c r="I433" s="128"/>
      <c r="L433" s="31"/>
      <c r="M433" s="129"/>
      <c r="T433" s="52"/>
      <c r="AT433" s="16" t="s">
        <v>166</v>
      </c>
      <c r="AU433" s="16" t="s">
        <v>80</v>
      </c>
    </row>
    <row r="434" spans="2:65" s="12" customFormat="1">
      <c r="B434" s="130"/>
      <c r="C434" s="246"/>
      <c r="D434" s="234" t="s">
        <v>168</v>
      </c>
      <c r="E434" s="247" t="s">
        <v>19</v>
      </c>
      <c r="F434" s="248" t="s">
        <v>540</v>
      </c>
      <c r="G434" s="246"/>
      <c r="H434" s="249">
        <v>8.5</v>
      </c>
      <c r="I434" s="132"/>
      <c r="L434" s="130"/>
      <c r="M434" s="133"/>
      <c r="T434" s="134"/>
      <c r="AT434" s="131" t="s">
        <v>168</v>
      </c>
      <c r="AU434" s="131" t="s">
        <v>80</v>
      </c>
      <c r="AV434" s="12" t="s">
        <v>80</v>
      </c>
      <c r="AW434" s="12" t="s">
        <v>34</v>
      </c>
      <c r="AX434" s="12" t="s">
        <v>78</v>
      </c>
      <c r="AY434" s="131" t="s">
        <v>155</v>
      </c>
    </row>
    <row r="435" spans="2:65" s="1" customFormat="1" ht="16.5" customHeight="1">
      <c r="B435" s="31"/>
      <c r="C435" s="250" t="s">
        <v>541</v>
      </c>
      <c r="D435" s="250" t="s">
        <v>192</v>
      </c>
      <c r="E435" s="251" t="s">
        <v>507</v>
      </c>
      <c r="F435" s="252" t="s">
        <v>508</v>
      </c>
      <c r="G435" s="253" t="s">
        <v>509</v>
      </c>
      <c r="H435" s="254">
        <v>2.5000000000000001E-2</v>
      </c>
      <c r="I435" s="136"/>
      <c r="J435" s="137">
        <f>ROUND(I435*H435,2)</f>
        <v>0</v>
      </c>
      <c r="K435" s="135" t="s">
        <v>19</v>
      </c>
      <c r="L435" s="138"/>
      <c r="M435" s="139" t="s">
        <v>19</v>
      </c>
      <c r="N435" s="140" t="s">
        <v>44</v>
      </c>
      <c r="P435" s="124">
        <f>O435*H435</f>
        <v>0</v>
      </c>
      <c r="Q435" s="124">
        <v>0</v>
      </c>
      <c r="R435" s="124">
        <f>Q435*H435</f>
        <v>0</v>
      </c>
      <c r="S435" s="124">
        <v>0</v>
      </c>
      <c r="T435" s="125">
        <f>S435*H435</f>
        <v>0</v>
      </c>
      <c r="AR435" s="126" t="s">
        <v>195</v>
      </c>
      <c r="AT435" s="126" t="s">
        <v>192</v>
      </c>
      <c r="AU435" s="126" t="s">
        <v>80</v>
      </c>
      <c r="AY435" s="16" t="s">
        <v>155</v>
      </c>
      <c r="BE435" s="127">
        <f>IF(N435="základní",J435,0)</f>
        <v>0</v>
      </c>
      <c r="BF435" s="127">
        <f>IF(N435="snížená",J435,0)</f>
        <v>0</v>
      </c>
      <c r="BG435" s="127">
        <f>IF(N435="zákl. přenesená",J435,0)</f>
        <v>0</v>
      </c>
      <c r="BH435" s="127">
        <f>IF(N435="sníž. přenesená",J435,0)</f>
        <v>0</v>
      </c>
      <c r="BI435" s="127">
        <f>IF(N435="nulová",J435,0)</f>
        <v>0</v>
      </c>
      <c r="BJ435" s="16" t="s">
        <v>78</v>
      </c>
      <c r="BK435" s="127">
        <f>ROUND(I435*H435,2)</f>
        <v>0</v>
      </c>
      <c r="BL435" s="16" t="s">
        <v>162</v>
      </c>
      <c r="BM435" s="126" t="s">
        <v>542</v>
      </c>
    </row>
    <row r="436" spans="2:65" s="1" customFormat="1" ht="19.5">
      <c r="B436" s="31"/>
      <c r="D436" s="234" t="s">
        <v>166</v>
      </c>
      <c r="F436" s="235" t="s">
        <v>511</v>
      </c>
      <c r="I436" s="128"/>
      <c r="L436" s="31"/>
      <c r="M436" s="129"/>
      <c r="T436" s="52"/>
      <c r="AT436" s="16" t="s">
        <v>166</v>
      </c>
      <c r="AU436" s="16" t="s">
        <v>80</v>
      </c>
    </row>
    <row r="437" spans="2:65" s="1" customFormat="1" ht="37.9" customHeight="1">
      <c r="B437" s="31"/>
      <c r="C437" s="239" t="s">
        <v>543</v>
      </c>
      <c r="D437" s="239" t="s">
        <v>157</v>
      </c>
      <c r="E437" s="240" t="s">
        <v>309</v>
      </c>
      <c r="F437" s="241" t="s">
        <v>310</v>
      </c>
      <c r="G437" s="242" t="s">
        <v>300</v>
      </c>
      <c r="H437" s="243">
        <v>0.51</v>
      </c>
      <c r="I437" s="120"/>
      <c r="J437" s="121">
        <f>ROUND(I437*H437,2)</f>
        <v>0</v>
      </c>
      <c r="K437" s="119" t="s">
        <v>19</v>
      </c>
      <c r="L437" s="31"/>
      <c r="M437" s="122" t="s">
        <v>19</v>
      </c>
      <c r="N437" s="123" t="s">
        <v>44</v>
      </c>
      <c r="P437" s="124">
        <f>O437*H437</f>
        <v>0</v>
      </c>
      <c r="Q437" s="124">
        <v>0</v>
      </c>
      <c r="R437" s="124">
        <f>Q437*H437</f>
        <v>0</v>
      </c>
      <c r="S437" s="124">
        <v>0</v>
      </c>
      <c r="T437" s="125">
        <f>S437*H437</f>
        <v>0</v>
      </c>
      <c r="AR437" s="126" t="s">
        <v>162</v>
      </c>
      <c r="AT437" s="126" t="s">
        <v>157</v>
      </c>
      <c r="AU437" s="126" t="s">
        <v>80</v>
      </c>
      <c r="AY437" s="16" t="s">
        <v>155</v>
      </c>
      <c r="BE437" s="127">
        <f>IF(N437="základní",J437,0)</f>
        <v>0</v>
      </c>
      <c r="BF437" s="127">
        <f>IF(N437="snížená",J437,0)</f>
        <v>0</v>
      </c>
      <c r="BG437" s="127">
        <f>IF(N437="zákl. přenesená",J437,0)</f>
        <v>0</v>
      </c>
      <c r="BH437" s="127">
        <f>IF(N437="sníž. přenesená",J437,0)</f>
        <v>0</v>
      </c>
      <c r="BI437" s="127">
        <f>IF(N437="nulová",J437,0)</f>
        <v>0</v>
      </c>
      <c r="BJ437" s="16" t="s">
        <v>78</v>
      </c>
      <c r="BK437" s="127">
        <f>ROUND(I437*H437,2)</f>
        <v>0</v>
      </c>
      <c r="BL437" s="16" t="s">
        <v>162</v>
      </c>
      <c r="BM437" s="126" t="s">
        <v>544</v>
      </c>
    </row>
    <row r="438" spans="2:65" s="1" customFormat="1" ht="29.25">
      <c r="B438" s="31"/>
      <c r="D438" s="234" t="s">
        <v>166</v>
      </c>
      <c r="F438" s="235" t="s">
        <v>491</v>
      </c>
      <c r="I438" s="128"/>
      <c r="L438" s="31"/>
      <c r="M438" s="129"/>
      <c r="T438" s="52"/>
      <c r="AT438" s="16" t="s">
        <v>166</v>
      </c>
      <c r="AU438" s="16" t="s">
        <v>80</v>
      </c>
    </row>
    <row r="439" spans="2:65" s="12" customFormat="1">
      <c r="B439" s="130"/>
      <c r="C439" s="246"/>
      <c r="D439" s="234" t="s">
        <v>168</v>
      </c>
      <c r="E439" s="247" t="s">
        <v>19</v>
      </c>
      <c r="F439" s="248" t="s">
        <v>545</v>
      </c>
      <c r="G439" s="246"/>
      <c r="H439" s="249">
        <v>0.51</v>
      </c>
      <c r="I439" s="132"/>
      <c r="L439" s="130"/>
      <c r="M439" s="133"/>
      <c r="T439" s="134"/>
      <c r="AT439" s="131" t="s">
        <v>168</v>
      </c>
      <c r="AU439" s="131" t="s">
        <v>80</v>
      </c>
      <c r="AV439" s="12" t="s">
        <v>80</v>
      </c>
      <c r="AW439" s="12" t="s">
        <v>34</v>
      </c>
      <c r="AX439" s="12" t="s">
        <v>78</v>
      </c>
      <c r="AY439" s="131" t="s">
        <v>155</v>
      </c>
    </row>
    <row r="440" spans="2:65" s="1" customFormat="1" ht="16.5" customHeight="1">
      <c r="B440" s="31"/>
      <c r="C440" s="250" t="s">
        <v>546</v>
      </c>
      <c r="D440" s="250" t="s">
        <v>192</v>
      </c>
      <c r="E440" s="251" t="s">
        <v>315</v>
      </c>
      <c r="F440" s="252" t="s">
        <v>316</v>
      </c>
      <c r="G440" s="253" t="s">
        <v>300</v>
      </c>
      <c r="H440" s="254">
        <v>0.51</v>
      </c>
      <c r="I440" s="136"/>
      <c r="J440" s="137">
        <f>ROUND(I440*H440,2)</f>
        <v>0</v>
      </c>
      <c r="K440" s="135" t="s">
        <v>19</v>
      </c>
      <c r="L440" s="138"/>
      <c r="M440" s="139" t="s">
        <v>19</v>
      </c>
      <c r="N440" s="140" t="s">
        <v>44</v>
      </c>
      <c r="P440" s="124">
        <f>O440*H440</f>
        <v>0</v>
      </c>
      <c r="Q440" s="124">
        <v>1E-3</v>
      </c>
      <c r="R440" s="124">
        <f>Q440*H440</f>
        <v>5.1000000000000004E-4</v>
      </c>
      <c r="S440" s="124">
        <v>0</v>
      </c>
      <c r="T440" s="125">
        <f>S440*H440</f>
        <v>0</v>
      </c>
      <c r="AR440" s="126" t="s">
        <v>195</v>
      </c>
      <c r="AT440" s="126" t="s">
        <v>192</v>
      </c>
      <c r="AU440" s="126" t="s">
        <v>80</v>
      </c>
      <c r="AY440" s="16" t="s">
        <v>155</v>
      </c>
      <c r="BE440" s="127">
        <f>IF(N440="základní",J440,0)</f>
        <v>0</v>
      </c>
      <c r="BF440" s="127">
        <f>IF(N440="snížená",J440,0)</f>
        <v>0</v>
      </c>
      <c r="BG440" s="127">
        <f>IF(N440="zákl. přenesená",J440,0)</f>
        <v>0</v>
      </c>
      <c r="BH440" s="127">
        <f>IF(N440="sníž. přenesená",J440,0)</f>
        <v>0</v>
      </c>
      <c r="BI440" s="127">
        <f>IF(N440="nulová",J440,0)</f>
        <v>0</v>
      </c>
      <c r="BJ440" s="16" t="s">
        <v>78</v>
      </c>
      <c r="BK440" s="127">
        <f>ROUND(I440*H440,2)</f>
        <v>0</v>
      </c>
      <c r="BL440" s="16" t="s">
        <v>162</v>
      </c>
      <c r="BM440" s="126" t="s">
        <v>547</v>
      </c>
    </row>
    <row r="441" spans="2:65" s="1" customFormat="1" ht="19.5">
      <c r="B441" s="31"/>
      <c r="D441" s="234" t="s">
        <v>166</v>
      </c>
      <c r="F441" s="235" t="s">
        <v>318</v>
      </c>
      <c r="I441" s="128"/>
      <c r="L441" s="31"/>
      <c r="M441" s="129"/>
      <c r="T441" s="52"/>
      <c r="AT441" s="16" t="s">
        <v>166</v>
      </c>
      <c r="AU441" s="16" t="s">
        <v>80</v>
      </c>
    </row>
    <row r="442" spans="2:65" s="11" customFormat="1" ht="22.9" customHeight="1">
      <c r="B442" s="109"/>
      <c r="C442" s="236"/>
      <c r="D442" s="237" t="s">
        <v>72</v>
      </c>
      <c r="E442" s="238" t="s">
        <v>7</v>
      </c>
      <c r="F442" s="238" t="s">
        <v>548</v>
      </c>
      <c r="G442" s="236"/>
      <c r="H442" s="236"/>
      <c r="I442" s="286"/>
      <c r="J442" s="287">
        <f>BK442</f>
        <v>0</v>
      </c>
      <c r="K442" s="236"/>
      <c r="L442" s="109"/>
      <c r="M442" s="114"/>
      <c r="P442" s="115">
        <f>SUM(P443:P462)</f>
        <v>0</v>
      </c>
      <c r="R442" s="115">
        <f>SUM(R443:R462)</f>
        <v>1.9107899999999999E-3</v>
      </c>
      <c r="T442" s="116">
        <f>SUM(T443:T462)</f>
        <v>0</v>
      </c>
      <c r="AR442" s="110" t="s">
        <v>78</v>
      </c>
      <c r="AT442" s="117" t="s">
        <v>72</v>
      </c>
      <c r="AU442" s="117" t="s">
        <v>78</v>
      </c>
      <c r="AY442" s="110" t="s">
        <v>155</v>
      </c>
      <c r="BK442" s="118">
        <f>SUM(BK443:BK462)</f>
        <v>0</v>
      </c>
    </row>
    <row r="443" spans="2:65" s="1" customFormat="1" ht="24.2" customHeight="1">
      <c r="B443" s="31"/>
      <c r="C443" s="239" t="s">
        <v>549</v>
      </c>
      <c r="D443" s="239" t="s">
        <v>157</v>
      </c>
      <c r="E443" s="240" t="s">
        <v>550</v>
      </c>
      <c r="F443" s="241" t="s">
        <v>551</v>
      </c>
      <c r="G443" s="242" t="s">
        <v>160</v>
      </c>
      <c r="H443" s="243">
        <v>117</v>
      </c>
      <c r="I443" s="120"/>
      <c r="J443" s="121">
        <f>ROUND(I443*H443,2)</f>
        <v>0</v>
      </c>
      <c r="K443" s="119" t="s">
        <v>161</v>
      </c>
      <c r="L443" s="31"/>
      <c r="M443" s="122" t="s">
        <v>19</v>
      </c>
      <c r="N443" s="123" t="s">
        <v>44</v>
      </c>
      <c r="P443" s="124">
        <f>O443*H443</f>
        <v>0</v>
      </c>
      <c r="Q443" s="124">
        <v>0</v>
      </c>
      <c r="R443" s="124">
        <f>Q443*H443</f>
        <v>0</v>
      </c>
      <c r="S443" s="124">
        <v>0</v>
      </c>
      <c r="T443" s="125">
        <f>S443*H443</f>
        <v>0</v>
      </c>
      <c r="AR443" s="126" t="s">
        <v>162</v>
      </c>
      <c r="AT443" s="126" t="s">
        <v>157</v>
      </c>
      <c r="AU443" s="126" t="s">
        <v>80</v>
      </c>
      <c r="AY443" s="16" t="s">
        <v>155</v>
      </c>
      <c r="BE443" s="127">
        <f>IF(N443="základní",J443,0)</f>
        <v>0</v>
      </c>
      <c r="BF443" s="127">
        <f>IF(N443="snížená",J443,0)</f>
        <v>0</v>
      </c>
      <c r="BG443" s="127">
        <f>IF(N443="zákl. přenesená",J443,0)</f>
        <v>0</v>
      </c>
      <c r="BH443" s="127">
        <f>IF(N443="sníž. přenesená",J443,0)</f>
        <v>0</v>
      </c>
      <c r="BI443" s="127">
        <f>IF(N443="nulová",J443,0)</f>
        <v>0</v>
      </c>
      <c r="BJ443" s="16" t="s">
        <v>78</v>
      </c>
      <c r="BK443" s="127">
        <f>ROUND(I443*H443,2)</f>
        <v>0</v>
      </c>
      <c r="BL443" s="16" t="s">
        <v>162</v>
      </c>
      <c r="BM443" s="126" t="s">
        <v>552</v>
      </c>
    </row>
    <row r="444" spans="2:65" s="1" customFormat="1">
      <c r="B444" s="31"/>
      <c r="D444" s="244" t="s">
        <v>164</v>
      </c>
      <c r="F444" s="245" t="s">
        <v>553</v>
      </c>
      <c r="I444" s="128"/>
      <c r="L444" s="31"/>
      <c r="M444" s="129"/>
      <c r="T444" s="52"/>
      <c r="AT444" s="16" t="s">
        <v>164</v>
      </c>
      <c r="AU444" s="16" t="s">
        <v>80</v>
      </c>
    </row>
    <row r="445" spans="2:65" s="1" customFormat="1" ht="29.25">
      <c r="B445" s="31"/>
      <c r="D445" s="234" t="s">
        <v>166</v>
      </c>
      <c r="F445" s="235" t="s">
        <v>554</v>
      </c>
      <c r="I445" s="128"/>
      <c r="L445" s="31"/>
      <c r="M445" s="129"/>
      <c r="T445" s="52"/>
      <c r="AT445" s="16" t="s">
        <v>166</v>
      </c>
      <c r="AU445" s="16" t="s">
        <v>80</v>
      </c>
    </row>
    <row r="446" spans="2:65" s="1" customFormat="1" ht="24.2" customHeight="1">
      <c r="B446" s="31"/>
      <c r="C446" s="239" t="s">
        <v>555</v>
      </c>
      <c r="D446" s="255" t="s">
        <v>157</v>
      </c>
      <c r="E446" s="256" t="s">
        <v>291</v>
      </c>
      <c r="F446" s="241" t="s">
        <v>292</v>
      </c>
      <c r="G446" s="242" t="s">
        <v>160</v>
      </c>
      <c r="H446" s="243">
        <v>126</v>
      </c>
      <c r="I446" s="120"/>
      <c r="J446" s="121">
        <f>ROUND(I446*H446,2)</f>
        <v>0</v>
      </c>
      <c r="K446" s="119" t="s">
        <v>161</v>
      </c>
      <c r="L446" s="31"/>
      <c r="M446" s="122" t="s">
        <v>19</v>
      </c>
      <c r="N446" s="123" t="s">
        <v>44</v>
      </c>
      <c r="P446" s="124">
        <f>O446*H446</f>
        <v>0</v>
      </c>
      <c r="Q446" s="124">
        <v>0</v>
      </c>
      <c r="R446" s="124">
        <f>Q446*H446</f>
        <v>0</v>
      </c>
      <c r="S446" s="124">
        <v>0</v>
      </c>
      <c r="T446" s="125">
        <f>S446*H446</f>
        <v>0</v>
      </c>
      <c r="AR446" s="126" t="s">
        <v>162</v>
      </c>
      <c r="AT446" s="126" t="s">
        <v>157</v>
      </c>
      <c r="AU446" s="126" t="s">
        <v>80</v>
      </c>
      <c r="AY446" s="16" t="s">
        <v>155</v>
      </c>
      <c r="BE446" s="127">
        <f>IF(N446="základní",J446,0)</f>
        <v>0</v>
      </c>
      <c r="BF446" s="127">
        <f>IF(N446="snížená",J446,0)</f>
        <v>0</v>
      </c>
      <c r="BG446" s="127">
        <f>IF(N446="zákl. přenesená",J446,0)</f>
        <v>0</v>
      </c>
      <c r="BH446" s="127">
        <f>IF(N446="sníž. přenesená",J446,0)</f>
        <v>0</v>
      </c>
      <c r="BI446" s="127">
        <f>IF(N446="nulová",J446,0)</f>
        <v>0</v>
      </c>
      <c r="BJ446" s="16" t="s">
        <v>78</v>
      </c>
      <c r="BK446" s="127">
        <f>ROUND(I446*H446,2)</f>
        <v>0</v>
      </c>
      <c r="BL446" s="16" t="s">
        <v>162</v>
      </c>
      <c r="BM446" s="126" t="s">
        <v>556</v>
      </c>
    </row>
    <row r="447" spans="2:65" s="1" customFormat="1">
      <c r="B447" s="31"/>
      <c r="D447" s="244" t="s">
        <v>164</v>
      </c>
      <c r="F447" s="245" t="s">
        <v>294</v>
      </c>
      <c r="I447" s="128"/>
      <c r="L447" s="31"/>
      <c r="M447" s="129"/>
      <c r="T447" s="52"/>
      <c r="AT447" s="16" t="s">
        <v>164</v>
      </c>
      <c r="AU447" s="16" t="s">
        <v>80</v>
      </c>
    </row>
    <row r="448" spans="2:65" s="1" customFormat="1" ht="39">
      <c r="B448" s="31"/>
      <c r="D448" s="257" t="s">
        <v>166</v>
      </c>
      <c r="E448" s="258"/>
      <c r="F448" s="259" t="s">
        <v>557</v>
      </c>
      <c r="I448" s="128"/>
      <c r="L448" s="31"/>
      <c r="M448" s="129"/>
      <c r="T448" s="52"/>
      <c r="AT448" s="16" t="s">
        <v>166</v>
      </c>
      <c r="AU448" s="16" t="s">
        <v>80</v>
      </c>
    </row>
    <row r="449" spans="2:65" s="12" customFormat="1">
      <c r="B449" s="130"/>
      <c r="C449" s="246"/>
      <c r="D449" s="234" t="s">
        <v>168</v>
      </c>
      <c r="E449" s="247" t="s">
        <v>19</v>
      </c>
      <c r="F449" s="248" t="s">
        <v>558</v>
      </c>
      <c r="G449" s="246"/>
      <c r="H449" s="249">
        <v>126</v>
      </c>
      <c r="I449" s="132"/>
      <c r="L449" s="130"/>
      <c r="M449" s="133"/>
      <c r="T449" s="134"/>
      <c r="AT449" s="131" t="s">
        <v>168</v>
      </c>
      <c r="AU449" s="131" t="s">
        <v>80</v>
      </c>
      <c r="AV449" s="12" t="s">
        <v>80</v>
      </c>
      <c r="AW449" s="12" t="s">
        <v>34</v>
      </c>
      <c r="AX449" s="12" t="s">
        <v>78</v>
      </c>
      <c r="AY449" s="131" t="s">
        <v>155</v>
      </c>
    </row>
    <row r="450" spans="2:65" s="1" customFormat="1" ht="44.25" customHeight="1">
      <c r="B450" s="31"/>
      <c r="C450" s="239" t="s">
        <v>559</v>
      </c>
      <c r="D450" s="239" t="s">
        <v>157</v>
      </c>
      <c r="E450" s="240" t="s">
        <v>199</v>
      </c>
      <c r="F450" s="241" t="s">
        <v>200</v>
      </c>
      <c r="G450" s="242" t="s">
        <v>201</v>
      </c>
      <c r="H450" s="243">
        <v>0.28100000000000003</v>
      </c>
      <c r="I450" s="120"/>
      <c r="J450" s="121">
        <f>ROUND(I450*H450,2)</f>
        <v>0</v>
      </c>
      <c r="K450" s="119" t="s">
        <v>161</v>
      </c>
      <c r="L450" s="31"/>
      <c r="M450" s="122" t="s">
        <v>19</v>
      </c>
      <c r="N450" s="123" t="s">
        <v>44</v>
      </c>
      <c r="P450" s="124">
        <f>O450*H450</f>
        <v>0</v>
      </c>
      <c r="Q450" s="124">
        <v>0</v>
      </c>
      <c r="R450" s="124">
        <f>Q450*H450</f>
        <v>0</v>
      </c>
      <c r="S450" s="124">
        <v>0</v>
      </c>
      <c r="T450" s="125">
        <f>S450*H450</f>
        <v>0</v>
      </c>
      <c r="AR450" s="126" t="s">
        <v>162</v>
      </c>
      <c r="AT450" s="126" t="s">
        <v>157</v>
      </c>
      <c r="AU450" s="126" t="s">
        <v>80</v>
      </c>
      <c r="AY450" s="16" t="s">
        <v>155</v>
      </c>
      <c r="BE450" s="127">
        <f>IF(N450="základní",J450,0)</f>
        <v>0</v>
      </c>
      <c r="BF450" s="127">
        <f>IF(N450="snížená",J450,0)</f>
        <v>0</v>
      </c>
      <c r="BG450" s="127">
        <f>IF(N450="zákl. přenesená",J450,0)</f>
        <v>0</v>
      </c>
      <c r="BH450" s="127">
        <f>IF(N450="sníž. přenesená",J450,0)</f>
        <v>0</v>
      </c>
      <c r="BI450" s="127">
        <f>IF(N450="nulová",J450,0)</f>
        <v>0</v>
      </c>
      <c r="BJ450" s="16" t="s">
        <v>78</v>
      </c>
      <c r="BK450" s="127">
        <f>ROUND(I450*H450,2)</f>
        <v>0</v>
      </c>
      <c r="BL450" s="16" t="s">
        <v>162</v>
      </c>
      <c r="BM450" s="126" t="s">
        <v>560</v>
      </c>
    </row>
    <row r="451" spans="2:65" s="1" customFormat="1">
      <c r="B451" s="31"/>
      <c r="D451" s="244" t="s">
        <v>164</v>
      </c>
      <c r="F451" s="245" t="s">
        <v>203</v>
      </c>
      <c r="I451" s="128"/>
      <c r="L451" s="31"/>
      <c r="M451" s="129"/>
      <c r="T451" s="52"/>
      <c r="AT451" s="16" t="s">
        <v>164</v>
      </c>
      <c r="AU451" s="16" t="s">
        <v>80</v>
      </c>
    </row>
    <row r="452" spans="2:65" s="1" customFormat="1" ht="19.5">
      <c r="B452" s="31"/>
      <c r="D452" s="234" t="s">
        <v>166</v>
      </c>
      <c r="F452" s="235" t="s">
        <v>204</v>
      </c>
      <c r="I452" s="128"/>
      <c r="L452" s="31"/>
      <c r="M452" s="129"/>
      <c r="T452" s="52"/>
      <c r="AT452" s="16" t="s">
        <v>166</v>
      </c>
      <c r="AU452" s="16" t="s">
        <v>80</v>
      </c>
    </row>
    <row r="453" spans="2:65" s="1" customFormat="1" ht="37.9" customHeight="1">
      <c r="B453" s="31"/>
      <c r="C453" s="239" t="s">
        <v>561</v>
      </c>
      <c r="D453" s="239" t="s">
        <v>157</v>
      </c>
      <c r="E453" s="240" t="s">
        <v>309</v>
      </c>
      <c r="F453" s="241" t="s">
        <v>310</v>
      </c>
      <c r="G453" s="242" t="s">
        <v>300</v>
      </c>
      <c r="H453" s="243">
        <v>1.89</v>
      </c>
      <c r="I453" s="120"/>
      <c r="J453" s="121">
        <f>ROUND(I453*H453,2)</f>
        <v>0</v>
      </c>
      <c r="K453" s="119" t="s">
        <v>19</v>
      </c>
      <c r="L453" s="31"/>
      <c r="M453" s="122" t="s">
        <v>19</v>
      </c>
      <c r="N453" s="123" t="s">
        <v>44</v>
      </c>
      <c r="P453" s="124">
        <f>O453*H453</f>
        <v>0</v>
      </c>
      <c r="Q453" s="124">
        <v>0</v>
      </c>
      <c r="R453" s="124">
        <f>Q453*H453</f>
        <v>0</v>
      </c>
      <c r="S453" s="124">
        <v>0</v>
      </c>
      <c r="T453" s="125">
        <f>S453*H453</f>
        <v>0</v>
      </c>
      <c r="AR453" s="126" t="s">
        <v>162</v>
      </c>
      <c r="AT453" s="126" t="s">
        <v>157</v>
      </c>
      <c r="AU453" s="126" t="s">
        <v>80</v>
      </c>
      <c r="AY453" s="16" t="s">
        <v>155</v>
      </c>
      <c r="BE453" s="127">
        <f>IF(N453="základní",J453,0)</f>
        <v>0</v>
      </c>
      <c r="BF453" s="127">
        <f>IF(N453="snížená",J453,0)</f>
        <v>0</v>
      </c>
      <c r="BG453" s="127">
        <f>IF(N453="zákl. přenesená",J453,0)</f>
        <v>0</v>
      </c>
      <c r="BH453" s="127">
        <f>IF(N453="sníž. přenesená",J453,0)</f>
        <v>0</v>
      </c>
      <c r="BI453" s="127">
        <f>IF(N453="nulová",J453,0)</f>
        <v>0</v>
      </c>
      <c r="BJ453" s="16" t="s">
        <v>78</v>
      </c>
      <c r="BK453" s="127">
        <f>ROUND(I453*H453,2)</f>
        <v>0</v>
      </c>
      <c r="BL453" s="16" t="s">
        <v>162</v>
      </c>
      <c r="BM453" s="126" t="s">
        <v>562</v>
      </c>
    </row>
    <row r="454" spans="2:65" s="1" customFormat="1" ht="29.25">
      <c r="B454" s="31"/>
      <c r="D454" s="234" t="s">
        <v>166</v>
      </c>
      <c r="F454" s="235" t="s">
        <v>312</v>
      </c>
      <c r="I454" s="128"/>
      <c r="L454" s="31"/>
      <c r="M454" s="129"/>
      <c r="T454" s="52"/>
      <c r="AT454" s="16" t="s">
        <v>166</v>
      </c>
      <c r="AU454" s="16" t="s">
        <v>80</v>
      </c>
    </row>
    <row r="455" spans="2:65" s="12" customFormat="1">
      <c r="B455" s="130"/>
      <c r="C455" s="246"/>
      <c r="D455" s="234" t="s">
        <v>168</v>
      </c>
      <c r="E455" s="247" t="s">
        <v>19</v>
      </c>
      <c r="F455" s="248" t="s">
        <v>563</v>
      </c>
      <c r="G455" s="246"/>
      <c r="H455" s="249">
        <v>1.89</v>
      </c>
      <c r="I455" s="132"/>
      <c r="L455" s="130"/>
      <c r="M455" s="133"/>
      <c r="T455" s="134"/>
      <c r="AT455" s="131" t="s">
        <v>168</v>
      </c>
      <c r="AU455" s="131" t="s">
        <v>80</v>
      </c>
      <c r="AV455" s="12" t="s">
        <v>80</v>
      </c>
      <c r="AW455" s="12" t="s">
        <v>34</v>
      </c>
      <c r="AX455" s="12" t="s">
        <v>78</v>
      </c>
      <c r="AY455" s="131" t="s">
        <v>155</v>
      </c>
    </row>
    <row r="456" spans="2:65" s="1" customFormat="1" ht="16.5" customHeight="1">
      <c r="B456" s="31"/>
      <c r="C456" s="250" t="s">
        <v>564</v>
      </c>
      <c r="D456" s="250" t="s">
        <v>192</v>
      </c>
      <c r="E456" s="251" t="s">
        <v>315</v>
      </c>
      <c r="F456" s="252" t="s">
        <v>316</v>
      </c>
      <c r="G456" s="253" t="s">
        <v>300</v>
      </c>
      <c r="H456" s="254">
        <v>1.89</v>
      </c>
      <c r="I456" s="136"/>
      <c r="J456" s="137">
        <f>ROUND(I456*H456,2)</f>
        <v>0</v>
      </c>
      <c r="K456" s="135" t="s">
        <v>19</v>
      </c>
      <c r="L456" s="138"/>
      <c r="M456" s="139" t="s">
        <v>19</v>
      </c>
      <c r="N456" s="140" t="s">
        <v>44</v>
      </c>
      <c r="P456" s="124">
        <f>O456*H456</f>
        <v>0</v>
      </c>
      <c r="Q456" s="124">
        <v>1E-3</v>
      </c>
      <c r="R456" s="124">
        <f>Q456*H456</f>
        <v>1.89E-3</v>
      </c>
      <c r="S456" s="124">
        <v>0</v>
      </c>
      <c r="T456" s="125">
        <f>S456*H456</f>
        <v>0</v>
      </c>
      <c r="AR456" s="126" t="s">
        <v>195</v>
      </c>
      <c r="AT456" s="126" t="s">
        <v>192</v>
      </c>
      <c r="AU456" s="126" t="s">
        <v>80</v>
      </c>
      <c r="AY456" s="16" t="s">
        <v>155</v>
      </c>
      <c r="BE456" s="127">
        <f>IF(N456="základní",J456,0)</f>
        <v>0</v>
      </c>
      <c r="BF456" s="127">
        <f>IF(N456="snížená",J456,0)</f>
        <v>0</v>
      </c>
      <c r="BG456" s="127">
        <f>IF(N456="zákl. přenesená",J456,0)</f>
        <v>0</v>
      </c>
      <c r="BH456" s="127">
        <f>IF(N456="sníž. přenesená",J456,0)</f>
        <v>0</v>
      </c>
      <c r="BI456" s="127">
        <f>IF(N456="nulová",J456,0)</f>
        <v>0</v>
      </c>
      <c r="BJ456" s="16" t="s">
        <v>78</v>
      </c>
      <c r="BK456" s="127">
        <f>ROUND(I456*H456,2)</f>
        <v>0</v>
      </c>
      <c r="BL456" s="16" t="s">
        <v>162</v>
      </c>
      <c r="BM456" s="126" t="s">
        <v>565</v>
      </c>
    </row>
    <row r="457" spans="2:65" s="1" customFormat="1" ht="19.5">
      <c r="B457" s="31"/>
      <c r="D457" s="234" t="s">
        <v>166</v>
      </c>
      <c r="F457" s="235" t="s">
        <v>318</v>
      </c>
      <c r="I457" s="128"/>
      <c r="L457" s="31"/>
      <c r="M457" s="129"/>
      <c r="T457" s="52"/>
      <c r="AT457" s="16" t="s">
        <v>166</v>
      </c>
      <c r="AU457" s="16" t="s">
        <v>80</v>
      </c>
    </row>
    <row r="458" spans="2:65" s="1" customFormat="1" ht="33" customHeight="1">
      <c r="B458" s="31"/>
      <c r="C458" s="239" t="s">
        <v>566</v>
      </c>
      <c r="D458" s="239" t="s">
        <v>157</v>
      </c>
      <c r="E458" s="240" t="s">
        <v>502</v>
      </c>
      <c r="F458" s="241" t="s">
        <v>503</v>
      </c>
      <c r="G458" s="242" t="s">
        <v>160</v>
      </c>
      <c r="H458" s="243">
        <v>6.3</v>
      </c>
      <c r="I458" s="120"/>
      <c r="J458" s="121">
        <f>ROUND(I458*H458,2)</f>
        <v>0</v>
      </c>
      <c r="K458" s="119" t="s">
        <v>19</v>
      </c>
      <c r="L458" s="31"/>
      <c r="M458" s="122" t="s">
        <v>19</v>
      </c>
      <c r="N458" s="123" t="s">
        <v>44</v>
      </c>
      <c r="P458" s="124">
        <f>O458*H458</f>
        <v>0</v>
      </c>
      <c r="Q458" s="124">
        <v>3.3000000000000002E-6</v>
      </c>
      <c r="R458" s="124">
        <f>Q458*H458</f>
        <v>2.0789999999999999E-5</v>
      </c>
      <c r="S458" s="124">
        <v>0</v>
      </c>
      <c r="T458" s="125">
        <f>S458*H458</f>
        <v>0</v>
      </c>
      <c r="AR458" s="126" t="s">
        <v>162</v>
      </c>
      <c r="AT458" s="126" t="s">
        <v>157</v>
      </c>
      <c r="AU458" s="126" t="s">
        <v>80</v>
      </c>
      <c r="AY458" s="16" t="s">
        <v>155</v>
      </c>
      <c r="BE458" s="127">
        <f>IF(N458="základní",J458,0)</f>
        <v>0</v>
      </c>
      <c r="BF458" s="127">
        <f>IF(N458="snížená",J458,0)</f>
        <v>0</v>
      </c>
      <c r="BG458" s="127">
        <f>IF(N458="zákl. přenesená",J458,0)</f>
        <v>0</v>
      </c>
      <c r="BH458" s="127">
        <f>IF(N458="sníž. přenesená",J458,0)</f>
        <v>0</v>
      </c>
      <c r="BI458" s="127">
        <f>IF(N458="nulová",J458,0)</f>
        <v>0</v>
      </c>
      <c r="BJ458" s="16" t="s">
        <v>78</v>
      </c>
      <c r="BK458" s="127">
        <f>ROUND(I458*H458,2)</f>
        <v>0</v>
      </c>
      <c r="BL458" s="16" t="s">
        <v>162</v>
      </c>
      <c r="BM458" s="126" t="s">
        <v>567</v>
      </c>
    </row>
    <row r="459" spans="2:65" s="1" customFormat="1" ht="19.5">
      <c r="B459" s="31"/>
      <c r="D459" s="234" t="s">
        <v>166</v>
      </c>
      <c r="F459" s="235" t="s">
        <v>539</v>
      </c>
      <c r="I459" s="128"/>
      <c r="L459" s="31"/>
      <c r="M459" s="129"/>
      <c r="T459" s="52"/>
      <c r="AT459" s="16" t="s">
        <v>166</v>
      </c>
      <c r="AU459" s="16" t="s">
        <v>80</v>
      </c>
    </row>
    <row r="460" spans="2:65" s="12" customFormat="1">
      <c r="B460" s="130"/>
      <c r="C460" s="246"/>
      <c r="D460" s="234" t="s">
        <v>168</v>
      </c>
      <c r="E460" s="247" t="s">
        <v>19</v>
      </c>
      <c r="F460" s="248" t="s">
        <v>568</v>
      </c>
      <c r="G460" s="246"/>
      <c r="H460" s="249">
        <v>6.3</v>
      </c>
      <c r="I460" s="132"/>
      <c r="L460" s="130"/>
      <c r="M460" s="133"/>
      <c r="T460" s="134"/>
      <c r="AT460" s="131" t="s">
        <v>168</v>
      </c>
      <c r="AU460" s="131" t="s">
        <v>80</v>
      </c>
      <c r="AV460" s="12" t="s">
        <v>80</v>
      </c>
      <c r="AW460" s="12" t="s">
        <v>34</v>
      </c>
      <c r="AX460" s="12" t="s">
        <v>78</v>
      </c>
      <c r="AY460" s="131" t="s">
        <v>155</v>
      </c>
    </row>
    <row r="461" spans="2:65" s="1" customFormat="1" ht="16.5" customHeight="1">
      <c r="B461" s="31"/>
      <c r="C461" s="250" t="s">
        <v>569</v>
      </c>
      <c r="D461" s="250" t="s">
        <v>192</v>
      </c>
      <c r="E461" s="251" t="s">
        <v>507</v>
      </c>
      <c r="F461" s="252" t="s">
        <v>508</v>
      </c>
      <c r="G461" s="253" t="s">
        <v>509</v>
      </c>
      <c r="H461" s="254">
        <v>1.7999999999999999E-2</v>
      </c>
      <c r="I461" s="136"/>
      <c r="J461" s="137">
        <f>ROUND(I461*H461,2)</f>
        <v>0</v>
      </c>
      <c r="K461" s="135" t="s">
        <v>19</v>
      </c>
      <c r="L461" s="138"/>
      <c r="M461" s="139" t="s">
        <v>19</v>
      </c>
      <c r="N461" s="140" t="s">
        <v>44</v>
      </c>
      <c r="P461" s="124">
        <f>O461*H461</f>
        <v>0</v>
      </c>
      <c r="Q461" s="124">
        <v>0</v>
      </c>
      <c r="R461" s="124">
        <f>Q461*H461</f>
        <v>0</v>
      </c>
      <c r="S461" s="124">
        <v>0</v>
      </c>
      <c r="T461" s="125">
        <f>S461*H461</f>
        <v>0</v>
      </c>
      <c r="AR461" s="126" t="s">
        <v>195</v>
      </c>
      <c r="AT461" s="126" t="s">
        <v>192</v>
      </c>
      <c r="AU461" s="126" t="s">
        <v>80</v>
      </c>
      <c r="AY461" s="16" t="s">
        <v>155</v>
      </c>
      <c r="BE461" s="127">
        <f>IF(N461="základní",J461,0)</f>
        <v>0</v>
      </c>
      <c r="BF461" s="127">
        <f>IF(N461="snížená",J461,0)</f>
        <v>0</v>
      </c>
      <c r="BG461" s="127">
        <f>IF(N461="zákl. přenesená",J461,0)</f>
        <v>0</v>
      </c>
      <c r="BH461" s="127">
        <f>IF(N461="sníž. přenesená",J461,0)</f>
        <v>0</v>
      </c>
      <c r="BI461" s="127">
        <f>IF(N461="nulová",J461,0)</f>
        <v>0</v>
      </c>
      <c r="BJ461" s="16" t="s">
        <v>78</v>
      </c>
      <c r="BK461" s="127">
        <f>ROUND(I461*H461,2)</f>
        <v>0</v>
      </c>
      <c r="BL461" s="16" t="s">
        <v>162</v>
      </c>
      <c r="BM461" s="126" t="s">
        <v>570</v>
      </c>
    </row>
    <row r="462" spans="2:65" s="1" customFormat="1" ht="19.5">
      <c r="B462" s="31"/>
      <c r="D462" s="234" t="s">
        <v>166</v>
      </c>
      <c r="F462" s="235" t="s">
        <v>511</v>
      </c>
      <c r="I462" s="128"/>
      <c r="L462" s="31"/>
      <c r="M462" s="129"/>
      <c r="T462" s="52"/>
      <c r="AT462" s="16" t="s">
        <v>166</v>
      </c>
      <c r="AU462" s="16" t="s">
        <v>80</v>
      </c>
    </row>
    <row r="463" spans="2:65" s="11" customFormat="1" ht="22.9" customHeight="1">
      <c r="B463" s="109"/>
      <c r="C463" s="236"/>
      <c r="D463" s="237" t="s">
        <v>72</v>
      </c>
      <c r="E463" s="238" t="s">
        <v>263</v>
      </c>
      <c r="F463" s="260" t="s">
        <v>571</v>
      </c>
      <c r="G463" s="236"/>
      <c r="H463" s="236"/>
      <c r="I463" s="286"/>
      <c r="J463" s="287">
        <f>BK463</f>
        <v>0</v>
      </c>
      <c r="K463" s="236"/>
      <c r="L463" s="109"/>
      <c r="M463" s="114"/>
      <c r="P463" s="115">
        <f>SUM(P464:P495)</f>
        <v>0</v>
      </c>
      <c r="R463" s="115">
        <f>SUM(R464:R495)</f>
        <v>2.5499999999999997E-3</v>
      </c>
      <c r="T463" s="116">
        <f>SUM(T464:T495)</f>
        <v>0</v>
      </c>
      <c r="AR463" s="110" t="s">
        <v>78</v>
      </c>
      <c r="AT463" s="117" t="s">
        <v>72</v>
      </c>
      <c r="AU463" s="117" t="s">
        <v>78</v>
      </c>
      <c r="AY463" s="110" t="s">
        <v>155</v>
      </c>
      <c r="BK463" s="118">
        <f>SUM(BK464:BK495)</f>
        <v>0</v>
      </c>
    </row>
    <row r="464" spans="2:65" s="1" customFormat="1" ht="24.2" customHeight="1">
      <c r="B464" s="31"/>
      <c r="C464" s="239" t="s">
        <v>572</v>
      </c>
      <c r="D464" s="239" t="s">
        <v>157</v>
      </c>
      <c r="E464" s="240" t="s">
        <v>573</v>
      </c>
      <c r="F464" s="241" t="s">
        <v>574</v>
      </c>
      <c r="G464" s="242" t="s">
        <v>160</v>
      </c>
      <c r="H464" s="243">
        <v>1098</v>
      </c>
      <c r="I464" s="120"/>
      <c r="J464" s="121">
        <f>ROUND(I464*H464,2)</f>
        <v>0</v>
      </c>
      <c r="K464" s="119" t="s">
        <v>161</v>
      </c>
      <c r="L464" s="31"/>
      <c r="M464" s="122" t="s">
        <v>19</v>
      </c>
      <c r="N464" s="123" t="s">
        <v>44</v>
      </c>
      <c r="P464" s="124">
        <f>O464*H464</f>
        <v>0</v>
      </c>
      <c r="Q464" s="124">
        <v>0</v>
      </c>
      <c r="R464" s="124">
        <f>Q464*H464</f>
        <v>0</v>
      </c>
      <c r="S464" s="124">
        <v>0</v>
      </c>
      <c r="T464" s="125">
        <f>S464*H464</f>
        <v>0</v>
      </c>
      <c r="AR464" s="126" t="s">
        <v>162</v>
      </c>
      <c r="AT464" s="126" t="s">
        <v>157</v>
      </c>
      <c r="AU464" s="126" t="s">
        <v>80</v>
      </c>
      <c r="AY464" s="16" t="s">
        <v>155</v>
      </c>
      <c r="BE464" s="127">
        <f>IF(N464="základní",J464,0)</f>
        <v>0</v>
      </c>
      <c r="BF464" s="127">
        <f>IF(N464="snížená",J464,0)</f>
        <v>0</v>
      </c>
      <c r="BG464" s="127">
        <f>IF(N464="zákl. přenesená",J464,0)</f>
        <v>0</v>
      </c>
      <c r="BH464" s="127">
        <f>IF(N464="sníž. přenesená",J464,0)</f>
        <v>0</v>
      </c>
      <c r="BI464" s="127">
        <f>IF(N464="nulová",J464,0)</f>
        <v>0</v>
      </c>
      <c r="BJ464" s="16" t="s">
        <v>78</v>
      </c>
      <c r="BK464" s="127">
        <f>ROUND(I464*H464,2)</f>
        <v>0</v>
      </c>
      <c r="BL464" s="16" t="s">
        <v>162</v>
      </c>
      <c r="BM464" s="126" t="s">
        <v>575</v>
      </c>
    </row>
    <row r="465" spans="2:65" s="1" customFormat="1">
      <c r="B465" s="31"/>
      <c r="D465" s="244" t="s">
        <v>164</v>
      </c>
      <c r="F465" s="245" t="s">
        <v>576</v>
      </c>
      <c r="I465" s="128"/>
      <c r="L465" s="31"/>
      <c r="M465" s="129"/>
      <c r="T465" s="52"/>
      <c r="AT465" s="16" t="s">
        <v>164</v>
      </c>
      <c r="AU465" s="16" t="s">
        <v>80</v>
      </c>
    </row>
    <row r="466" spans="2:65" s="1" customFormat="1" ht="29.25">
      <c r="B466" s="31"/>
      <c r="D466" s="234" t="s">
        <v>166</v>
      </c>
      <c r="F466" s="235" t="s">
        <v>577</v>
      </c>
      <c r="I466" s="128"/>
      <c r="L466" s="31"/>
      <c r="M466" s="129"/>
      <c r="T466" s="52"/>
      <c r="AT466" s="16" t="s">
        <v>166</v>
      </c>
      <c r="AU466" s="16" t="s">
        <v>80</v>
      </c>
    </row>
    <row r="467" spans="2:65" s="12" customFormat="1">
      <c r="B467" s="130"/>
      <c r="C467" s="246"/>
      <c r="D467" s="234" t="s">
        <v>168</v>
      </c>
      <c r="E467" s="247" t="s">
        <v>19</v>
      </c>
      <c r="F467" s="248" t="s">
        <v>578</v>
      </c>
      <c r="G467" s="246"/>
      <c r="H467" s="249">
        <v>1098</v>
      </c>
      <c r="I467" s="132"/>
      <c r="L467" s="130"/>
      <c r="M467" s="133"/>
      <c r="T467" s="134"/>
      <c r="AT467" s="131" t="s">
        <v>168</v>
      </c>
      <c r="AU467" s="131" t="s">
        <v>80</v>
      </c>
      <c r="AV467" s="12" t="s">
        <v>80</v>
      </c>
      <c r="AW467" s="12" t="s">
        <v>34</v>
      </c>
      <c r="AX467" s="12" t="s">
        <v>78</v>
      </c>
      <c r="AY467" s="131" t="s">
        <v>155</v>
      </c>
    </row>
    <row r="468" spans="2:65" s="1" customFormat="1" ht="16.5" customHeight="1">
      <c r="B468" s="31"/>
      <c r="C468" s="239" t="s">
        <v>579</v>
      </c>
      <c r="D468" s="239" t="s">
        <v>157</v>
      </c>
      <c r="E468" s="240" t="s">
        <v>580</v>
      </c>
      <c r="F468" s="241" t="s">
        <v>581</v>
      </c>
      <c r="G468" s="242" t="s">
        <v>160</v>
      </c>
      <c r="H468" s="243">
        <v>20.399999999999999</v>
      </c>
      <c r="I468" s="120"/>
      <c r="J468" s="121">
        <f>ROUND(I468*H468,2)</f>
        <v>0</v>
      </c>
      <c r="K468" s="119" t="s">
        <v>19</v>
      </c>
      <c r="L468" s="31"/>
      <c r="M468" s="122" t="s">
        <v>19</v>
      </c>
      <c r="N468" s="123" t="s">
        <v>44</v>
      </c>
      <c r="P468" s="124">
        <f>O468*H468</f>
        <v>0</v>
      </c>
      <c r="Q468" s="124">
        <v>0</v>
      </c>
      <c r="R468" s="124">
        <f>Q468*H468</f>
        <v>0</v>
      </c>
      <c r="S468" s="124">
        <v>0</v>
      </c>
      <c r="T468" s="125">
        <f>S468*H468</f>
        <v>0</v>
      </c>
      <c r="AR468" s="126" t="s">
        <v>162</v>
      </c>
      <c r="AT468" s="126" t="s">
        <v>157</v>
      </c>
      <c r="AU468" s="126" t="s">
        <v>80</v>
      </c>
      <c r="AY468" s="16" t="s">
        <v>155</v>
      </c>
      <c r="BE468" s="127">
        <f>IF(N468="základní",J468,0)</f>
        <v>0</v>
      </c>
      <c r="BF468" s="127">
        <f>IF(N468="snížená",J468,0)</f>
        <v>0</v>
      </c>
      <c r="BG468" s="127">
        <f>IF(N468="zákl. přenesená",J468,0)</f>
        <v>0</v>
      </c>
      <c r="BH468" s="127">
        <f>IF(N468="sníž. přenesená",J468,0)</f>
        <v>0</v>
      </c>
      <c r="BI468" s="127">
        <f>IF(N468="nulová",J468,0)</f>
        <v>0</v>
      </c>
      <c r="BJ468" s="16" t="s">
        <v>78</v>
      </c>
      <c r="BK468" s="127">
        <f>ROUND(I468*H468,2)</f>
        <v>0</v>
      </c>
      <c r="BL468" s="16" t="s">
        <v>162</v>
      </c>
      <c r="BM468" s="126" t="s">
        <v>582</v>
      </c>
    </row>
    <row r="469" spans="2:65" s="1" customFormat="1" ht="19.5">
      <c r="B469" s="31"/>
      <c r="D469" s="234" t="s">
        <v>166</v>
      </c>
      <c r="F469" s="235" t="s">
        <v>337</v>
      </c>
      <c r="I469" s="128"/>
      <c r="L469" s="31"/>
      <c r="M469" s="129"/>
      <c r="T469" s="52"/>
      <c r="AT469" s="16" t="s">
        <v>166</v>
      </c>
      <c r="AU469" s="16" t="s">
        <v>80</v>
      </c>
    </row>
    <row r="470" spans="2:65" s="12" customFormat="1">
      <c r="B470" s="130"/>
      <c r="C470" s="246"/>
      <c r="D470" s="234" t="s">
        <v>168</v>
      </c>
      <c r="E470" s="247" t="s">
        <v>19</v>
      </c>
      <c r="F470" s="248" t="s">
        <v>583</v>
      </c>
      <c r="G470" s="246"/>
      <c r="H470" s="249">
        <v>20.399999999999999</v>
      </c>
      <c r="I470" s="132"/>
      <c r="L470" s="130"/>
      <c r="M470" s="133"/>
      <c r="T470" s="134"/>
      <c r="AT470" s="131" t="s">
        <v>168</v>
      </c>
      <c r="AU470" s="131" t="s">
        <v>80</v>
      </c>
      <c r="AV470" s="12" t="s">
        <v>80</v>
      </c>
      <c r="AW470" s="12" t="s">
        <v>34</v>
      </c>
      <c r="AX470" s="12" t="s">
        <v>78</v>
      </c>
      <c r="AY470" s="131" t="s">
        <v>155</v>
      </c>
    </row>
    <row r="471" spans="2:65" s="1" customFormat="1" ht="24.2" customHeight="1">
      <c r="B471" s="31"/>
      <c r="C471" s="255" t="s">
        <v>584</v>
      </c>
      <c r="D471" s="255" t="s">
        <v>157</v>
      </c>
      <c r="E471" s="256" t="s">
        <v>285</v>
      </c>
      <c r="F471" s="241" t="s">
        <v>286</v>
      </c>
      <c r="G471" s="242" t="s">
        <v>160</v>
      </c>
      <c r="H471" s="243">
        <v>204</v>
      </c>
      <c r="I471" s="120"/>
      <c r="J471" s="121">
        <f>ROUND(I471*H471,2)</f>
        <v>0</v>
      </c>
      <c r="K471" s="119" t="s">
        <v>161</v>
      </c>
      <c r="L471" s="31"/>
      <c r="M471" s="122" t="s">
        <v>19</v>
      </c>
      <c r="N471" s="123" t="s">
        <v>44</v>
      </c>
      <c r="P471" s="124">
        <f>O471*H471</f>
        <v>0</v>
      </c>
      <c r="Q471" s="124">
        <v>0</v>
      </c>
      <c r="R471" s="124">
        <f>Q471*H471</f>
        <v>0</v>
      </c>
      <c r="S471" s="124">
        <v>0</v>
      </c>
      <c r="T471" s="125">
        <f>S471*H471</f>
        <v>0</v>
      </c>
      <c r="AR471" s="126" t="s">
        <v>162</v>
      </c>
      <c r="AT471" s="126" t="s">
        <v>157</v>
      </c>
      <c r="AU471" s="126" t="s">
        <v>80</v>
      </c>
      <c r="AY471" s="16" t="s">
        <v>155</v>
      </c>
      <c r="BE471" s="127">
        <f>IF(N471="základní",J471,0)</f>
        <v>0</v>
      </c>
      <c r="BF471" s="127">
        <f>IF(N471="snížená",J471,0)</f>
        <v>0</v>
      </c>
      <c r="BG471" s="127">
        <f>IF(N471="zákl. přenesená",J471,0)</f>
        <v>0</v>
      </c>
      <c r="BH471" s="127">
        <f>IF(N471="sníž. přenesená",J471,0)</f>
        <v>0</v>
      </c>
      <c r="BI471" s="127">
        <f>IF(N471="nulová",J471,0)</f>
        <v>0</v>
      </c>
      <c r="BJ471" s="16" t="s">
        <v>78</v>
      </c>
      <c r="BK471" s="127">
        <f>ROUND(I471*H471,2)</f>
        <v>0</v>
      </c>
      <c r="BL471" s="16" t="s">
        <v>162</v>
      </c>
      <c r="BM471" s="126" t="s">
        <v>585</v>
      </c>
    </row>
    <row r="472" spans="2:65" s="1" customFormat="1">
      <c r="B472" s="31"/>
      <c r="D472" s="244" t="s">
        <v>164</v>
      </c>
      <c r="F472" s="245" t="s">
        <v>288</v>
      </c>
      <c r="I472" s="128"/>
      <c r="L472" s="31"/>
      <c r="M472" s="129"/>
      <c r="T472" s="52"/>
      <c r="AT472" s="16" t="s">
        <v>164</v>
      </c>
      <c r="AU472" s="16" t="s">
        <v>80</v>
      </c>
    </row>
    <row r="473" spans="2:65" s="1" customFormat="1" ht="39">
      <c r="B473" s="31"/>
      <c r="D473" s="257" t="s">
        <v>166</v>
      </c>
      <c r="E473" s="258"/>
      <c r="F473" s="259" t="s">
        <v>557</v>
      </c>
      <c r="I473" s="128"/>
      <c r="L473" s="31"/>
      <c r="M473" s="129"/>
      <c r="T473" s="52"/>
      <c r="AT473" s="16" t="s">
        <v>166</v>
      </c>
      <c r="AU473" s="16" t="s">
        <v>80</v>
      </c>
    </row>
    <row r="474" spans="2:65" s="12" customFormat="1">
      <c r="B474" s="130"/>
      <c r="C474" s="246"/>
      <c r="D474" s="234" t="s">
        <v>168</v>
      </c>
      <c r="E474" s="247" t="s">
        <v>19</v>
      </c>
      <c r="F474" s="248" t="s">
        <v>586</v>
      </c>
      <c r="G474" s="246"/>
      <c r="H474" s="249">
        <v>204</v>
      </c>
      <c r="I474" s="132"/>
      <c r="L474" s="130"/>
      <c r="M474" s="133"/>
      <c r="T474" s="134"/>
      <c r="AT474" s="131" t="s">
        <v>168</v>
      </c>
      <c r="AU474" s="131" t="s">
        <v>80</v>
      </c>
      <c r="AV474" s="12" t="s">
        <v>80</v>
      </c>
      <c r="AW474" s="12" t="s">
        <v>34</v>
      </c>
      <c r="AX474" s="12" t="s">
        <v>78</v>
      </c>
      <c r="AY474" s="131" t="s">
        <v>155</v>
      </c>
    </row>
    <row r="475" spans="2:65" s="1" customFormat="1" ht="24.2" customHeight="1">
      <c r="B475" s="31"/>
      <c r="C475" s="255" t="s">
        <v>587</v>
      </c>
      <c r="D475" s="255" t="s">
        <v>157</v>
      </c>
      <c r="E475" s="256" t="s">
        <v>291</v>
      </c>
      <c r="F475" s="241" t="s">
        <v>292</v>
      </c>
      <c r="G475" s="242" t="s">
        <v>160</v>
      </c>
      <c r="H475" s="243">
        <v>204</v>
      </c>
      <c r="I475" s="120"/>
      <c r="J475" s="121">
        <f>ROUND(I475*H475,2)</f>
        <v>0</v>
      </c>
      <c r="K475" s="119" t="s">
        <v>161</v>
      </c>
      <c r="L475" s="31"/>
      <c r="M475" s="122" t="s">
        <v>19</v>
      </c>
      <c r="N475" s="123" t="s">
        <v>44</v>
      </c>
      <c r="P475" s="124">
        <f>O475*H475</f>
        <v>0</v>
      </c>
      <c r="Q475" s="124">
        <v>0</v>
      </c>
      <c r="R475" s="124">
        <f>Q475*H475</f>
        <v>0</v>
      </c>
      <c r="S475" s="124">
        <v>0</v>
      </c>
      <c r="T475" s="125">
        <f>S475*H475</f>
        <v>0</v>
      </c>
      <c r="AR475" s="126" t="s">
        <v>162</v>
      </c>
      <c r="AT475" s="126" t="s">
        <v>157</v>
      </c>
      <c r="AU475" s="126" t="s">
        <v>80</v>
      </c>
      <c r="AY475" s="16" t="s">
        <v>155</v>
      </c>
      <c r="BE475" s="127">
        <f>IF(N475="základní",J475,0)</f>
        <v>0</v>
      </c>
      <c r="BF475" s="127">
        <f>IF(N475="snížená",J475,0)</f>
        <v>0</v>
      </c>
      <c r="BG475" s="127">
        <f>IF(N475="zákl. přenesená",J475,0)</f>
        <v>0</v>
      </c>
      <c r="BH475" s="127">
        <f>IF(N475="sníž. přenesená",J475,0)</f>
        <v>0</v>
      </c>
      <c r="BI475" s="127">
        <f>IF(N475="nulová",J475,0)</f>
        <v>0</v>
      </c>
      <c r="BJ475" s="16" t="s">
        <v>78</v>
      </c>
      <c r="BK475" s="127">
        <f>ROUND(I475*H475,2)</f>
        <v>0</v>
      </c>
      <c r="BL475" s="16" t="s">
        <v>162</v>
      </c>
      <c r="BM475" s="126" t="s">
        <v>588</v>
      </c>
    </row>
    <row r="476" spans="2:65" s="1" customFormat="1">
      <c r="B476" s="31"/>
      <c r="D476" s="244" t="s">
        <v>164</v>
      </c>
      <c r="F476" s="245" t="s">
        <v>294</v>
      </c>
      <c r="I476" s="128"/>
      <c r="L476" s="31"/>
      <c r="M476" s="129"/>
      <c r="T476" s="52"/>
      <c r="AT476" s="16" t="s">
        <v>164</v>
      </c>
      <c r="AU476" s="16" t="s">
        <v>80</v>
      </c>
    </row>
    <row r="477" spans="2:65" s="1" customFormat="1" ht="39">
      <c r="B477" s="31"/>
      <c r="D477" s="257" t="s">
        <v>166</v>
      </c>
      <c r="E477" s="258"/>
      <c r="F477" s="259" t="s">
        <v>557</v>
      </c>
      <c r="I477" s="128"/>
      <c r="L477" s="31"/>
      <c r="M477" s="129"/>
      <c r="T477" s="52"/>
      <c r="AT477" s="16" t="s">
        <v>166</v>
      </c>
      <c r="AU477" s="16" t="s">
        <v>80</v>
      </c>
    </row>
    <row r="478" spans="2:65" s="12" customFormat="1">
      <c r="B478" s="130"/>
      <c r="C478" s="246"/>
      <c r="D478" s="234" t="s">
        <v>168</v>
      </c>
      <c r="E478" s="247" t="s">
        <v>19</v>
      </c>
      <c r="F478" s="248" t="s">
        <v>586</v>
      </c>
      <c r="G478" s="246"/>
      <c r="H478" s="249">
        <v>204</v>
      </c>
      <c r="I478" s="132"/>
      <c r="L478" s="130"/>
      <c r="M478" s="133"/>
      <c r="T478" s="134"/>
      <c r="AT478" s="131" t="s">
        <v>168</v>
      </c>
      <c r="AU478" s="131" t="s">
        <v>80</v>
      </c>
      <c r="AV478" s="12" t="s">
        <v>80</v>
      </c>
      <c r="AW478" s="12" t="s">
        <v>34</v>
      </c>
      <c r="AX478" s="12" t="s">
        <v>78</v>
      </c>
      <c r="AY478" s="131" t="s">
        <v>155</v>
      </c>
    </row>
    <row r="479" spans="2:65" s="1" customFormat="1" ht="16.5" customHeight="1">
      <c r="B479" s="31"/>
      <c r="C479" s="239" t="s">
        <v>589</v>
      </c>
      <c r="D479" s="239" t="s">
        <v>157</v>
      </c>
      <c r="E479" s="240" t="s">
        <v>590</v>
      </c>
      <c r="F479" s="241" t="s">
        <v>591</v>
      </c>
      <c r="G479" s="242" t="s">
        <v>592</v>
      </c>
      <c r="H479" s="243">
        <v>308</v>
      </c>
      <c r="I479" s="120"/>
      <c r="J479" s="121">
        <f>ROUND(I479*H479,2)</f>
        <v>0</v>
      </c>
      <c r="K479" s="119" t="s">
        <v>161</v>
      </c>
      <c r="L479" s="31"/>
      <c r="M479" s="122" t="s">
        <v>19</v>
      </c>
      <c r="N479" s="123" t="s">
        <v>44</v>
      </c>
      <c r="P479" s="124">
        <f>O479*H479</f>
        <v>0</v>
      </c>
      <c r="Q479" s="124">
        <v>0</v>
      </c>
      <c r="R479" s="124">
        <f>Q479*H479</f>
        <v>0</v>
      </c>
      <c r="S479" s="124">
        <v>0</v>
      </c>
      <c r="T479" s="125">
        <f>S479*H479</f>
        <v>0</v>
      </c>
      <c r="AR479" s="126" t="s">
        <v>162</v>
      </c>
      <c r="AT479" s="126" t="s">
        <v>157</v>
      </c>
      <c r="AU479" s="126" t="s">
        <v>80</v>
      </c>
      <c r="AY479" s="16" t="s">
        <v>155</v>
      </c>
      <c r="BE479" s="127">
        <f>IF(N479="základní",J479,0)</f>
        <v>0</v>
      </c>
      <c r="BF479" s="127">
        <f>IF(N479="snížená",J479,0)</f>
        <v>0</v>
      </c>
      <c r="BG479" s="127">
        <f>IF(N479="zákl. přenesená",J479,0)</f>
        <v>0</v>
      </c>
      <c r="BH479" s="127">
        <f>IF(N479="sníž. přenesená",J479,0)</f>
        <v>0</v>
      </c>
      <c r="BI479" s="127">
        <f>IF(N479="nulová",J479,0)</f>
        <v>0</v>
      </c>
      <c r="BJ479" s="16" t="s">
        <v>78</v>
      </c>
      <c r="BK479" s="127">
        <f>ROUND(I479*H479,2)</f>
        <v>0</v>
      </c>
      <c r="BL479" s="16" t="s">
        <v>162</v>
      </c>
      <c r="BM479" s="126" t="s">
        <v>593</v>
      </c>
    </row>
    <row r="480" spans="2:65" s="1" customFormat="1">
      <c r="B480" s="31"/>
      <c r="D480" s="244" t="s">
        <v>164</v>
      </c>
      <c r="F480" s="245" t="s">
        <v>594</v>
      </c>
      <c r="I480" s="128"/>
      <c r="L480" s="31"/>
      <c r="M480" s="129"/>
      <c r="T480" s="52"/>
      <c r="AT480" s="16" t="s">
        <v>164</v>
      </c>
      <c r="AU480" s="16" t="s">
        <v>80</v>
      </c>
    </row>
    <row r="481" spans="2:65" s="1" customFormat="1" ht="19.5">
      <c r="B481" s="31"/>
      <c r="D481" s="234" t="s">
        <v>166</v>
      </c>
      <c r="F481" s="235" t="s">
        <v>372</v>
      </c>
      <c r="I481" s="128"/>
      <c r="L481" s="31"/>
      <c r="M481" s="129"/>
      <c r="T481" s="52"/>
      <c r="AT481" s="16" t="s">
        <v>166</v>
      </c>
      <c r="AU481" s="16" t="s">
        <v>80</v>
      </c>
    </row>
    <row r="482" spans="2:65" s="12" customFormat="1">
      <c r="B482" s="130"/>
      <c r="C482" s="246"/>
      <c r="D482" s="234" t="s">
        <v>168</v>
      </c>
      <c r="E482" s="247" t="s">
        <v>19</v>
      </c>
      <c r="F482" s="248" t="s">
        <v>595</v>
      </c>
      <c r="G482" s="246"/>
      <c r="H482" s="249">
        <v>308</v>
      </c>
      <c r="I482" s="132"/>
      <c r="L482" s="130"/>
      <c r="M482" s="133"/>
      <c r="T482" s="134"/>
      <c r="AT482" s="131" t="s">
        <v>168</v>
      </c>
      <c r="AU482" s="131" t="s">
        <v>80</v>
      </c>
      <c r="AV482" s="12" t="s">
        <v>80</v>
      </c>
      <c r="AW482" s="12" t="s">
        <v>34</v>
      </c>
      <c r="AX482" s="12" t="s">
        <v>78</v>
      </c>
      <c r="AY482" s="131" t="s">
        <v>155</v>
      </c>
    </row>
    <row r="483" spans="2:65" s="1" customFormat="1" ht="44.25" customHeight="1">
      <c r="B483" s="31"/>
      <c r="C483" s="239" t="s">
        <v>596</v>
      </c>
      <c r="D483" s="239" t="s">
        <v>157</v>
      </c>
      <c r="E483" s="240" t="s">
        <v>199</v>
      </c>
      <c r="F483" s="241" t="s">
        <v>200</v>
      </c>
      <c r="G483" s="242" t="s">
        <v>201</v>
      </c>
      <c r="H483" s="243">
        <v>1.2</v>
      </c>
      <c r="I483" s="120"/>
      <c r="J483" s="121">
        <f>ROUND(I483*H483,2)</f>
        <v>0</v>
      </c>
      <c r="K483" s="119" t="s">
        <v>161</v>
      </c>
      <c r="L483" s="31"/>
      <c r="M483" s="122" t="s">
        <v>19</v>
      </c>
      <c r="N483" s="123" t="s">
        <v>44</v>
      </c>
      <c r="P483" s="124">
        <f>O483*H483</f>
        <v>0</v>
      </c>
      <c r="Q483" s="124">
        <v>0</v>
      </c>
      <c r="R483" s="124">
        <f>Q483*H483</f>
        <v>0</v>
      </c>
      <c r="S483" s="124">
        <v>0</v>
      </c>
      <c r="T483" s="125">
        <f>S483*H483</f>
        <v>0</v>
      </c>
      <c r="AR483" s="126" t="s">
        <v>162</v>
      </c>
      <c r="AT483" s="126" t="s">
        <v>157</v>
      </c>
      <c r="AU483" s="126" t="s">
        <v>80</v>
      </c>
      <c r="AY483" s="16" t="s">
        <v>155</v>
      </c>
      <c r="BE483" s="127">
        <f>IF(N483="základní",J483,0)</f>
        <v>0</v>
      </c>
      <c r="BF483" s="127">
        <f>IF(N483="snížená",J483,0)</f>
        <v>0</v>
      </c>
      <c r="BG483" s="127">
        <f>IF(N483="zákl. přenesená",J483,0)</f>
        <v>0</v>
      </c>
      <c r="BH483" s="127">
        <f>IF(N483="sníž. přenesená",J483,0)</f>
        <v>0</v>
      </c>
      <c r="BI483" s="127">
        <f>IF(N483="nulová",J483,0)</f>
        <v>0</v>
      </c>
      <c r="BJ483" s="16" t="s">
        <v>78</v>
      </c>
      <c r="BK483" s="127">
        <f>ROUND(I483*H483,2)</f>
        <v>0</v>
      </c>
      <c r="BL483" s="16" t="s">
        <v>162</v>
      </c>
      <c r="BM483" s="126" t="s">
        <v>597</v>
      </c>
    </row>
    <row r="484" spans="2:65" s="1" customFormat="1">
      <c r="B484" s="31"/>
      <c r="D484" s="244" t="s">
        <v>164</v>
      </c>
      <c r="F484" s="245" t="s">
        <v>203</v>
      </c>
      <c r="I484" s="128"/>
      <c r="L484" s="31"/>
      <c r="M484" s="129"/>
      <c r="T484" s="52"/>
      <c r="AT484" s="16" t="s">
        <v>164</v>
      </c>
      <c r="AU484" s="16" t="s">
        <v>80</v>
      </c>
    </row>
    <row r="485" spans="2:65" s="1" customFormat="1" ht="19.5">
      <c r="B485" s="31"/>
      <c r="D485" s="234" t="s">
        <v>166</v>
      </c>
      <c r="F485" s="235" t="s">
        <v>204</v>
      </c>
      <c r="I485" s="128"/>
      <c r="L485" s="31"/>
      <c r="M485" s="129"/>
      <c r="T485" s="52"/>
      <c r="AT485" s="16" t="s">
        <v>166</v>
      </c>
      <c r="AU485" s="16" t="s">
        <v>80</v>
      </c>
    </row>
    <row r="486" spans="2:65" s="1" customFormat="1" ht="37.9" customHeight="1">
      <c r="B486" s="31"/>
      <c r="C486" s="239" t="s">
        <v>598</v>
      </c>
      <c r="D486" s="239" t="s">
        <v>157</v>
      </c>
      <c r="E486" s="240" t="s">
        <v>309</v>
      </c>
      <c r="F486" s="241" t="s">
        <v>310</v>
      </c>
      <c r="G486" s="242" t="s">
        <v>300</v>
      </c>
      <c r="H486" s="243">
        <v>2.5499999999999998</v>
      </c>
      <c r="I486" s="120"/>
      <c r="J486" s="121">
        <f>ROUND(I486*H486,2)</f>
        <v>0</v>
      </c>
      <c r="K486" s="119" t="s">
        <v>19</v>
      </c>
      <c r="L486" s="31"/>
      <c r="M486" s="122" t="s">
        <v>19</v>
      </c>
      <c r="N486" s="123" t="s">
        <v>44</v>
      </c>
      <c r="P486" s="124">
        <f>O486*H486</f>
        <v>0</v>
      </c>
      <c r="Q486" s="124">
        <v>0</v>
      </c>
      <c r="R486" s="124">
        <f>Q486*H486</f>
        <v>0</v>
      </c>
      <c r="S486" s="124">
        <v>0</v>
      </c>
      <c r="T486" s="125">
        <f>S486*H486</f>
        <v>0</v>
      </c>
      <c r="AR486" s="126" t="s">
        <v>162</v>
      </c>
      <c r="AT486" s="126" t="s">
        <v>157</v>
      </c>
      <c r="AU486" s="126" t="s">
        <v>80</v>
      </c>
      <c r="AY486" s="16" t="s">
        <v>155</v>
      </c>
      <c r="BE486" s="127">
        <f>IF(N486="základní",J486,0)</f>
        <v>0</v>
      </c>
      <c r="BF486" s="127">
        <f>IF(N486="snížená",J486,0)</f>
        <v>0</v>
      </c>
      <c r="BG486" s="127">
        <f>IF(N486="zákl. přenesená",J486,0)</f>
        <v>0</v>
      </c>
      <c r="BH486" s="127">
        <f>IF(N486="sníž. přenesená",J486,0)</f>
        <v>0</v>
      </c>
      <c r="BI486" s="127">
        <f>IF(N486="nulová",J486,0)</f>
        <v>0</v>
      </c>
      <c r="BJ486" s="16" t="s">
        <v>78</v>
      </c>
      <c r="BK486" s="127">
        <f>ROUND(I486*H486,2)</f>
        <v>0</v>
      </c>
      <c r="BL486" s="16" t="s">
        <v>162</v>
      </c>
      <c r="BM486" s="126" t="s">
        <v>599</v>
      </c>
    </row>
    <row r="487" spans="2:65" s="1" customFormat="1" ht="29.25">
      <c r="B487" s="31"/>
      <c r="D487" s="234" t="s">
        <v>166</v>
      </c>
      <c r="F487" s="235" t="s">
        <v>312</v>
      </c>
      <c r="I487" s="128"/>
      <c r="L487" s="31"/>
      <c r="M487" s="129"/>
      <c r="T487" s="52"/>
      <c r="AT487" s="16" t="s">
        <v>166</v>
      </c>
      <c r="AU487" s="16" t="s">
        <v>80</v>
      </c>
    </row>
    <row r="488" spans="2:65" s="12" customFormat="1">
      <c r="B488" s="130"/>
      <c r="C488" s="246"/>
      <c r="D488" s="234" t="s">
        <v>168</v>
      </c>
      <c r="E488" s="247" t="s">
        <v>19</v>
      </c>
      <c r="F488" s="248" t="s">
        <v>600</v>
      </c>
      <c r="G488" s="246"/>
      <c r="H488" s="249">
        <v>2.5499999999999998</v>
      </c>
      <c r="I488" s="132"/>
      <c r="L488" s="130"/>
      <c r="M488" s="133"/>
      <c r="T488" s="134"/>
      <c r="AT488" s="131" t="s">
        <v>168</v>
      </c>
      <c r="AU488" s="131" t="s">
        <v>80</v>
      </c>
      <c r="AV488" s="12" t="s">
        <v>80</v>
      </c>
      <c r="AW488" s="12" t="s">
        <v>34</v>
      </c>
      <c r="AX488" s="12" t="s">
        <v>78</v>
      </c>
      <c r="AY488" s="131" t="s">
        <v>155</v>
      </c>
    </row>
    <row r="489" spans="2:65" s="1" customFormat="1" ht="16.5" customHeight="1">
      <c r="B489" s="31"/>
      <c r="C489" s="250" t="s">
        <v>601</v>
      </c>
      <c r="D489" s="250" t="s">
        <v>192</v>
      </c>
      <c r="E489" s="251" t="s">
        <v>315</v>
      </c>
      <c r="F489" s="252" t="s">
        <v>316</v>
      </c>
      <c r="G489" s="253" t="s">
        <v>300</v>
      </c>
      <c r="H489" s="254">
        <v>2.5499999999999998</v>
      </c>
      <c r="I489" s="136"/>
      <c r="J489" s="137">
        <f>ROUND(I489*H489,2)</f>
        <v>0</v>
      </c>
      <c r="K489" s="135" t="s">
        <v>19</v>
      </c>
      <c r="L489" s="138"/>
      <c r="M489" s="139" t="s">
        <v>19</v>
      </c>
      <c r="N489" s="140" t="s">
        <v>44</v>
      </c>
      <c r="P489" s="124">
        <f>O489*H489</f>
        <v>0</v>
      </c>
      <c r="Q489" s="124">
        <v>1E-3</v>
      </c>
      <c r="R489" s="124">
        <f>Q489*H489</f>
        <v>2.5499999999999997E-3</v>
      </c>
      <c r="S489" s="124">
        <v>0</v>
      </c>
      <c r="T489" s="125">
        <f>S489*H489</f>
        <v>0</v>
      </c>
      <c r="AR489" s="126" t="s">
        <v>195</v>
      </c>
      <c r="AT489" s="126" t="s">
        <v>192</v>
      </c>
      <c r="AU489" s="126" t="s">
        <v>80</v>
      </c>
      <c r="AY489" s="16" t="s">
        <v>155</v>
      </c>
      <c r="BE489" s="127">
        <f>IF(N489="základní",J489,0)</f>
        <v>0</v>
      </c>
      <c r="BF489" s="127">
        <f>IF(N489="snížená",J489,0)</f>
        <v>0</v>
      </c>
      <c r="BG489" s="127">
        <f>IF(N489="zákl. přenesená",J489,0)</f>
        <v>0</v>
      </c>
      <c r="BH489" s="127">
        <f>IF(N489="sníž. přenesená",J489,0)</f>
        <v>0</v>
      </c>
      <c r="BI489" s="127">
        <f>IF(N489="nulová",J489,0)</f>
        <v>0</v>
      </c>
      <c r="BJ489" s="16" t="s">
        <v>78</v>
      </c>
      <c r="BK489" s="127">
        <f>ROUND(I489*H489,2)</f>
        <v>0</v>
      </c>
      <c r="BL489" s="16" t="s">
        <v>162</v>
      </c>
      <c r="BM489" s="126" t="s">
        <v>602</v>
      </c>
    </row>
    <row r="490" spans="2:65" s="1" customFormat="1" ht="19.5">
      <c r="B490" s="31"/>
      <c r="D490" s="234" t="s">
        <v>166</v>
      </c>
      <c r="F490" s="235" t="s">
        <v>318</v>
      </c>
      <c r="I490" s="128"/>
      <c r="L490" s="31"/>
      <c r="M490" s="129"/>
      <c r="T490" s="52"/>
      <c r="AT490" s="16" t="s">
        <v>166</v>
      </c>
      <c r="AU490" s="16" t="s">
        <v>80</v>
      </c>
    </row>
    <row r="491" spans="2:65" s="1" customFormat="1" ht="33" customHeight="1">
      <c r="B491" s="31"/>
      <c r="C491" s="239" t="s">
        <v>603</v>
      </c>
      <c r="D491" s="239" t="s">
        <v>157</v>
      </c>
      <c r="E491" s="240" t="s">
        <v>298</v>
      </c>
      <c r="F491" s="241" t="s">
        <v>299</v>
      </c>
      <c r="G491" s="242" t="s">
        <v>300</v>
      </c>
      <c r="H491" s="243">
        <v>127.5</v>
      </c>
      <c r="I491" s="120"/>
      <c r="J491" s="121">
        <f>ROUND(I491*H491,2)</f>
        <v>0</v>
      </c>
      <c r="K491" s="119" t="s">
        <v>19</v>
      </c>
      <c r="L491" s="31"/>
      <c r="M491" s="122" t="s">
        <v>19</v>
      </c>
      <c r="N491" s="123" t="s">
        <v>44</v>
      </c>
      <c r="P491" s="124">
        <f>O491*H491</f>
        <v>0</v>
      </c>
      <c r="Q491" s="124">
        <v>0</v>
      </c>
      <c r="R491" s="124">
        <f>Q491*H491</f>
        <v>0</v>
      </c>
      <c r="S491" s="124">
        <v>0</v>
      </c>
      <c r="T491" s="125">
        <f>S491*H491</f>
        <v>0</v>
      </c>
      <c r="AR491" s="126" t="s">
        <v>162</v>
      </c>
      <c r="AT491" s="126" t="s">
        <v>157</v>
      </c>
      <c r="AU491" s="126" t="s">
        <v>80</v>
      </c>
      <c r="AY491" s="16" t="s">
        <v>155</v>
      </c>
      <c r="BE491" s="127">
        <f>IF(N491="základní",J491,0)</f>
        <v>0</v>
      </c>
      <c r="BF491" s="127">
        <f>IF(N491="snížená",J491,0)</f>
        <v>0</v>
      </c>
      <c r="BG491" s="127">
        <f>IF(N491="zákl. přenesená",J491,0)</f>
        <v>0</v>
      </c>
      <c r="BH491" s="127">
        <f>IF(N491="sníž. přenesená",J491,0)</f>
        <v>0</v>
      </c>
      <c r="BI491" s="127">
        <f>IF(N491="nulová",J491,0)</f>
        <v>0</v>
      </c>
      <c r="BJ491" s="16" t="s">
        <v>78</v>
      </c>
      <c r="BK491" s="127">
        <f>ROUND(I491*H491,2)</f>
        <v>0</v>
      </c>
      <c r="BL491" s="16" t="s">
        <v>162</v>
      </c>
      <c r="BM491" s="126" t="s">
        <v>604</v>
      </c>
    </row>
    <row r="492" spans="2:65" s="1" customFormat="1" ht="29.25">
      <c r="B492" s="31"/>
      <c r="D492" s="234" t="s">
        <v>166</v>
      </c>
      <c r="F492" s="235" t="s">
        <v>605</v>
      </c>
      <c r="I492" s="128"/>
      <c r="L492" s="31"/>
      <c r="M492" s="129"/>
      <c r="T492" s="52"/>
      <c r="AT492" s="16" t="s">
        <v>166</v>
      </c>
      <c r="AU492" s="16" t="s">
        <v>80</v>
      </c>
    </row>
    <row r="493" spans="2:65" s="12" customFormat="1">
      <c r="B493" s="130"/>
      <c r="C493" s="246"/>
      <c r="D493" s="234" t="s">
        <v>168</v>
      </c>
      <c r="E493" s="247" t="s">
        <v>19</v>
      </c>
      <c r="F493" s="248" t="s">
        <v>606</v>
      </c>
      <c r="G493" s="246"/>
      <c r="H493" s="249">
        <v>127.5</v>
      </c>
      <c r="I493" s="132"/>
      <c r="L493" s="130"/>
      <c r="M493" s="133"/>
      <c r="T493" s="134"/>
      <c r="AT493" s="131" t="s">
        <v>168</v>
      </c>
      <c r="AU493" s="131" t="s">
        <v>80</v>
      </c>
      <c r="AV493" s="12" t="s">
        <v>80</v>
      </c>
      <c r="AW493" s="12" t="s">
        <v>34</v>
      </c>
      <c r="AX493" s="12" t="s">
        <v>78</v>
      </c>
      <c r="AY493" s="131" t="s">
        <v>155</v>
      </c>
    </row>
    <row r="494" spans="2:65" s="1" customFormat="1" ht="16.5" customHeight="1">
      <c r="B494" s="31"/>
      <c r="C494" s="250" t="s">
        <v>607</v>
      </c>
      <c r="D494" s="250" t="s">
        <v>192</v>
      </c>
      <c r="E494" s="251" t="s">
        <v>157</v>
      </c>
      <c r="F494" s="252" t="s">
        <v>305</v>
      </c>
      <c r="G494" s="253" t="s">
        <v>300</v>
      </c>
      <c r="H494" s="254">
        <v>127.5</v>
      </c>
      <c r="I494" s="136"/>
      <c r="J494" s="137">
        <f>ROUND(I494*H494,2)</f>
        <v>0</v>
      </c>
      <c r="K494" s="135" t="s">
        <v>19</v>
      </c>
      <c r="L494" s="138"/>
      <c r="M494" s="139" t="s">
        <v>19</v>
      </c>
      <c r="N494" s="140" t="s">
        <v>44</v>
      </c>
      <c r="P494" s="124">
        <f>O494*H494</f>
        <v>0</v>
      </c>
      <c r="Q494" s="124">
        <v>0</v>
      </c>
      <c r="R494" s="124">
        <f>Q494*H494</f>
        <v>0</v>
      </c>
      <c r="S494" s="124">
        <v>0</v>
      </c>
      <c r="T494" s="125">
        <f>S494*H494</f>
        <v>0</v>
      </c>
      <c r="AR494" s="126" t="s">
        <v>195</v>
      </c>
      <c r="AT494" s="126" t="s">
        <v>192</v>
      </c>
      <c r="AU494" s="126" t="s">
        <v>80</v>
      </c>
      <c r="AY494" s="16" t="s">
        <v>155</v>
      </c>
      <c r="BE494" s="127">
        <f>IF(N494="základní",J494,0)</f>
        <v>0</v>
      </c>
      <c r="BF494" s="127">
        <f>IF(N494="snížená",J494,0)</f>
        <v>0</v>
      </c>
      <c r="BG494" s="127">
        <f>IF(N494="zákl. přenesená",J494,0)</f>
        <v>0</v>
      </c>
      <c r="BH494" s="127">
        <f>IF(N494="sníž. přenesená",J494,0)</f>
        <v>0</v>
      </c>
      <c r="BI494" s="127">
        <f>IF(N494="nulová",J494,0)</f>
        <v>0</v>
      </c>
      <c r="BJ494" s="16" t="s">
        <v>78</v>
      </c>
      <c r="BK494" s="127">
        <f>ROUND(I494*H494,2)</f>
        <v>0</v>
      </c>
      <c r="BL494" s="16" t="s">
        <v>162</v>
      </c>
      <c r="BM494" s="126" t="s">
        <v>608</v>
      </c>
    </row>
    <row r="495" spans="2:65" s="1" customFormat="1" ht="19.5">
      <c r="B495" s="31"/>
      <c r="D495" s="234" t="s">
        <v>166</v>
      </c>
      <c r="F495" s="235" t="s">
        <v>307</v>
      </c>
      <c r="I495" s="128"/>
      <c r="L495" s="31"/>
      <c r="M495" s="129"/>
      <c r="T495" s="52"/>
      <c r="AT495" s="16" t="s">
        <v>166</v>
      </c>
      <c r="AU495" s="16" t="s">
        <v>80</v>
      </c>
    </row>
    <row r="496" spans="2:65" s="11" customFormat="1" ht="22.9" customHeight="1">
      <c r="B496" s="109"/>
      <c r="C496" s="236"/>
      <c r="D496" s="237" t="s">
        <v>72</v>
      </c>
      <c r="E496" s="238" t="s">
        <v>269</v>
      </c>
      <c r="F496" s="238" t="s">
        <v>609</v>
      </c>
      <c r="G496" s="236"/>
      <c r="H496" s="236"/>
      <c r="I496" s="286"/>
      <c r="J496" s="287">
        <f>BK496</f>
        <v>0</v>
      </c>
      <c r="K496" s="236"/>
      <c r="L496" s="109"/>
      <c r="M496" s="114"/>
      <c r="P496" s="115">
        <f>SUM(P497:P517)</f>
        <v>0</v>
      </c>
      <c r="R496" s="115">
        <f>SUM(R497:R517)</f>
        <v>0</v>
      </c>
      <c r="T496" s="116">
        <f>SUM(T497:T517)</f>
        <v>0</v>
      </c>
      <c r="AR496" s="110" t="s">
        <v>78</v>
      </c>
      <c r="AT496" s="117" t="s">
        <v>72</v>
      </c>
      <c r="AU496" s="117" t="s">
        <v>78</v>
      </c>
      <c r="AY496" s="110" t="s">
        <v>155</v>
      </c>
      <c r="BK496" s="118">
        <f>SUM(BK497:BK517)</f>
        <v>0</v>
      </c>
    </row>
    <row r="497" spans="2:65" s="1" customFormat="1" ht="33" customHeight="1">
      <c r="B497" s="31"/>
      <c r="C497" s="239" t="s">
        <v>610</v>
      </c>
      <c r="D497" s="239" t="s">
        <v>157</v>
      </c>
      <c r="E497" s="240" t="s">
        <v>611</v>
      </c>
      <c r="F497" s="241" t="s">
        <v>612</v>
      </c>
      <c r="G497" s="242" t="s">
        <v>160</v>
      </c>
      <c r="H497" s="243">
        <v>104</v>
      </c>
      <c r="I497" s="120"/>
      <c r="J497" s="121">
        <f>ROUND(I497*H497,2)</f>
        <v>0</v>
      </c>
      <c r="K497" s="119" t="s">
        <v>19</v>
      </c>
      <c r="L497" s="31"/>
      <c r="M497" s="122" t="s">
        <v>19</v>
      </c>
      <c r="N497" s="123" t="s">
        <v>44</v>
      </c>
      <c r="P497" s="124">
        <f>O497*H497</f>
        <v>0</v>
      </c>
      <c r="Q497" s="124">
        <v>0</v>
      </c>
      <c r="R497" s="124">
        <f>Q497*H497</f>
        <v>0</v>
      </c>
      <c r="S497" s="124">
        <v>0</v>
      </c>
      <c r="T497" s="125">
        <f>S497*H497</f>
        <v>0</v>
      </c>
      <c r="AR497" s="126" t="s">
        <v>162</v>
      </c>
      <c r="AT497" s="126" t="s">
        <v>157</v>
      </c>
      <c r="AU497" s="126" t="s">
        <v>80</v>
      </c>
      <c r="AY497" s="16" t="s">
        <v>155</v>
      </c>
      <c r="BE497" s="127">
        <f>IF(N497="základní",J497,0)</f>
        <v>0</v>
      </c>
      <c r="BF497" s="127">
        <f>IF(N497="snížená",J497,0)</f>
        <v>0</v>
      </c>
      <c r="BG497" s="127">
        <f>IF(N497="zákl. přenesená",J497,0)</f>
        <v>0</v>
      </c>
      <c r="BH497" s="127">
        <f>IF(N497="sníž. přenesená",J497,0)</f>
        <v>0</v>
      </c>
      <c r="BI497" s="127">
        <f>IF(N497="nulová",J497,0)</f>
        <v>0</v>
      </c>
      <c r="BJ497" s="16" t="s">
        <v>78</v>
      </c>
      <c r="BK497" s="127">
        <f>ROUND(I497*H497,2)</f>
        <v>0</v>
      </c>
      <c r="BL497" s="16" t="s">
        <v>162</v>
      </c>
      <c r="BM497" s="126" t="s">
        <v>613</v>
      </c>
    </row>
    <row r="498" spans="2:65" s="1" customFormat="1" ht="29.25">
      <c r="B498" s="31"/>
      <c r="D498" s="234" t="s">
        <v>166</v>
      </c>
      <c r="F498" s="235" t="s">
        <v>614</v>
      </c>
      <c r="I498" s="128"/>
      <c r="L498" s="31"/>
      <c r="M498" s="129"/>
      <c r="T498" s="52"/>
      <c r="AT498" s="16" t="s">
        <v>166</v>
      </c>
      <c r="AU498" s="16" t="s">
        <v>80</v>
      </c>
    </row>
    <row r="499" spans="2:65" s="1" customFormat="1" ht="16.5" customHeight="1">
      <c r="B499" s="31"/>
      <c r="C499" s="239" t="s">
        <v>615</v>
      </c>
      <c r="D499" s="239" t="s">
        <v>157</v>
      </c>
      <c r="E499" s="240" t="s">
        <v>580</v>
      </c>
      <c r="F499" s="241" t="s">
        <v>581</v>
      </c>
      <c r="G499" s="242" t="s">
        <v>160</v>
      </c>
      <c r="H499" s="243">
        <v>4.8</v>
      </c>
      <c r="I499" s="120"/>
      <c r="J499" s="121">
        <f>ROUND(I499*H499,2)</f>
        <v>0</v>
      </c>
      <c r="K499" s="119" t="s">
        <v>19</v>
      </c>
      <c r="L499" s="31"/>
      <c r="M499" s="122" t="s">
        <v>19</v>
      </c>
      <c r="N499" s="123" t="s">
        <v>44</v>
      </c>
      <c r="P499" s="124">
        <f>O499*H499</f>
        <v>0</v>
      </c>
      <c r="Q499" s="124">
        <v>0</v>
      </c>
      <c r="R499" s="124">
        <f>Q499*H499</f>
        <v>0</v>
      </c>
      <c r="S499" s="124">
        <v>0</v>
      </c>
      <c r="T499" s="125">
        <f>S499*H499</f>
        <v>0</v>
      </c>
      <c r="AR499" s="126" t="s">
        <v>162</v>
      </c>
      <c r="AT499" s="126" t="s">
        <v>157</v>
      </c>
      <c r="AU499" s="126" t="s">
        <v>80</v>
      </c>
      <c r="AY499" s="16" t="s">
        <v>155</v>
      </c>
      <c r="BE499" s="127">
        <f>IF(N499="základní",J499,0)</f>
        <v>0</v>
      </c>
      <c r="BF499" s="127">
        <f>IF(N499="snížená",J499,0)</f>
        <v>0</v>
      </c>
      <c r="BG499" s="127">
        <f>IF(N499="zákl. přenesená",J499,0)</f>
        <v>0</v>
      </c>
      <c r="BH499" s="127">
        <f>IF(N499="sníž. přenesená",J499,0)</f>
        <v>0</v>
      </c>
      <c r="BI499" s="127">
        <f>IF(N499="nulová",J499,0)</f>
        <v>0</v>
      </c>
      <c r="BJ499" s="16" t="s">
        <v>78</v>
      </c>
      <c r="BK499" s="127">
        <f>ROUND(I499*H499,2)</f>
        <v>0</v>
      </c>
      <c r="BL499" s="16" t="s">
        <v>162</v>
      </c>
      <c r="BM499" s="126" t="s">
        <v>616</v>
      </c>
    </row>
    <row r="500" spans="2:65" s="1" customFormat="1" ht="19.5">
      <c r="B500" s="31"/>
      <c r="D500" s="234" t="s">
        <v>166</v>
      </c>
      <c r="F500" s="235" t="s">
        <v>337</v>
      </c>
      <c r="I500" s="128"/>
      <c r="L500" s="31"/>
      <c r="M500" s="129"/>
      <c r="T500" s="52"/>
      <c r="AT500" s="16" t="s">
        <v>166</v>
      </c>
      <c r="AU500" s="16" t="s">
        <v>80</v>
      </c>
    </row>
    <row r="501" spans="2:65" s="12" customFormat="1">
      <c r="B501" s="130"/>
      <c r="C501" s="246"/>
      <c r="D501" s="234" t="s">
        <v>168</v>
      </c>
      <c r="E501" s="247" t="s">
        <v>19</v>
      </c>
      <c r="F501" s="248" t="s">
        <v>617</v>
      </c>
      <c r="G501" s="246"/>
      <c r="H501" s="249">
        <v>4.8</v>
      </c>
      <c r="I501" s="132"/>
      <c r="L501" s="130"/>
      <c r="M501" s="133"/>
      <c r="T501" s="134"/>
      <c r="AT501" s="131" t="s">
        <v>168</v>
      </c>
      <c r="AU501" s="131" t="s">
        <v>80</v>
      </c>
      <c r="AV501" s="12" t="s">
        <v>80</v>
      </c>
      <c r="AW501" s="12" t="s">
        <v>34</v>
      </c>
      <c r="AX501" s="12" t="s">
        <v>78</v>
      </c>
      <c r="AY501" s="131" t="s">
        <v>155</v>
      </c>
    </row>
    <row r="502" spans="2:65" s="1" customFormat="1" ht="24.2" customHeight="1">
      <c r="B502" s="31"/>
      <c r="C502" s="255" t="s">
        <v>618</v>
      </c>
      <c r="D502" s="255" t="s">
        <v>157</v>
      </c>
      <c r="E502" s="256" t="s">
        <v>285</v>
      </c>
      <c r="F502" s="241" t="s">
        <v>286</v>
      </c>
      <c r="G502" s="242" t="s">
        <v>160</v>
      </c>
      <c r="H502" s="243">
        <v>48</v>
      </c>
      <c r="I502" s="120"/>
      <c r="J502" s="121">
        <f>ROUND(I502*H502,2)</f>
        <v>0</v>
      </c>
      <c r="K502" s="119" t="s">
        <v>161</v>
      </c>
      <c r="L502" s="31"/>
      <c r="M502" s="122" t="s">
        <v>19</v>
      </c>
      <c r="N502" s="123" t="s">
        <v>44</v>
      </c>
      <c r="P502" s="124">
        <f>O502*H502</f>
        <v>0</v>
      </c>
      <c r="Q502" s="124">
        <v>0</v>
      </c>
      <c r="R502" s="124">
        <f>Q502*H502</f>
        <v>0</v>
      </c>
      <c r="S502" s="124">
        <v>0</v>
      </c>
      <c r="T502" s="125">
        <f>S502*H502</f>
        <v>0</v>
      </c>
      <c r="AR502" s="126" t="s">
        <v>162</v>
      </c>
      <c r="AT502" s="126" t="s">
        <v>157</v>
      </c>
      <c r="AU502" s="126" t="s">
        <v>80</v>
      </c>
      <c r="AY502" s="16" t="s">
        <v>155</v>
      </c>
      <c r="BE502" s="127">
        <f>IF(N502="základní",J502,0)</f>
        <v>0</v>
      </c>
      <c r="BF502" s="127">
        <f>IF(N502="snížená",J502,0)</f>
        <v>0</v>
      </c>
      <c r="BG502" s="127">
        <f>IF(N502="zákl. přenesená",J502,0)</f>
        <v>0</v>
      </c>
      <c r="BH502" s="127">
        <f>IF(N502="sníž. přenesená",J502,0)</f>
        <v>0</v>
      </c>
      <c r="BI502" s="127">
        <f>IF(N502="nulová",J502,0)</f>
        <v>0</v>
      </c>
      <c r="BJ502" s="16" t="s">
        <v>78</v>
      </c>
      <c r="BK502" s="127">
        <f>ROUND(I502*H502,2)</f>
        <v>0</v>
      </c>
      <c r="BL502" s="16" t="s">
        <v>162</v>
      </c>
      <c r="BM502" s="126" t="s">
        <v>619</v>
      </c>
    </row>
    <row r="503" spans="2:65" s="1" customFormat="1">
      <c r="B503" s="31"/>
      <c r="D503" s="244" t="s">
        <v>164</v>
      </c>
      <c r="F503" s="245" t="s">
        <v>288</v>
      </c>
      <c r="I503" s="128"/>
      <c r="L503" s="31"/>
      <c r="M503" s="129"/>
      <c r="T503" s="52"/>
      <c r="AT503" s="16" t="s">
        <v>164</v>
      </c>
      <c r="AU503" s="16" t="s">
        <v>80</v>
      </c>
    </row>
    <row r="504" spans="2:65" s="1" customFormat="1" ht="39">
      <c r="B504" s="31"/>
      <c r="D504" s="257" t="s">
        <v>166</v>
      </c>
      <c r="E504" s="258"/>
      <c r="F504" s="259" t="s">
        <v>557</v>
      </c>
      <c r="I504" s="128"/>
      <c r="L504" s="31"/>
      <c r="M504" s="129"/>
      <c r="T504" s="52"/>
      <c r="AT504" s="16" t="s">
        <v>166</v>
      </c>
      <c r="AU504" s="16" t="s">
        <v>80</v>
      </c>
    </row>
    <row r="505" spans="2:65" s="12" customFormat="1">
      <c r="B505" s="130"/>
      <c r="C505" s="246"/>
      <c r="D505" s="234" t="s">
        <v>168</v>
      </c>
      <c r="E505" s="247" t="s">
        <v>19</v>
      </c>
      <c r="F505" s="248" t="s">
        <v>620</v>
      </c>
      <c r="G505" s="246"/>
      <c r="H505" s="249">
        <v>48</v>
      </c>
      <c r="I505" s="132"/>
      <c r="L505" s="130"/>
      <c r="M505" s="133"/>
      <c r="T505" s="134"/>
      <c r="AT505" s="131" t="s">
        <v>168</v>
      </c>
      <c r="AU505" s="131" t="s">
        <v>80</v>
      </c>
      <c r="AV505" s="12" t="s">
        <v>80</v>
      </c>
      <c r="AW505" s="12" t="s">
        <v>34</v>
      </c>
      <c r="AX505" s="12" t="s">
        <v>78</v>
      </c>
      <c r="AY505" s="131" t="s">
        <v>155</v>
      </c>
    </row>
    <row r="506" spans="2:65" s="1" customFormat="1" ht="24.2" customHeight="1">
      <c r="B506" s="31"/>
      <c r="C506" s="255" t="s">
        <v>621</v>
      </c>
      <c r="D506" s="255" t="s">
        <v>157</v>
      </c>
      <c r="E506" s="256" t="s">
        <v>291</v>
      </c>
      <c r="F506" s="241" t="s">
        <v>292</v>
      </c>
      <c r="G506" s="242" t="s">
        <v>160</v>
      </c>
      <c r="H506" s="243">
        <v>24</v>
      </c>
      <c r="I506" s="120"/>
      <c r="J506" s="121">
        <f>ROUND(I506*H506,2)</f>
        <v>0</v>
      </c>
      <c r="K506" s="119" t="s">
        <v>161</v>
      </c>
      <c r="L506" s="31"/>
      <c r="M506" s="122" t="s">
        <v>19</v>
      </c>
      <c r="N506" s="123" t="s">
        <v>44</v>
      </c>
      <c r="P506" s="124">
        <f>O506*H506</f>
        <v>0</v>
      </c>
      <c r="Q506" s="124">
        <v>0</v>
      </c>
      <c r="R506" s="124">
        <f>Q506*H506</f>
        <v>0</v>
      </c>
      <c r="S506" s="124">
        <v>0</v>
      </c>
      <c r="T506" s="125">
        <f>S506*H506</f>
        <v>0</v>
      </c>
      <c r="AR506" s="126" t="s">
        <v>162</v>
      </c>
      <c r="AT506" s="126" t="s">
        <v>157</v>
      </c>
      <c r="AU506" s="126" t="s">
        <v>80</v>
      </c>
      <c r="AY506" s="16" t="s">
        <v>155</v>
      </c>
      <c r="BE506" s="127">
        <f>IF(N506="základní",J506,0)</f>
        <v>0</v>
      </c>
      <c r="BF506" s="127">
        <f>IF(N506="snížená",J506,0)</f>
        <v>0</v>
      </c>
      <c r="BG506" s="127">
        <f>IF(N506="zákl. přenesená",J506,0)</f>
        <v>0</v>
      </c>
      <c r="BH506" s="127">
        <f>IF(N506="sníž. přenesená",J506,0)</f>
        <v>0</v>
      </c>
      <c r="BI506" s="127">
        <f>IF(N506="nulová",J506,0)</f>
        <v>0</v>
      </c>
      <c r="BJ506" s="16" t="s">
        <v>78</v>
      </c>
      <c r="BK506" s="127">
        <f>ROUND(I506*H506,2)</f>
        <v>0</v>
      </c>
      <c r="BL506" s="16" t="s">
        <v>162</v>
      </c>
      <c r="BM506" s="126" t="s">
        <v>622</v>
      </c>
    </row>
    <row r="507" spans="2:65" s="1" customFormat="1">
      <c r="B507" s="31"/>
      <c r="D507" s="244" t="s">
        <v>164</v>
      </c>
      <c r="F507" s="245" t="s">
        <v>294</v>
      </c>
      <c r="I507" s="128"/>
      <c r="L507" s="31"/>
      <c r="M507" s="129"/>
      <c r="T507" s="52"/>
      <c r="AT507" s="16" t="s">
        <v>164</v>
      </c>
      <c r="AU507" s="16" t="s">
        <v>80</v>
      </c>
    </row>
    <row r="508" spans="2:65" s="1" customFormat="1" ht="39">
      <c r="B508" s="31"/>
      <c r="D508" s="257" t="s">
        <v>166</v>
      </c>
      <c r="E508" s="258"/>
      <c r="F508" s="259" t="s">
        <v>623</v>
      </c>
      <c r="I508" s="128"/>
      <c r="L508" s="31"/>
      <c r="M508" s="129"/>
      <c r="T508" s="52"/>
      <c r="AT508" s="16" t="s">
        <v>166</v>
      </c>
      <c r="AU508" s="16" t="s">
        <v>80</v>
      </c>
    </row>
    <row r="509" spans="2:65" s="1" customFormat="1" ht="44.25" customHeight="1">
      <c r="B509" s="31"/>
      <c r="C509" s="239" t="s">
        <v>624</v>
      </c>
      <c r="D509" s="239" t="s">
        <v>157</v>
      </c>
      <c r="E509" s="240" t="s">
        <v>199</v>
      </c>
      <c r="F509" s="241" t="s">
        <v>200</v>
      </c>
      <c r="G509" s="242" t="s">
        <v>201</v>
      </c>
      <c r="H509" s="243">
        <v>0.05</v>
      </c>
      <c r="I509" s="120"/>
      <c r="J509" s="121">
        <f>ROUND(I509*H509,2)</f>
        <v>0</v>
      </c>
      <c r="K509" s="119" t="s">
        <v>161</v>
      </c>
      <c r="L509" s="31"/>
      <c r="M509" s="122" t="s">
        <v>19</v>
      </c>
      <c r="N509" s="123" t="s">
        <v>44</v>
      </c>
      <c r="P509" s="124">
        <f>O509*H509</f>
        <v>0</v>
      </c>
      <c r="Q509" s="124">
        <v>0</v>
      </c>
      <c r="R509" s="124">
        <f>Q509*H509</f>
        <v>0</v>
      </c>
      <c r="S509" s="124">
        <v>0</v>
      </c>
      <c r="T509" s="125">
        <f>S509*H509</f>
        <v>0</v>
      </c>
      <c r="AR509" s="126" t="s">
        <v>162</v>
      </c>
      <c r="AT509" s="126" t="s">
        <v>157</v>
      </c>
      <c r="AU509" s="126" t="s">
        <v>80</v>
      </c>
      <c r="AY509" s="16" t="s">
        <v>155</v>
      </c>
      <c r="BE509" s="127">
        <f>IF(N509="základní",J509,0)</f>
        <v>0</v>
      </c>
      <c r="BF509" s="127">
        <f>IF(N509="snížená",J509,0)</f>
        <v>0</v>
      </c>
      <c r="BG509" s="127">
        <f>IF(N509="zákl. přenesená",J509,0)</f>
        <v>0</v>
      </c>
      <c r="BH509" s="127">
        <f>IF(N509="sníž. přenesená",J509,0)</f>
        <v>0</v>
      </c>
      <c r="BI509" s="127">
        <f>IF(N509="nulová",J509,0)</f>
        <v>0</v>
      </c>
      <c r="BJ509" s="16" t="s">
        <v>78</v>
      </c>
      <c r="BK509" s="127">
        <f>ROUND(I509*H509,2)</f>
        <v>0</v>
      </c>
      <c r="BL509" s="16" t="s">
        <v>162</v>
      </c>
      <c r="BM509" s="126" t="s">
        <v>625</v>
      </c>
    </row>
    <row r="510" spans="2:65" s="1" customFormat="1">
      <c r="B510" s="31"/>
      <c r="D510" s="244" t="s">
        <v>164</v>
      </c>
      <c r="F510" s="245" t="s">
        <v>203</v>
      </c>
      <c r="I510" s="128"/>
      <c r="L510" s="31"/>
      <c r="M510" s="129"/>
      <c r="T510" s="52"/>
      <c r="AT510" s="16" t="s">
        <v>164</v>
      </c>
      <c r="AU510" s="16" t="s">
        <v>80</v>
      </c>
    </row>
    <row r="511" spans="2:65" s="1" customFormat="1" ht="19.5">
      <c r="B511" s="31"/>
      <c r="D511" s="234" t="s">
        <v>166</v>
      </c>
      <c r="F511" s="235" t="s">
        <v>204</v>
      </c>
      <c r="I511" s="128"/>
      <c r="L511" s="31"/>
      <c r="M511" s="129"/>
      <c r="T511" s="52"/>
      <c r="AT511" s="16" t="s">
        <v>166</v>
      </c>
      <c r="AU511" s="16" t="s">
        <v>80</v>
      </c>
    </row>
    <row r="512" spans="2:65" s="1" customFormat="1" ht="24.2" customHeight="1">
      <c r="B512" s="31"/>
      <c r="C512" s="239" t="s">
        <v>626</v>
      </c>
      <c r="D512" s="239" t="s">
        <v>157</v>
      </c>
      <c r="E512" s="240" t="s">
        <v>376</v>
      </c>
      <c r="F512" s="241" t="s">
        <v>377</v>
      </c>
      <c r="G512" s="242" t="s">
        <v>160</v>
      </c>
      <c r="H512" s="243">
        <v>48</v>
      </c>
      <c r="I512" s="120"/>
      <c r="J512" s="121">
        <f>ROUND(I512*H512,2)</f>
        <v>0</v>
      </c>
      <c r="K512" s="119" t="s">
        <v>161</v>
      </c>
      <c r="L512" s="31"/>
      <c r="M512" s="122" t="s">
        <v>19</v>
      </c>
      <c r="N512" s="123" t="s">
        <v>44</v>
      </c>
      <c r="P512" s="124">
        <f>O512*H512</f>
        <v>0</v>
      </c>
      <c r="Q512" s="124">
        <v>0</v>
      </c>
      <c r="R512" s="124">
        <f>Q512*H512</f>
        <v>0</v>
      </c>
      <c r="S512" s="124">
        <v>0</v>
      </c>
      <c r="T512" s="125">
        <f>S512*H512</f>
        <v>0</v>
      </c>
      <c r="AR512" s="126" t="s">
        <v>162</v>
      </c>
      <c r="AT512" s="126" t="s">
        <v>157</v>
      </c>
      <c r="AU512" s="126" t="s">
        <v>80</v>
      </c>
      <c r="AY512" s="16" t="s">
        <v>155</v>
      </c>
      <c r="BE512" s="127">
        <f>IF(N512="základní",J512,0)</f>
        <v>0</v>
      </c>
      <c r="BF512" s="127">
        <f>IF(N512="snížená",J512,0)</f>
        <v>0</v>
      </c>
      <c r="BG512" s="127">
        <f>IF(N512="zákl. přenesená",J512,0)</f>
        <v>0</v>
      </c>
      <c r="BH512" s="127">
        <f>IF(N512="sníž. přenesená",J512,0)</f>
        <v>0</v>
      </c>
      <c r="BI512" s="127">
        <f>IF(N512="nulová",J512,0)</f>
        <v>0</v>
      </c>
      <c r="BJ512" s="16" t="s">
        <v>78</v>
      </c>
      <c r="BK512" s="127">
        <f>ROUND(I512*H512,2)</f>
        <v>0</v>
      </c>
      <c r="BL512" s="16" t="s">
        <v>162</v>
      </c>
      <c r="BM512" s="126" t="s">
        <v>627</v>
      </c>
    </row>
    <row r="513" spans="2:65" s="1" customFormat="1">
      <c r="B513" s="31"/>
      <c r="D513" s="244" t="s">
        <v>164</v>
      </c>
      <c r="F513" s="245" t="s">
        <v>379</v>
      </c>
      <c r="I513" s="128"/>
      <c r="L513" s="31"/>
      <c r="M513" s="129"/>
      <c r="T513" s="52"/>
      <c r="AT513" s="16" t="s">
        <v>164</v>
      </c>
      <c r="AU513" s="16" t="s">
        <v>80</v>
      </c>
    </row>
    <row r="514" spans="2:65" s="1" customFormat="1" ht="19.5">
      <c r="B514" s="31"/>
      <c r="D514" s="234" t="s">
        <v>166</v>
      </c>
      <c r="F514" s="235" t="s">
        <v>628</v>
      </c>
      <c r="I514" s="128"/>
      <c r="L514" s="31"/>
      <c r="M514" s="129"/>
      <c r="T514" s="52"/>
      <c r="AT514" s="16" t="s">
        <v>166</v>
      </c>
      <c r="AU514" s="16" t="s">
        <v>80</v>
      </c>
    </row>
    <row r="515" spans="2:65" s="12" customFormat="1">
      <c r="B515" s="130"/>
      <c r="C515" s="246"/>
      <c r="D515" s="234" t="s">
        <v>168</v>
      </c>
      <c r="E515" s="247" t="s">
        <v>19</v>
      </c>
      <c r="F515" s="248" t="s">
        <v>620</v>
      </c>
      <c r="G515" s="246"/>
      <c r="H515" s="249">
        <v>48</v>
      </c>
      <c r="I515" s="132"/>
      <c r="L515" s="130"/>
      <c r="M515" s="133"/>
      <c r="T515" s="134"/>
      <c r="AT515" s="131" t="s">
        <v>168</v>
      </c>
      <c r="AU515" s="131" t="s">
        <v>80</v>
      </c>
      <c r="AV515" s="12" t="s">
        <v>80</v>
      </c>
      <c r="AW515" s="12" t="s">
        <v>34</v>
      </c>
      <c r="AX515" s="12" t="s">
        <v>78</v>
      </c>
      <c r="AY515" s="131" t="s">
        <v>155</v>
      </c>
    </row>
    <row r="516" spans="2:65" s="1" customFormat="1" ht="16.5" customHeight="1">
      <c r="B516" s="31"/>
      <c r="C516" s="250" t="s">
        <v>629</v>
      </c>
      <c r="D516" s="250" t="s">
        <v>192</v>
      </c>
      <c r="E516" s="251" t="s">
        <v>389</v>
      </c>
      <c r="F516" s="252" t="s">
        <v>390</v>
      </c>
      <c r="G516" s="253" t="s">
        <v>385</v>
      </c>
      <c r="H516" s="254">
        <v>48</v>
      </c>
      <c r="I516" s="136"/>
      <c r="J516" s="137">
        <f>ROUND(I516*H516,2)</f>
        <v>0</v>
      </c>
      <c r="K516" s="135" t="s">
        <v>19</v>
      </c>
      <c r="L516" s="138"/>
      <c r="M516" s="139" t="s">
        <v>19</v>
      </c>
      <c r="N516" s="140" t="s">
        <v>44</v>
      </c>
      <c r="P516" s="124">
        <f>O516*H516</f>
        <v>0</v>
      </c>
      <c r="Q516" s="124">
        <v>0</v>
      </c>
      <c r="R516" s="124">
        <f>Q516*H516</f>
        <v>0</v>
      </c>
      <c r="S516" s="124">
        <v>0</v>
      </c>
      <c r="T516" s="125">
        <f>S516*H516</f>
        <v>0</v>
      </c>
      <c r="AR516" s="126" t="s">
        <v>195</v>
      </c>
      <c r="AT516" s="126" t="s">
        <v>192</v>
      </c>
      <c r="AU516" s="126" t="s">
        <v>80</v>
      </c>
      <c r="AY516" s="16" t="s">
        <v>155</v>
      </c>
      <c r="BE516" s="127">
        <f>IF(N516="základní",J516,0)</f>
        <v>0</v>
      </c>
      <c r="BF516" s="127">
        <f>IF(N516="snížená",J516,0)</f>
        <v>0</v>
      </c>
      <c r="BG516" s="127">
        <f>IF(N516="zákl. přenesená",J516,0)</f>
        <v>0</v>
      </c>
      <c r="BH516" s="127">
        <f>IF(N516="sníž. přenesená",J516,0)</f>
        <v>0</v>
      </c>
      <c r="BI516" s="127">
        <f>IF(N516="nulová",J516,0)</f>
        <v>0</v>
      </c>
      <c r="BJ516" s="16" t="s">
        <v>78</v>
      </c>
      <c r="BK516" s="127">
        <f>ROUND(I516*H516,2)</f>
        <v>0</v>
      </c>
      <c r="BL516" s="16" t="s">
        <v>162</v>
      </c>
      <c r="BM516" s="126" t="s">
        <v>630</v>
      </c>
    </row>
    <row r="517" spans="2:65" s="1" customFormat="1" ht="19.5">
      <c r="B517" s="31"/>
      <c r="D517" s="234" t="s">
        <v>166</v>
      </c>
      <c r="F517" s="235" t="s">
        <v>392</v>
      </c>
      <c r="I517" s="128"/>
      <c r="L517" s="31"/>
      <c r="M517" s="129"/>
      <c r="T517" s="52"/>
      <c r="AT517" s="16" t="s">
        <v>166</v>
      </c>
      <c r="AU517" s="16" t="s">
        <v>80</v>
      </c>
    </row>
    <row r="518" spans="2:65" s="11" customFormat="1" ht="22.9" customHeight="1">
      <c r="B518" s="109"/>
      <c r="C518" s="236"/>
      <c r="D518" s="237" t="s">
        <v>72</v>
      </c>
      <c r="E518" s="238" t="s">
        <v>271</v>
      </c>
      <c r="F518" s="238" t="s">
        <v>631</v>
      </c>
      <c r="G518" s="236"/>
      <c r="H518" s="236"/>
      <c r="I518" s="286"/>
      <c r="J518" s="287">
        <f>BK518</f>
        <v>0</v>
      </c>
      <c r="K518" s="236"/>
      <c r="L518" s="109"/>
      <c r="M518" s="114"/>
      <c r="P518" s="115">
        <f>SUM(P519:P541)</f>
        <v>0</v>
      </c>
      <c r="R518" s="115">
        <f>SUM(R519:R541)</f>
        <v>0</v>
      </c>
      <c r="T518" s="116">
        <f>SUM(T519:T541)</f>
        <v>0</v>
      </c>
      <c r="AR518" s="110" t="s">
        <v>78</v>
      </c>
      <c r="AT518" s="117" t="s">
        <v>72</v>
      </c>
      <c r="AU518" s="117" t="s">
        <v>78</v>
      </c>
      <c r="AY518" s="110" t="s">
        <v>155</v>
      </c>
      <c r="BK518" s="118">
        <f>SUM(BK519:BK541)</f>
        <v>0</v>
      </c>
    </row>
    <row r="519" spans="2:65" s="1" customFormat="1" ht="24.2" customHeight="1">
      <c r="B519" s="31"/>
      <c r="C519" s="239" t="s">
        <v>632</v>
      </c>
      <c r="D519" s="239" t="s">
        <v>157</v>
      </c>
      <c r="E519" s="240" t="s">
        <v>633</v>
      </c>
      <c r="F519" s="241" t="s">
        <v>634</v>
      </c>
      <c r="G519" s="242" t="s">
        <v>179</v>
      </c>
      <c r="H519" s="243">
        <v>49</v>
      </c>
      <c r="I519" s="120"/>
      <c r="J519" s="121">
        <f>ROUND(I519*H519,2)</f>
        <v>0</v>
      </c>
      <c r="K519" s="119" t="s">
        <v>161</v>
      </c>
      <c r="L519" s="31"/>
      <c r="M519" s="122" t="s">
        <v>19</v>
      </c>
      <c r="N519" s="123" t="s">
        <v>44</v>
      </c>
      <c r="P519" s="124">
        <f>O519*H519</f>
        <v>0</v>
      </c>
      <c r="Q519" s="124">
        <v>0</v>
      </c>
      <c r="R519" s="124">
        <f>Q519*H519</f>
        <v>0</v>
      </c>
      <c r="S519" s="124">
        <v>0</v>
      </c>
      <c r="T519" s="125">
        <f>S519*H519</f>
        <v>0</v>
      </c>
      <c r="AR519" s="126" t="s">
        <v>162</v>
      </c>
      <c r="AT519" s="126" t="s">
        <v>157</v>
      </c>
      <c r="AU519" s="126" t="s">
        <v>80</v>
      </c>
      <c r="AY519" s="16" t="s">
        <v>155</v>
      </c>
      <c r="BE519" s="127">
        <f>IF(N519="základní",J519,0)</f>
        <v>0</v>
      </c>
      <c r="BF519" s="127">
        <f>IF(N519="snížená",J519,0)</f>
        <v>0</v>
      </c>
      <c r="BG519" s="127">
        <f>IF(N519="zákl. přenesená",J519,0)</f>
        <v>0</v>
      </c>
      <c r="BH519" s="127">
        <f>IF(N519="sníž. přenesená",J519,0)</f>
        <v>0</v>
      </c>
      <c r="BI519" s="127">
        <f>IF(N519="nulová",J519,0)</f>
        <v>0</v>
      </c>
      <c r="BJ519" s="16" t="s">
        <v>78</v>
      </c>
      <c r="BK519" s="127">
        <f>ROUND(I519*H519,2)</f>
        <v>0</v>
      </c>
      <c r="BL519" s="16" t="s">
        <v>162</v>
      </c>
      <c r="BM519" s="126" t="s">
        <v>635</v>
      </c>
    </row>
    <row r="520" spans="2:65" s="1" customFormat="1">
      <c r="B520" s="31"/>
      <c r="D520" s="244" t="s">
        <v>164</v>
      </c>
      <c r="F520" s="245" t="s">
        <v>636</v>
      </c>
      <c r="I520" s="128"/>
      <c r="L520" s="31"/>
      <c r="M520" s="129"/>
      <c r="T520" s="52"/>
      <c r="AT520" s="16" t="s">
        <v>164</v>
      </c>
      <c r="AU520" s="16" t="s">
        <v>80</v>
      </c>
    </row>
    <row r="521" spans="2:65" s="1" customFormat="1" ht="19.5">
      <c r="B521" s="31"/>
      <c r="D521" s="234" t="s">
        <v>166</v>
      </c>
      <c r="F521" s="235" t="s">
        <v>637</v>
      </c>
      <c r="I521" s="128"/>
      <c r="L521" s="31"/>
      <c r="M521" s="129"/>
      <c r="T521" s="52"/>
      <c r="AT521" s="16" t="s">
        <v>166</v>
      </c>
      <c r="AU521" s="16" t="s">
        <v>80</v>
      </c>
    </row>
    <row r="522" spans="2:65" s="1" customFormat="1" ht="24.2" customHeight="1">
      <c r="B522" s="31"/>
      <c r="C522" s="239" t="s">
        <v>638</v>
      </c>
      <c r="D522" s="239" t="s">
        <v>157</v>
      </c>
      <c r="E522" s="240" t="s">
        <v>639</v>
      </c>
      <c r="F522" s="241" t="s">
        <v>640</v>
      </c>
      <c r="G522" s="242" t="s">
        <v>179</v>
      </c>
      <c r="H522" s="243">
        <v>1</v>
      </c>
      <c r="I522" s="120"/>
      <c r="J522" s="121">
        <f>ROUND(I522*H522,2)</f>
        <v>0</v>
      </c>
      <c r="K522" s="119" t="s">
        <v>19</v>
      </c>
      <c r="L522" s="31"/>
      <c r="M522" s="122" t="s">
        <v>19</v>
      </c>
      <c r="N522" s="123" t="s">
        <v>44</v>
      </c>
      <c r="P522" s="124">
        <f>O522*H522</f>
        <v>0</v>
      </c>
      <c r="Q522" s="124">
        <v>0</v>
      </c>
      <c r="R522" s="124">
        <f>Q522*H522</f>
        <v>0</v>
      </c>
      <c r="S522" s="124">
        <v>0</v>
      </c>
      <c r="T522" s="125">
        <f>S522*H522</f>
        <v>0</v>
      </c>
      <c r="AR522" s="126" t="s">
        <v>162</v>
      </c>
      <c r="AT522" s="126" t="s">
        <v>157</v>
      </c>
      <c r="AU522" s="126" t="s">
        <v>80</v>
      </c>
      <c r="AY522" s="16" t="s">
        <v>155</v>
      </c>
      <c r="BE522" s="127">
        <f>IF(N522="základní",J522,0)</f>
        <v>0</v>
      </c>
      <c r="BF522" s="127">
        <f>IF(N522="snížená",J522,0)</f>
        <v>0</v>
      </c>
      <c r="BG522" s="127">
        <f>IF(N522="zákl. přenesená",J522,0)</f>
        <v>0</v>
      </c>
      <c r="BH522" s="127">
        <f>IF(N522="sníž. přenesená",J522,0)</f>
        <v>0</v>
      </c>
      <c r="BI522" s="127">
        <f>IF(N522="nulová",J522,0)</f>
        <v>0</v>
      </c>
      <c r="BJ522" s="16" t="s">
        <v>78</v>
      </c>
      <c r="BK522" s="127">
        <f>ROUND(I522*H522,2)</f>
        <v>0</v>
      </c>
      <c r="BL522" s="16" t="s">
        <v>162</v>
      </c>
      <c r="BM522" s="126" t="s">
        <v>641</v>
      </c>
    </row>
    <row r="523" spans="2:65" s="1" customFormat="1" ht="19.5">
      <c r="B523" s="31"/>
      <c r="D523" s="234" t="s">
        <v>166</v>
      </c>
      <c r="F523" s="235" t="s">
        <v>637</v>
      </c>
      <c r="I523" s="128"/>
      <c r="L523" s="31"/>
      <c r="M523" s="129"/>
      <c r="T523" s="52"/>
      <c r="AT523" s="16" t="s">
        <v>166</v>
      </c>
      <c r="AU523" s="16" t="s">
        <v>80</v>
      </c>
    </row>
    <row r="524" spans="2:65" s="1" customFormat="1" ht="16.5" customHeight="1">
      <c r="B524" s="31"/>
      <c r="C524" s="239" t="s">
        <v>642</v>
      </c>
      <c r="D524" s="239" t="s">
        <v>157</v>
      </c>
      <c r="E524" s="240" t="s">
        <v>643</v>
      </c>
      <c r="F524" s="241" t="s">
        <v>644</v>
      </c>
      <c r="G524" s="242" t="s">
        <v>179</v>
      </c>
      <c r="H524" s="243">
        <v>100</v>
      </c>
      <c r="I524" s="120"/>
      <c r="J524" s="121">
        <f>ROUND(I524*H524,2)</f>
        <v>0</v>
      </c>
      <c r="K524" s="119" t="s">
        <v>19</v>
      </c>
      <c r="L524" s="31"/>
      <c r="M524" s="122" t="s">
        <v>19</v>
      </c>
      <c r="N524" s="123" t="s">
        <v>44</v>
      </c>
      <c r="P524" s="124">
        <f>O524*H524</f>
        <v>0</v>
      </c>
      <c r="Q524" s="124">
        <v>0</v>
      </c>
      <c r="R524" s="124">
        <f>Q524*H524</f>
        <v>0</v>
      </c>
      <c r="S524" s="124">
        <v>0</v>
      </c>
      <c r="T524" s="125">
        <f>S524*H524</f>
        <v>0</v>
      </c>
      <c r="AR524" s="126" t="s">
        <v>162</v>
      </c>
      <c r="AT524" s="126" t="s">
        <v>157</v>
      </c>
      <c r="AU524" s="126" t="s">
        <v>80</v>
      </c>
      <c r="AY524" s="16" t="s">
        <v>155</v>
      </c>
      <c r="BE524" s="127">
        <f>IF(N524="základní",J524,0)</f>
        <v>0</v>
      </c>
      <c r="BF524" s="127">
        <f>IF(N524="snížená",J524,0)</f>
        <v>0</v>
      </c>
      <c r="BG524" s="127">
        <f>IF(N524="zákl. přenesená",J524,0)</f>
        <v>0</v>
      </c>
      <c r="BH524" s="127">
        <f>IF(N524="sníž. přenesená",J524,0)</f>
        <v>0</v>
      </c>
      <c r="BI524" s="127">
        <f>IF(N524="nulová",J524,0)</f>
        <v>0</v>
      </c>
      <c r="BJ524" s="16" t="s">
        <v>78</v>
      </c>
      <c r="BK524" s="127">
        <f>ROUND(I524*H524,2)</f>
        <v>0</v>
      </c>
      <c r="BL524" s="16" t="s">
        <v>162</v>
      </c>
      <c r="BM524" s="126" t="s">
        <v>645</v>
      </c>
    </row>
    <row r="525" spans="2:65" s="1" customFormat="1" ht="19.5">
      <c r="B525" s="31"/>
      <c r="D525" s="234" t="s">
        <v>166</v>
      </c>
      <c r="F525" s="235" t="s">
        <v>372</v>
      </c>
      <c r="I525" s="128"/>
      <c r="L525" s="31"/>
      <c r="M525" s="129"/>
      <c r="T525" s="52"/>
      <c r="AT525" s="16" t="s">
        <v>166</v>
      </c>
      <c r="AU525" s="16" t="s">
        <v>80</v>
      </c>
    </row>
    <row r="526" spans="2:65" s="12" customFormat="1">
      <c r="B526" s="130"/>
      <c r="C526" s="246"/>
      <c r="D526" s="234" t="s">
        <v>168</v>
      </c>
      <c r="E526" s="247" t="s">
        <v>19</v>
      </c>
      <c r="F526" s="248" t="s">
        <v>646</v>
      </c>
      <c r="G526" s="246"/>
      <c r="H526" s="249">
        <v>100</v>
      </c>
      <c r="I526" s="132"/>
      <c r="L526" s="130"/>
      <c r="M526" s="133"/>
      <c r="T526" s="134"/>
      <c r="AT526" s="131" t="s">
        <v>168</v>
      </c>
      <c r="AU526" s="131" t="s">
        <v>80</v>
      </c>
      <c r="AV526" s="12" t="s">
        <v>80</v>
      </c>
      <c r="AW526" s="12" t="s">
        <v>34</v>
      </c>
      <c r="AX526" s="12" t="s">
        <v>78</v>
      </c>
      <c r="AY526" s="131" t="s">
        <v>155</v>
      </c>
    </row>
    <row r="527" spans="2:65" s="1" customFormat="1" ht="24.2" customHeight="1">
      <c r="B527" s="31"/>
      <c r="C527" s="239" t="s">
        <v>647</v>
      </c>
      <c r="D527" s="239" t="s">
        <v>157</v>
      </c>
      <c r="E527" s="240" t="s">
        <v>255</v>
      </c>
      <c r="F527" s="241" t="s">
        <v>256</v>
      </c>
      <c r="G527" s="242" t="s">
        <v>160</v>
      </c>
      <c r="H527" s="243">
        <v>100</v>
      </c>
      <c r="I527" s="120"/>
      <c r="J527" s="121">
        <f>ROUND(I527*H527,2)</f>
        <v>0</v>
      </c>
      <c r="K527" s="119" t="s">
        <v>161</v>
      </c>
      <c r="L527" s="31"/>
      <c r="M527" s="122" t="s">
        <v>19</v>
      </c>
      <c r="N527" s="123" t="s">
        <v>44</v>
      </c>
      <c r="P527" s="124">
        <f>O527*H527</f>
        <v>0</v>
      </c>
      <c r="Q527" s="124">
        <v>0</v>
      </c>
      <c r="R527" s="124">
        <f>Q527*H527</f>
        <v>0</v>
      </c>
      <c r="S527" s="124">
        <v>0</v>
      </c>
      <c r="T527" s="125">
        <f>S527*H527</f>
        <v>0</v>
      </c>
      <c r="AR527" s="126" t="s">
        <v>162</v>
      </c>
      <c r="AT527" s="126" t="s">
        <v>157</v>
      </c>
      <c r="AU527" s="126" t="s">
        <v>80</v>
      </c>
      <c r="AY527" s="16" t="s">
        <v>155</v>
      </c>
      <c r="BE527" s="127">
        <f>IF(N527="základní",J527,0)</f>
        <v>0</v>
      </c>
      <c r="BF527" s="127">
        <f>IF(N527="snížená",J527,0)</f>
        <v>0</v>
      </c>
      <c r="BG527" s="127">
        <f>IF(N527="zákl. přenesená",J527,0)</f>
        <v>0</v>
      </c>
      <c r="BH527" s="127">
        <f>IF(N527="sníž. přenesená",J527,0)</f>
        <v>0</v>
      </c>
      <c r="BI527" s="127">
        <f>IF(N527="nulová",J527,0)</f>
        <v>0</v>
      </c>
      <c r="BJ527" s="16" t="s">
        <v>78</v>
      </c>
      <c r="BK527" s="127">
        <f>ROUND(I527*H527,2)</f>
        <v>0</v>
      </c>
      <c r="BL527" s="16" t="s">
        <v>162</v>
      </c>
      <c r="BM527" s="126" t="s">
        <v>648</v>
      </c>
    </row>
    <row r="528" spans="2:65" s="1" customFormat="1">
      <c r="B528" s="31"/>
      <c r="D528" s="244" t="s">
        <v>164</v>
      </c>
      <c r="F528" s="245" t="s">
        <v>258</v>
      </c>
      <c r="I528" s="128"/>
      <c r="L528" s="31"/>
      <c r="M528" s="129"/>
      <c r="T528" s="52"/>
      <c r="AT528" s="16" t="s">
        <v>164</v>
      </c>
      <c r="AU528" s="16" t="s">
        <v>80</v>
      </c>
    </row>
    <row r="529" spans="2:65" s="1" customFormat="1" ht="29.25">
      <c r="B529" s="31"/>
      <c r="D529" s="234" t="s">
        <v>166</v>
      </c>
      <c r="F529" s="235" t="s">
        <v>649</v>
      </c>
      <c r="I529" s="128"/>
      <c r="L529" s="31"/>
      <c r="M529" s="129"/>
      <c r="T529" s="52"/>
      <c r="AT529" s="16" t="s">
        <v>166</v>
      </c>
      <c r="AU529" s="16" t="s">
        <v>80</v>
      </c>
    </row>
    <row r="530" spans="2:65" s="12" customFormat="1">
      <c r="B530" s="130"/>
      <c r="C530" s="246"/>
      <c r="D530" s="234" t="s">
        <v>168</v>
      </c>
      <c r="E530" s="247" t="s">
        <v>19</v>
      </c>
      <c r="F530" s="248" t="s">
        <v>650</v>
      </c>
      <c r="G530" s="246"/>
      <c r="H530" s="249">
        <v>100</v>
      </c>
      <c r="I530" s="132"/>
      <c r="L530" s="130"/>
      <c r="M530" s="133"/>
      <c r="T530" s="134"/>
      <c r="AT530" s="131" t="s">
        <v>168</v>
      </c>
      <c r="AU530" s="131" t="s">
        <v>80</v>
      </c>
      <c r="AV530" s="12" t="s">
        <v>80</v>
      </c>
      <c r="AW530" s="12" t="s">
        <v>34</v>
      </c>
      <c r="AX530" s="12" t="s">
        <v>78</v>
      </c>
      <c r="AY530" s="131" t="s">
        <v>155</v>
      </c>
    </row>
    <row r="531" spans="2:65" s="1" customFormat="1" ht="44.25" customHeight="1">
      <c r="B531" s="31"/>
      <c r="C531" s="239" t="s">
        <v>651</v>
      </c>
      <c r="D531" s="239" t="s">
        <v>157</v>
      </c>
      <c r="E531" s="240" t="s">
        <v>199</v>
      </c>
      <c r="F531" s="241" t="s">
        <v>200</v>
      </c>
      <c r="G531" s="242" t="s">
        <v>201</v>
      </c>
      <c r="H531" s="243">
        <v>0.05</v>
      </c>
      <c r="I531" s="120"/>
      <c r="J531" s="121">
        <f>ROUND(I531*H531,2)</f>
        <v>0</v>
      </c>
      <c r="K531" s="119" t="s">
        <v>161</v>
      </c>
      <c r="L531" s="31"/>
      <c r="M531" s="122" t="s">
        <v>19</v>
      </c>
      <c r="N531" s="123" t="s">
        <v>44</v>
      </c>
      <c r="P531" s="124">
        <f>O531*H531</f>
        <v>0</v>
      </c>
      <c r="Q531" s="124">
        <v>0</v>
      </c>
      <c r="R531" s="124">
        <f>Q531*H531</f>
        <v>0</v>
      </c>
      <c r="S531" s="124">
        <v>0</v>
      </c>
      <c r="T531" s="125">
        <f>S531*H531</f>
        <v>0</v>
      </c>
      <c r="AR531" s="126" t="s">
        <v>162</v>
      </c>
      <c r="AT531" s="126" t="s">
        <v>157</v>
      </c>
      <c r="AU531" s="126" t="s">
        <v>80</v>
      </c>
      <c r="AY531" s="16" t="s">
        <v>155</v>
      </c>
      <c r="BE531" s="127">
        <f>IF(N531="základní",J531,0)</f>
        <v>0</v>
      </c>
      <c r="BF531" s="127">
        <f>IF(N531="snížená",J531,0)</f>
        <v>0</v>
      </c>
      <c r="BG531" s="127">
        <f>IF(N531="zákl. přenesená",J531,0)</f>
        <v>0</v>
      </c>
      <c r="BH531" s="127">
        <f>IF(N531="sníž. přenesená",J531,0)</f>
        <v>0</v>
      </c>
      <c r="BI531" s="127">
        <f>IF(N531="nulová",J531,0)</f>
        <v>0</v>
      </c>
      <c r="BJ531" s="16" t="s">
        <v>78</v>
      </c>
      <c r="BK531" s="127">
        <f>ROUND(I531*H531,2)</f>
        <v>0</v>
      </c>
      <c r="BL531" s="16" t="s">
        <v>162</v>
      </c>
      <c r="BM531" s="126" t="s">
        <v>652</v>
      </c>
    </row>
    <row r="532" spans="2:65" s="1" customFormat="1">
      <c r="B532" s="31"/>
      <c r="D532" s="244" t="s">
        <v>164</v>
      </c>
      <c r="F532" s="245" t="s">
        <v>203</v>
      </c>
      <c r="I532" s="128"/>
      <c r="L532" s="31"/>
      <c r="M532" s="129"/>
      <c r="T532" s="52"/>
      <c r="AT532" s="16" t="s">
        <v>164</v>
      </c>
      <c r="AU532" s="16" t="s">
        <v>80</v>
      </c>
    </row>
    <row r="533" spans="2:65" s="1" customFormat="1" ht="19.5">
      <c r="B533" s="31"/>
      <c r="D533" s="234" t="s">
        <v>166</v>
      </c>
      <c r="F533" s="235" t="s">
        <v>204</v>
      </c>
      <c r="I533" s="128"/>
      <c r="L533" s="31"/>
      <c r="M533" s="129"/>
      <c r="T533" s="52"/>
      <c r="AT533" s="16" t="s">
        <v>166</v>
      </c>
      <c r="AU533" s="16" t="s">
        <v>80</v>
      </c>
    </row>
    <row r="534" spans="2:65" s="1" customFormat="1" ht="24.2" customHeight="1">
      <c r="B534" s="31"/>
      <c r="C534" s="239" t="s">
        <v>653</v>
      </c>
      <c r="D534" s="239" t="s">
        <v>157</v>
      </c>
      <c r="E534" s="240" t="s">
        <v>376</v>
      </c>
      <c r="F534" s="241" t="s">
        <v>377</v>
      </c>
      <c r="G534" s="242" t="s">
        <v>160</v>
      </c>
      <c r="H534" s="243">
        <v>25</v>
      </c>
      <c r="I534" s="120"/>
      <c r="J534" s="121">
        <f>ROUND(I534*H534,2)</f>
        <v>0</v>
      </c>
      <c r="K534" s="119" t="s">
        <v>161</v>
      </c>
      <c r="L534" s="31"/>
      <c r="M534" s="122" t="s">
        <v>19</v>
      </c>
      <c r="N534" s="123" t="s">
        <v>44</v>
      </c>
      <c r="P534" s="124">
        <f>O534*H534</f>
        <v>0</v>
      </c>
      <c r="Q534" s="124">
        <v>0</v>
      </c>
      <c r="R534" s="124">
        <f>Q534*H534</f>
        <v>0</v>
      </c>
      <c r="S534" s="124">
        <v>0</v>
      </c>
      <c r="T534" s="125">
        <f>S534*H534</f>
        <v>0</v>
      </c>
      <c r="AR534" s="126" t="s">
        <v>162</v>
      </c>
      <c r="AT534" s="126" t="s">
        <v>157</v>
      </c>
      <c r="AU534" s="126" t="s">
        <v>80</v>
      </c>
      <c r="AY534" s="16" t="s">
        <v>155</v>
      </c>
      <c r="BE534" s="127">
        <f>IF(N534="základní",J534,0)</f>
        <v>0</v>
      </c>
      <c r="BF534" s="127">
        <f>IF(N534="snížená",J534,0)</f>
        <v>0</v>
      </c>
      <c r="BG534" s="127">
        <f>IF(N534="zákl. přenesená",J534,0)</f>
        <v>0</v>
      </c>
      <c r="BH534" s="127">
        <f>IF(N534="sníž. přenesená",J534,0)</f>
        <v>0</v>
      </c>
      <c r="BI534" s="127">
        <f>IF(N534="nulová",J534,0)</f>
        <v>0</v>
      </c>
      <c r="BJ534" s="16" t="s">
        <v>78</v>
      </c>
      <c r="BK534" s="127">
        <f>ROUND(I534*H534,2)</f>
        <v>0</v>
      </c>
      <c r="BL534" s="16" t="s">
        <v>162</v>
      </c>
      <c r="BM534" s="126" t="s">
        <v>654</v>
      </c>
    </row>
    <row r="535" spans="2:65" s="1" customFormat="1">
      <c r="B535" s="31"/>
      <c r="D535" s="244" t="s">
        <v>164</v>
      </c>
      <c r="F535" s="245" t="s">
        <v>379</v>
      </c>
      <c r="I535" s="128"/>
      <c r="L535" s="31"/>
      <c r="M535" s="129"/>
      <c r="T535" s="52"/>
      <c r="AT535" s="16" t="s">
        <v>164</v>
      </c>
      <c r="AU535" s="16" t="s">
        <v>80</v>
      </c>
    </row>
    <row r="536" spans="2:65" s="1" customFormat="1" ht="19.5">
      <c r="B536" s="31"/>
      <c r="D536" s="234" t="s">
        <v>166</v>
      </c>
      <c r="F536" s="235" t="s">
        <v>655</v>
      </c>
      <c r="I536" s="128"/>
      <c r="L536" s="31"/>
      <c r="M536" s="129"/>
      <c r="T536" s="52"/>
      <c r="AT536" s="16" t="s">
        <v>166</v>
      </c>
      <c r="AU536" s="16" t="s">
        <v>80</v>
      </c>
    </row>
    <row r="537" spans="2:65" s="12" customFormat="1">
      <c r="B537" s="130"/>
      <c r="C537" s="246"/>
      <c r="D537" s="234" t="s">
        <v>168</v>
      </c>
      <c r="E537" s="247" t="s">
        <v>19</v>
      </c>
      <c r="F537" s="248" t="s">
        <v>656</v>
      </c>
      <c r="G537" s="246"/>
      <c r="H537" s="249">
        <v>25</v>
      </c>
      <c r="I537" s="132"/>
      <c r="L537" s="130"/>
      <c r="M537" s="133"/>
      <c r="T537" s="134"/>
      <c r="AT537" s="131" t="s">
        <v>168</v>
      </c>
      <c r="AU537" s="131" t="s">
        <v>80</v>
      </c>
      <c r="AV537" s="12" t="s">
        <v>80</v>
      </c>
      <c r="AW537" s="12" t="s">
        <v>34</v>
      </c>
      <c r="AX537" s="12" t="s">
        <v>78</v>
      </c>
      <c r="AY537" s="131" t="s">
        <v>155</v>
      </c>
    </row>
    <row r="538" spans="2:65" s="1" customFormat="1" ht="16.5" customHeight="1">
      <c r="B538" s="31"/>
      <c r="C538" s="250" t="s">
        <v>657</v>
      </c>
      <c r="D538" s="250" t="s">
        <v>192</v>
      </c>
      <c r="E538" s="251" t="s">
        <v>389</v>
      </c>
      <c r="F538" s="252" t="s">
        <v>390</v>
      </c>
      <c r="G538" s="253" t="s">
        <v>385</v>
      </c>
      <c r="H538" s="254">
        <v>25</v>
      </c>
      <c r="I538" s="136"/>
      <c r="J538" s="137">
        <f>ROUND(I538*H538,2)</f>
        <v>0</v>
      </c>
      <c r="K538" s="135" t="s">
        <v>19</v>
      </c>
      <c r="L538" s="138"/>
      <c r="M538" s="139" t="s">
        <v>19</v>
      </c>
      <c r="N538" s="140" t="s">
        <v>44</v>
      </c>
      <c r="P538" s="124">
        <f>O538*H538</f>
        <v>0</v>
      </c>
      <c r="Q538" s="124">
        <v>0</v>
      </c>
      <c r="R538" s="124">
        <f>Q538*H538</f>
        <v>0</v>
      </c>
      <c r="S538" s="124">
        <v>0</v>
      </c>
      <c r="T538" s="125">
        <f>S538*H538</f>
        <v>0</v>
      </c>
      <c r="AR538" s="126" t="s">
        <v>195</v>
      </c>
      <c r="AT538" s="126" t="s">
        <v>192</v>
      </c>
      <c r="AU538" s="126" t="s">
        <v>80</v>
      </c>
      <c r="AY538" s="16" t="s">
        <v>155</v>
      </c>
      <c r="BE538" s="127">
        <f>IF(N538="základní",J538,0)</f>
        <v>0</v>
      </c>
      <c r="BF538" s="127">
        <f>IF(N538="snížená",J538,0)</f>
        <v>0</v>
      </c>
      <c r="BG538" s="127">
        <f>IF(N538="zákl. přenesená",J538,0)</f>
        <v>0</v>
      </c>
      <c r="BH538" s="127">
        <f>IF(N538="sníž. přenesená",J538,0)</f>
        <v>0</v>
      </c>
      <c r="BI538" s="127">
        <f>IF(N538="nulová",J538,0)</f>
        <v>0</v>
      </c>
      <c r="BJ538" s="16" t="s">
        <v>78</v>
      </c>
      <c r="BK538" s="127">
        <f>ROUND(I538*H538,2)</f>
        <v>0</v>
      </c>
      <c r="BL538" s="16" t="s">
        <v>162</v>
      </c>
      <c r="BM538" s="126" t="s">
        <v>658</v>
      </c>
    </row>
    <row r="539" spans="2:65" s="1" customFormat="1" ht="19.5">
      <c r="B539" s="31"/>
      <c r="D539" s="234" t="s">
        <v>166</v>
      </c>
      <c r="F539" s="235" t="s">
        <v>392</v>
      </c>
      <c r="I539" s="128"/>
      <c r="L539" s="31"/>
      <c r="M539" s="129"/>
      <c r="T539" s="52"/>
      <c r="AT539" s="16" t="s">
        <v>166</v>
      </c>
      <c r="AU539" s="16" t="s">
        <v>80</v>
      </c>
    </row>
    <row r="540" spans="2:65" s="1" customFormat="1" ht="16.5" customHeight="1">
      <c r="B540" s="31"/>
      <c r="C540" s="239" t="s">
        <v>659</v>
      </c>
      <c r="D540" s="239" t="s">
        <v>157</v>
      </c>
      <c r="E540" s="240" t="s">
        <v>660</v>
      </c>
      <c r="F540" s="241" t="s">
        <v>661</v>
      </c>
      <c r="G540" s="242" t="s">
        <v>179</v>
      </c>
      <c r="H540" s="243">
        <v>3</v>
      </c>
      <c r="I540" s="120"/>
      <c r="J540" s="121">
        <f>ROUND(I540*H540,2)</f>
        <v>0</v>
      </c>
      <c r="K540" s="119" t="s">
        <v>19</v>
      </c>
      <c r="L540" s="31"/>
      <c r="M540" s="122" t="s">
        <v>19</v>
      </c>
      <c r="N540" s="123" t="s">
        <v>44</v>
      </c>
      <c r="P540" s="124">
        <f>O540*H540</f>
        <v>0</v>
      </c>
      <c r="Q540" s="124">
        <v>0</v>
      </c>
      <c r="R540" s="124">
        <f>Q540*H540</f>
        <v>0</v>
      </c>
      <c r="S540" s="124">
        <v>0</v>
      </c>
      <c r="T540" s="125">
        <f>S540*H540</f>
        <v>0</v>
      </c>
      <c r="AR540" s="126" t="s">
        <v>162</v>
      </c>
      <c r="AT540" s="126" t="s">
        <v>157</v>
      </c>
      <c r="AU540" s="126" t="s">
        <v>80</v>
      </c>
      <c r="AY540" s="16" t="s">
        <v>155</v>
      </c>
      <c r="BE540" s="127">
        <f>IF(N540="základní",J540,0)</f>
        <v>0</v>
      </c>
      <c r="BF540" s="127">
        <f>IF(N540="snížená",J540,0)</f>
        <v>0</v>
      </c>
      <c r="BG540" s="127">
        <f>IF(N540="zákl. přenesená",J540,0)</f>
        <v>0</v>
      </c>
      <c r="BH540" s="127">
        <f>IF(N540="sníž. přenesená",J540,0)</f>
        <v>0</v>
      </c>
      <c r="BI540" s="127">
        <f>IF(N540="nulová",J540,0)</f>
        <v>0</v>
      </c>
      <c r="BJ540" s="16" t="s">
        <v>78</v>
      </c>
      <c r="BK540" s="127">
        <f>ROUND(I540*H540,2)</f>
        <v>0</v>
      </c>
      <c r="BL540" s="16" t="s">
        <v>162</v>
      </c>
      <c r="BM540" s="126" t="s">
        <v>662</v>
      </c>
    </row>
    <row r="541" spans="2:65" s="1" customFormat="1" ht="19.5">
      <c r="B541" s="31"/>
      <c r="D541" s="234" t="s">
        <v>166</v>
      </c>
      <c r="F541" s="235" t="s">
        <v>663</v>
      </c>
      <c r="I541" s="128"/>
      <c r="L541" s="31"/>
      <c r="M541" s="129"/>
      <c r="T541" s="52"/>
      <c r="AT541" s="16" t="s">
        <v>166</v>
      </c>
      <c r="AU541" s="16" t="s">
        <v>80</v>
      </c>
    </row>
    <row r="542" spans="2:65" s="11" customFormat="1" ht="22.9" customHeight="1">
      <c r="B542" s="109"/>
      <c r="C542" s="236"/>
      <c r="D542" s="237" t="s">
        <v>72</v>
      </c>
      <c r="E542" s="238" t="s">
        <v>275</v>
      </c>
      <c r="F542" s="260" t="s">
        <v>664</v>
      </c>
      <c r="G542" s="236"/>
      <c r="H542" s="236"/>
      <c r="I542" s="286"/>
      <c r="J542" s="287">
        <f>BK542</f>
        <v>0</v>
      </c>
      <c r="K542" s="236"/>
      <c r="L542" s="109"/>
      <c r="M542" s="114"/>
      <c r="P542" s="115">
        <f>SUM(P543:P583)</f>
        <v>0</v>
      </c>
      <c r="R542" s="115">
        <f>SUM(R543:R583)</f>
        <v>6.6E-3</v>
      </c>
      <c r="T542" s="116">
        <f>SUM(T543:T583)</f>
        <v>0</v>
      </c>
      <c r="AR542" s="110" t="s">
        <v>78</v>
      </c>
      <c r="AT542" s="117" t="s">
        <v>72</v>
      </c>
      <c r="AU542" s="117" t="s">
        <v>78</v>
      </c>
      <c r="AY542" s="110" t="s">
        <v>155</v>
      </c>
      <c r="BK542" s="118">
        <f>SUM(BK543:BK583)</f>
        <v>0</v>
      </c>
    </row>
    <row r="543" spans="2:65" s="1" customFormat="1" ht="24.2" customHeight="1">
      <c r="B543" s="31"/>
      <c r="C543" s="239" t="s">
        <v>665</v>
      </c>
      <c r="D543" s="239" t="s">
        <v>157</v>
      </c>
      <c r="E543" s="240" t="s">
        <v>573</v>
      </c>
      <c r="F543" s="241" t="s">
        <v>574</v>
      </c>
      <c r="G543" s="242" t="s">
        <v>160</v>
      </c>
      <c r="H543" s="243">
        <v>2031</v>
      </c>
      <c r="I543" s="120"/>
      <c r="J543" s="121">
        <f>ROUND(I543*H543,2)</f>
        <v>0</v>
      </c>
      <c r="K543" s="119" t="s">
        <v>161</v>
      </c>
      <c r="L543" s="31"/>
      <c r="M543" s="122" t="s">
        <v>19</v>
      </c>
      <c r="N543" s="123" t="s">
        <v>44</v>
      </c>
      <c r="P543" s="124">
        <f>O543*H543</f>
        <v>0</v>
      </c>
      <c r="Q543" s="124">
        <v>0</v>
      </c>
      <c r="R543" s="124">
        <f>Q543*H543</f>
        <v>0</v>
      </c>
      <c r="S543" s="124">
        <v>0</v>
      </c>
      <c r="T543" s="125">
        <f>S543*H543</f>
        <v>0</v>
      </c>
      <c r="AR543" s="126" t="s">
        <v>162</v>
      </c>
      <c r="AT543" s="126" t="s">
        <v>157</v>
      </c>
      <c r="AU543" s="126" t="s">
        <v>80</v>
      </c>
      <c r="AY543" s="16" t="s">
        <v>155</v>
      </c>
      <c r="BE543" s="127">
        <f>IF(N543="základní",J543,0)</f>
        <v>0</v>
      </c>
      <c r="BF543" s="127">
        <f>IF(N543="snížená",J543,0)</f>
        <v>0</v>
      </c>
      <c r="BG543" s="127">
        <f>IF(N543="zákl. přenesená",J543,0)</f>
        <v>0</v>
      </c>
      <c r="BH543" s="127">
        <f>IF(N543="sníž. přenesená",J543,0)</f>
        <v>0</v>
      </c>
      <c r="BI543" s="127">
        <f>IF(N543="nulová",J543,0)</f>
        <v>0</v>
      </c>
      <c r="BJ543" s="16" t="s">
        <v>78</v>
      </c>
      <c r="BK543" s="127">
        <f>ROUND(I543*H543,2)</f>
        <v>0</v>
      </c>
      <c r="BL543" s="16" t="s">
        <v>162</v>
      </c>
      <c r="BM543" s="126" t="s">
        <v>666</v>
      </c>
    </row>
    <row r="544" spans="2:65" s="1" customFormat="1">
      <c r="B544" s="31"/>
      <c r="D544" s="244" t="s">
        <v>164</v>
      </c>
      <c r="F544" s="245" t="s">
        <v>576</v>
      </c>
      <c r="I544" s="128"/>
      <c r="L544" s="31"/>
      <c r="M544" s="129"/>
      <c r="T544" s="52"/>
      <c r="AT544" s="16" t="s">
        <v>164</v>
      </c>
      <c r="AU544" s="16" t="s">
        <v>80</v>
      </c>
    </row>
    <row r="545" spans="2:65" s="1" customFormat="1" ht="29.25">
      <c r="B545" s="31"/>
      <c r="D545" s="234" t="s">
        <v>166</v>
      </c>
      <c r="F545" s="235" t="s">
        <v>667</v>
      </c>
      <c r="I545" s="128"/>
      <c r="L545" s="31"/>
      <c r="M545" s="129"/>
      <c r="T545" s="52"/>
      <c r="AT545" s="16" t="s">
        <v>166</v>
      </c>
      <c r="AU545" s="16" t="s">
        <v>80</v>
      </c>
    </row>
    <row r="546" spans="2:65" s="12" customFormat="1">
      <c r="B546" s="130"/>
      <c r="C546" s="246"/>
      <c r="D546" s="234" t="s">
        <v>168</v>
      </c>
      <c r="E546" s="247" t="s">
        <v>19</v>
      </c>
      <c r="F546" s="248" t="s">
        <v>668</v>
      </c>
      <c r="G546" s="246"/>
      <c r="H546" s="249">
        <v>2031</v>
      </c>
      <c r="I546" s="132"/>
      <c r="L546" s="130"/>
      <c r="M546" s="133"/>
      <c r="T546" s="134"/>
      <c r="AT546" s="131" t="s">
        <v>168</v>
      </c>
      <c r="AU546" s="131" t="s">
        <v>80</v>
      </c>
      <c r="AV546" s="12" t="s">
        <v>80</v>
      </c>
      <c r="AW546" s="12" t="s">
        <v>34</v>
      </c>
      <c r="AX546" s="12" t="s">
        <v>78</v>
      </c>
      <c r="AY546" s="131" t="s">
        <v>155</v>
      </c>
    </row>
    <row r="547" spans="2:65" s="1" customFormat="1" ht="24.2" customHeight="1">
      <c r="B547" s="31"/>
      <c r="C547" s="239" t="s">
        <v>669</v>
      </c>
      <c r="D547" s="239" t="s">
        <v>157</v>
      </c>
      <c r="E547" s="240" t="s">
        <v>670</v>
      </c>
      <c r="F547" s="241" t="s">
        <v>671</v>
      </c>
      <c r="G547" s="242" t="s">
        <v>160</v>
      </c>
      <c r="H547" s="243">
        <v>1015.5</v>
      </c>
      <c r="I547" s="120"/>
      <c r="J547" s="121">
        <f>ROUND(I547*H547,2)</f>
        <v>0</v>
      </c>
      <c r="K547" s="119" t="s">
        <v>161</v>
      </c>
      <c r="L547" s="31"/>
      <c r="M547" s="122" t="s">
        <v>19</v>
      </c>
      <c r="N547" s="123" t="s">
        <v>44</v>
      </c>
      <c r="P547" s="124">
        <f>O547*H547</f>
        <v>0</v>
      </c>
      <c r="Q547" s="124">
        <v>0</v>
      </c>
      <c r="R547" s="124">
        <f>Q547*H547</f>
        <v>0</v>
      </c>
      <c r="S547" s="124">
        <v>0</v>
      </c>
      <c r="T547" s="125">
        <f>S547*H547</f>
        <v>0</v>
      </c>
      <c r="AR547" s="126" t="s">
        <v>162</v>
      </c>
      <c r="AT547" s="126" t="s">
        <v>157</v>
      </c>
      <c r="AU547" s="126" t="s">
        <v>80</v>
      </c>
      <c r="AY547" s="16" t="s">
        <v>155</v>
      </c>
      <c r="BE547" s="127">
        <f>IF(N547="základní",J547,0)</f>
        <v>0</v>
      </c>
      <c r="BF547" s="127">
        <f>IF(N547="snížená",J547,0)</f>
        <v>0</v>
      </c>
      <c r="BG547" s="127">
        <f>IF(N547="zákl. přenesená",J547,0)</f>
        <v>0</v>
      </c>
      <c r="BH547" s="127">
        <f>IF(N547="sníž. přenesená",J547,0)</f>
        <v>0</v>
      </c>
      <c r="BI547" s="127">
        <f>IF(N547="nulová",J547,0)</f>
        <v>0</v>
      </c>
      <c r="BJ547" s="16" t="s">
        <v>78</v>
      </c>
      <c r="BK547" s="127">
        <f>ROUND(I547*H547,2)</f>
        <v>0</v>
      </c>
      <c r="BL547" s="16" t="s">
        <v>162</v>
      </c>
      <c r="BM547" s="126" t="s">
        <v>672</v>
      </c>
    </row>
    <row r="548" spans="2:65" s="1" customFormat="1">
      <c r="B548" s="31"/>
      <c r="D548" s="244" t="s">
        <v>164</v>
      </c>
      <c r="F548" s="245" t="s">
        <v>673</v>
      </c>
      <c r="I548" s="128"/>
      <c r="L548" s="31"/>
      <c r="M548" s="129"/>
      <c r="T548" s="52"/>
      <c r="AT548" s="16" t="s">
        <v>164</v>
      </c>
      <c r="AU548" s="16" t="s">
        <v>80</v>
      </c>
    </row>
    <row r="549" spans="2:65" s="1" customFormat="1" ht="19.5">
      <c r="B549" s="31"/>
      <c r="D549" s="234" t="s">
        <v>166</v>
      </c>
      <c r="F549" s="235" t="s">
        <v>674</v>
      </c>
      <c r="I549" s="128"/>
      <c r="L549" s="31"/>
      <c r="M549" s="129"/>
      <c r="T549" s="52"/>
      <c r="AT549" s="16" t="s">
        <v>166</v>
      </c>
      <c r="AU549" s="16" t="s">
        <v>80</v>
      </c>
    </row>
    <row r="550" spans="2:65" s="12" customFormat="1">
      <c r="B550" s="130"/>
      <c r="C550" s="246"/>
      <c r="D550" s="234" t="s">
        <v>168</v>
      </c>
      <c r="E550" s="247" t="s">
        <v>19</v>
      </c>
      <c r="F550" s="248" t="s">
        <v>675</v>
      </c>
      <c r="G550" s="246"/>
      <c r="H550" s="249">
        <v>1015.5</v>
      </c>
      <c r="I550" s="132"/>
      <c r="L550" s="130"/>
      <c r="M550" s="133"/>
      <c r="T550" s="134"/>
      <c r="AT550" s="131" t="s">
        <v>168</v>
      </c>
      <c r="AU550" s="131" t="s">
        <v>80</v>
      </c>
      <c r="AV550" s="12" t="s">
        <v>80</v>
      </c>
      <c r="AW550" s="12" t="s">
        <v>34</v>
      </c>
      <c r="AX550" s="12" t="s">
        <v>78</v>
      </c>
      <c r="AY550" s="131" t="s">
        <v>155</v>
      </c>
    </row>
    <row r="551" spans="2:65" s="1" customFormat="1" ht="16.5" customHeight="1">
      <c r="B551" s="31"/>
      <c r="C551" s="239" t="s">
        <v>676</v>
      </c>
      <c r="D551" s="239" t="s">
        <v>157</v>
      </c>
      <c r="E551" s="240" t="s">
        <v>580</v>
      </c>
      <c r="F551" s="241" t="s">
        <v>581</v>
      </c>
      <c r="G551" s="242" t="s">
        <v>160</v>
      </c>
      <c r="H551" s="243">
        <v>44</v>
      </c>
      <c r="I551" s="120"/>
      <c r="J551" s="121">
        <f>ROUND(I551*H551,2)</f>
        <v>0</v>
      </c>
      <c r="K551" s="119" t="s">
        <v>19</v>
      </c>
      <c r="L551" s="31"/>
      <c r="M551" s="122" t="s">
        <v>19</v>
      </c>
      <c r="N551" s="123" t="s">
        <v>44</v>
      </c>
      <c r="P551" s="124">
        <f>O551*H551</f>
        <v>0</v>
      </c>
      <c r="Q551" s="124">
        <v>0</v>
      </c>
      <c r="R551" s="124">
        <f>Q551*H551</f>
        <v>0</v>
      </c>
      <c r="S551" s="124">
        <v>0</v>
      </c>
      <c r="T551" s="125">
        <f>S551*H551</f>
        <v>0</v>
      </c>
      <c r="AR551" s="126" t="s">
        <v>162</v>
      </c>
      <c r="AT551" s="126" t="s">
        <v>157</v>
      </c>
      <c r="AU551" s="126" t="s">
        <v>80</v>
      </c>
      <c r="AY551" s="16" t="s">
        <v>155</v>
      </c>
      <c r="BE551" s="127">
        <f>IF(N551="základní",J551,0)</f>
        <v>0</v>
      </c>
      <c r="BF551" s="127">
        <f>IF(N551="snížená",J551,0)</f>
        <v>0</v>
      </c>
      <c r="BG551" s="127">
        <f>IF(N551="zákl. přenesená",J551,0)</f>
        <v>0</v>
      </c>
      <c r="BH551" s="127">
        <f>IF(N551="sníž. přenesená",J551,0)</f>
        <v>0</v>
      </c>
      <c r="BI551" s="127">
        <f>IF(N551="nulová",J551,0)</f>
        <v>0</v>
      </c>
      <c r="BJ551" s="16" t="s">
        <v>78</v>
      </c>
      <c r="BK551" s="127">
        <f>ROUND(I551*H551,2)</f>
        <v>0</v>
      </c>
      <c r="BL551" s="16" t="s">
        <v>162</v>
      </c>
      <c r="BM551" s="126" t="s">
        <v>677</v>
      </c>
    </row>
    <row r="552" spans="2:65" s="1" customFormat="1" ht="19.5">
      <c r="B552" s="31"/>
      <c r="D552" s="234" t="s">
        <v>166</v>
      </c>
      <c r="F552" s="235" t="s">
        <v>337</v>
      </c>
      <c r="I552" s="128"/>
      <c r="L552" s="31"/>
      <c r="M552" s="129"/>
      <c r="T552" s="52"/>
      <c r="AT552" s="16" t="s">
        <v>166</v>
      </c>
      <c r="AU552" s="16" t="s">
        <v>80</v>
      </c>
    </row>
    <row r="553" spans="2:65" s="12" customFormat="1">
      <c r="B553" s="130"/>
      <c r="C553" s="246"/>
      <c r="D553" s="234" t="s">
        <v>168</v>
      </c>
      <c r="E553" s="247" t="s">
        <v>19</v>
      </c>
      <c r="F553" s="248" t="s">
        <v>678</v>
      </c>
      <c r="G553" s="246"/>
      <c r="H553" s="249">
        <v>44</v>
      </c>
      <c r="I553" s="132"/>
      <c r="L553" s="130"/>
      <c r="M553" s="133"/>
      <c r="T553" s="134"/>
      <c r="AT553" s="131" t="s">
        <v>168</v>
      </c>
      <c r="AU553" s="131" t="s">
        <v>80</v>
      </c>
      <c r="AV553" s="12" t="s">
        <v>80</v>
      </c>
      <c r="AW553" s="12" t="s">
        <v>34</v>
      </c>
      <c r="AX553" s="12" t="s">
        <v>78</v>
      </c>
      <c r="AY553" s="131" t="s">
        <v>155</v>
      </c>
    </row>
    <row r="554" spans="2:65" s="1" customFormat="1" ht="24.2" customHeight="1">
      <c r="B554" s="31"/>
      <c r="C554" s="255" t="s">
        <v>679</v>
      </c>
      <c r="D554" s="255" t="s">
        <v>157</v>
      </c>
      <c r="E554" s="256" t="s">
        <v>285</v>
      </c>
      <c r="F554" s="241" t="s">
        <v>286</v>
      </c>
      <c r="G554" s="242" t="s">
        <v>160</v>
      </c>
      <c r="H554" s="243">
        <v>660</v>
      </c>
      <c r="I554" s="120"/>
      <c r="J554" s="121">
        <f>ROUND(I554*H554,2)</f>
        <v>0</v>
      </c>
      <c r="K554" s="119" t="s">
        <v>161</v>
      </c>
      <c r="L554" s="31"/>
      <c r="M554" s="122" t="s">
        <v>19</v>
      </c>
      <c r="N554" s="123" t="s">
        <v>44</v>
      </c>
      <c r="P554" s="124">
        <f>O554*H554</f>
        <v>0</v>
      </c>
      <c r="Q554" s="124">
        <v>0</v>
      </c>
      <c r="R554" s="124">
        <f>Q554*H554</f>
        <v>0</v>
      </c>
      <c r="S554" s="124">
        <v>0</v>
      </c>
      <c r="T554" s="125">
        <f>S554*H554</f>
        <v>0</v>
      </c>
      <c r="AR554" s="126" t="s">
        <v>162</v>
      </c>
      <c r="AT554" s="126" t="s">
        <v>157</v>
      </c>
      <c r="AU554" s="126" t="s">
        <v>80</v>
      </c>
      <c r="AY554" s="16" t="s">
        <v>155</v>
      </c>
      <c r="BE554" s="127">
        <f>IF(N554="základní",J554,0)</f>
        <v>0</v>
      </c>
      <c r="BF554" s="127">
        <f>IF(N554="snížená",J554,0)</f>
        <v>0</v>
      </c>
      <c r="BG554" s="127">
        <f>IF(N554="zákl. přenesená",J554,0)</f>
        <v>0</v>
      </c>
      <c r="BH554" s="127">
        <f>IF(N554="sníž. přenesená",J554,0)</f>
        <v>0</v>
      </c>
      <c r="BI554" s="127">
        <f>IF(N554="nulová",J554,0)</f>
        <v>0</v>
      </c>
      <c r="BJ554" s="16" t="s">
        <v>78</v>
      </c>
      <c r="BK554" s="127">
        <f>ROUND(I554*H554,2)</f>
        <v>0</v>
      </c>
      <c r="BL554" s="16" t="s">
        <v>162</v>
      </c>
      <c r="BM554" s="126" t="s">
        <v>680</v>
      </c>
    </row>
    <row r="555" spans="2:65" s="1" customFormat="1">
      <c r="B555" s="31"/>
      <c r="D555" s="244" t="s">
        <v>164</v>
      </c>
      <c r="F555" s="245" t="s">
        <v>288</v>
      </c>
      <c r="I555" s="128"/>
      <c r="L555" s="31"/>
      <c r="M555" s="129"/>
      <c r="T555" s="52"/>
      <c r="AT555" s="16" t="s">
        <v>164</v>
      </c>
      <c r="AU555" s="16" t="s">
        <v>80</v>
      </c>
    </row>
    <row r="556" spans="2:65" s="1" customFormat="1" ht="39">
      <c r="B556" s="31"/>
      <c r="C556" s="258"/>
      <c r="D556" s="257" t="s">
        <v>166</v>
      </c>
      <c r="E556" s="258"/>
      <c r="F556" s="259" t="s">
        <v>681</v>
      </c>
      <c r="I556" s="128"/>
      <c r="L556" s="31"/>
      <c r="M556" s="129"/>
      <c r="T556" s="52"/>
      <c r="AT556" s="16" t="s">
        <v>166</v>
      </c>
      <c r="AU556" s="16" t="s">
        <v>80</v>
      </c>
    </row>
    <row r="557" spans="2:65" s="12" customFormat="1">
      <c r="B557" s="130"/>
      <c r="C557" s="246"/>
      <c r="D557" s="234" t="s">
        <v>168</v>
      </c>
      <c r="E557" s="247" t="s">
        <v>19</v>
      </c>
      <c r="F557" s="248" t="s">
        <v>682</v>
      </c>
      <c r="G557" s="246"/>
      <c r="H557" s="249">
        <v>660</v>
      </c>
      <c r="I557" s="132"/>
      <c r="L557" s="130"/>
      <c r="M557" s="133"/>
      <c r="T557" s="134"/>
      <c r="AT557" s="131" t="s">
        <v>168</v>
      </c>
      <c r="AU557" s="131" t="s">
        <v>80</v>
      </c>
      <c r="AV557" s="12" t="s">
        <v>80</v>
      </c>
      <c r="AW557" s="12" t="s">
        <v>34</v>
      </c>
      <c r="AX557" s="12" t="s">
        <v>78</v>
      </c>
      <c r="AY557" s="131" t="s">
        <v>155</v>
      </c>
    </row>
    <row r="558" spans="2:65" s="1" customFormat="1" ht="24.2" customHeight="1">
      <c r="B558" s="31"/>
      <c r="C558" s="255" t="s">
        <v>683</v>
      </c>
      <c r="D558" s="255" t="s">
        <v>157</v>
      </c>
      <c r="E558" s="256" t="s">
        <v>291</v>
      </c>
      <c r="F558" s="241" t="s">
        <v>292</v>
      </c>
      <c r="G558" s="242" t="s">
        <v>160</v>
      </c>
      <c r="H558" s="243">
        <v>440</v>
      </c>
      <c r="I558" s="120"/>
      <c r="J558" s="121">
        <f>ROUND(I558*H558,2)</f>
        <v>0</v>
      </c>
      <c r="K558" s="119" t="s">
        <v>161</v>
      </c>
      <c r="L558" s="31"/>
      <c r="M558" s="122" t="s">
        <v>19</v>
      </c>
      <c r="N558" s="123" t="s">
        <v>44</v>
      </c>
      <c r="P558" s="124">
        <f>O558*H558</f>
        <v>0</v>
      </c>
      <c r="Q558" s="124">
        <v>0</v>
      </c>
      <c r="R558" s="124">
        <f>Q558*H558</f>
        <v>0</v>
      </c>
      <c r="S558" s="124">
        <v>0</v>
      </c>
      <c r="T558" s="125">
        <f>S558*H558</f>
        <v>0</v>
      </c>
      <c r="AR558" s="126" t="s">
        <v>162</v>
      </c>
      <c r="AT558" s="126" t="s">
        <v>157</v>
      </c>
      <c r="AU558" s="126" t="s">
        <v>80</v>
      </c>
      <c r="AY558" s="16" t="s">
        <v>155</v>
      </c>
      <c r="BE558" s="127">
        <f>IF(N558="základní",J558,0)</f>
        <v>0</v>
      </c>
      <c r="BF558" s="127">
        <f>IF(N558="snížená",J558,0)</f>
        <v>0</v>
      </c>
      <c r="BG558" s="127">
        <f>IF(N558="zákl. přenesená",J558,0)</f>
        <v>0</v>
      </c>
      <c r="BH558" s="127">
        <f>IF(N558="sníž. přenesená",J558,0)</f>
        <v>0</v>
      </c>
      <c r="BI558" s="127">
        <f>IF(N558="nulová",J558,0)</f>
        <v>0</v>
      </c>
      <c r="BJ558" s="16" t="s">
        <v>78</v>
      </c>
      <c r="BK558" s="127">
        <f>ROUND(I558*H558,2)</f>
        <v>0</v>
      </c>
      <c r="BL558" s="16" t="s">
        <v>162</v>
      </c>
      <c r="BM558" s="126" t="s">
        <v>684</v>
      </c>
    </row>
    <row r="559" spans="2:65" s="1" customFormat="1">
      <c r="B559" s="31"/>
      <c r="D559" s="244" t="s">
        <v>164</v>
      </c>
      <c r="F559" s="245" t="s">
        <v>294</v>
      </c>
      <c r="I559" s="128"/>
      <c r="L559" s="31"/>
      <c r="M559" s="129"/>
      <c r="T559" s="52"/>
      <c r="AT559" s="16" t="s">
        <v>164</v>
      </c>
      <c r="AU559" s="16" t="s">
        <v>80</v>
      </c>
    </row>
    <row r="560" spans="2:65" s="1" customFormat="1" ht="39">
      <c r="B560" s="31"/>
      <c r="C560" s="258"/>
      <c r="D560" s="257" t="s">
        <v>166</v>
      </c>
      <c r="E560" s="258"/>
      <c r="F560" s="259" t="s">
        <v>557</v>
      </c>
      <c r="I560" s="128"/>
      <c r="L560" s="31"/>
      <c r="M560" s="129"/>
      <c r="T560" s="52"/>
      <c r="AT560" s="16" t="s">
        <v>166</v>
      </c>
      <c r="AU560" s="16" t="s">
        <v>80</v>
      </c>
    </row>
    <row r="561" spans="2:65" s="12" customFormat="1">
      <c r="B561" s="130"/>
      <c r="C561" s="246"/>
      <c r="D561" s="234" t="s">
        <v>168</v>
      </c>
      <c r="E561" s="247" t="s">
        <v>19</v>
      </c>
      <c r="F561" s="248" t="s">
        <v>685</v>
      </c>
      <c r="G561" s="246"/>
      <c r="H561" s="249">
        <v>440</v>
      </c>
      <c r="I561" s="132"/>
      <c r="L561" s="130"/>
      <c r="M561" s="133"/>
      <c r="T561" s="134"/>
      <c r="AT561" s="131" t="s">
        <v>168</v>
      </c>
      <c r="AU561" s="131" t="s">
        <v>80</v>
      </c>
      <c r="AV561" s="12" t="s">
        <v>80</v>
      </c>
      <c r="AW561" s="12" t="s">
        <v>34</v>
      </c>
      <c r="AX561" s="12" t="s">
        <v>78</v>
      </c>
      <c r="AY561" s="131" t="s">
        <v>155</v>
      </c>
    </row>
    <row r="562" spans="2:65" s="1" customFormat="1" ht="16.5" customHeight="1">
      <c r="B562" s="31"/>
      <c r="C562" s="239" t="s">
        <v>686</v>
      </c>
      <c r="D562" s="239" t="s">
        <v>157</v>
      </c>
      <c r="E562" s="240" t="s">
        <v>590</v>
      </c>
      <c r="F562" s="241" t="s">
        <v>591</v>
      </c>
      <c r="G562" s="242" t="s">
        <v>592</v>
      </c>
      <c r="H562" s="243">
        <v>596.5</v>
      </c>
      <c r="I562" s="120"/>
      <c r="J562" s="121">
        <f>ROUND(I562*H562,2)</f>
        <v>0</v>
      </c>
      <c r="K562" s="119" t="s">
        <v>161</v>
      </c>
      <c r="L562" s="31"/>
      <c r="M562" s="122" t="s">
        <v>19</v>
      </c>
      <c r="N562" s="123" t="s">
        <v>44</v>
      </c>
      <c r="P562" s="124">
        <f>O562*H562</f>
        <v>0</v>
      </c>
      <c r="Q562" s="124">
        <v>0</v>
      </c>
      <c r="R562" s="124">
        <f>Q562*H562</f>
        <v>0</v>
      </c>
      <c r="S562" s="124">
        <v>0</v>
      </c>
      <c r="T562" s="125">
        <f>S562*H562</f>
        <v>0</v>
      </c>
      <c r="AR562" s="126" t="s">
        <v>162</v>
      </c>
      <c r="AT562" s="126" t="s">
        <v>157</v>
      </c>
      <c r="AU562" s="126" t="s">
        <v>80</v>
      </c>
      <c r="AY562" s="16" t="s">
        <v>155</v>
      </c>
      <c r="BE562" s="127">
        <f>IF(N562="základní",J562,0)</f>
        <v>0</v>
      </c>
      <c r="BF562" s="127">
        <f>IF(N562="snížená",J562,0)</f>
        <v>0</v>
      </c>
      <c r="BG562" s="127">
        <f>IF(N562="zákl. přenesená",J562,0)</f>
        <v>0</v>
      </c>
      <c r="BH562" s="127">
        <f>IF(N562="sníž. přenesená",J562,0)</f>
        <v>0</v>
      </c>
      <c r="BI562" s="127">
        <f>IF(N562="nulová",J562,0)</f>
        <v>0</v>
      </c>
      <c r="BJ562" s="16" t="s">
        <v>78</v>
      </c>
      <c r="BK562" s="127">
        <f>ROUND(I562*H562,2)</f>
        <v>0</v>
      </c>
      <c r="BL562" s="16" t="s">
        <v>162</v>
      </c>
      <c r="BM562" s="126" t="s">
        <v>687</v>
      </c>
    </row>
    <row r="563" spans="2:65" s="1" customFormat="1">
      <c r="B563" s="31"/>
      <c r="D563" s="244" t="s">
        <v>164</v>
      </c>
      <c r="F563" s="245" t="s">
        <v>594</v>
      </c>
      <c r="I563" s="128"/>
      <c r="L563" s="31"/>
      <c r="M563" s="129"/>
      <c r="T563" s="52"/>
      <c r="AT563" s="16" t="s">
        <v>164</v>
      </c>
      <c r="AU563" s="16" t="s">
        <v>80</v>
      </c>
    </row>
    <row r="564" spans="2:65" s="1" customFormat="1" ht="19.5">
      <c r="B564" s="31"/>
      <c r="D564" s="234" t="s">
        <v>166</v>
      </c>
      <c r="F564" s="235" t="s">
        <v>289</v>
      </c>
      <c r="I564" s="128"/>
      <c r="L564" s="31"/>
      <c r="M564" s="129"/>
      <c r="T564" s="52"/>
      <c r="AT564" s="16" t="s">
        <v>166</v>
      </c>
      <c r="AU564" s="16" t="s">
        <v>80</v>
      </c>
    </row>
    <row r="565" spans="2:65" s="1" customFormat="1" ht="44.25" customHeight="1">
      <c r="B565" s="31"/>
      <c r="C565" s="239" t="s">
        <v>688</v>
      </c>
      <c r="D565" s="239" t="s">
        <v>157</v>
      </c>
      <c r="E565" s="240" t="s">
        <v>199</v>
      </c>
      <c r="F565" s="241" t="s">
        <v>200</v>
      </c>
      <c r="G565" s="242" t="s">
        <v>201</v>
      </c>
      <c r="H565" s="243">
        <v>3</v>
      </c>
      <c r="I565" s="120"/>
      <c r="J565" s="121">
        <f>ROUND(I565*H565,2)</f>
        <v>0</v>
      </c>
      <c r="K565" s="119" t="s">
        <v>161</v>
      </c>
      <c r="L565" s="31"/>
      <c r="M565" s="122" t="s">
        <v>19</v>
      </c>
      <c r="N565" s="123" t="s">
        <v>44</v>
      </c>
      <c r="P565" s="124">
        <f>O565*H565</f>
        <v>0</v>
      </c>
      <c r="Q565" s="124">
        <v>0</v>
      </c>
      <c r="R565" s="124">
        <f>Q565*H565</f>
        <v>0</v>
      </c>
      <c r="S565" s="124">
        <v>0</v>
      </c>
      <c r="T565" s="125">
        <f>S565*H565</f>
        <v>0</v>
      </c>
      <c r="AR565" s="126" t="s">
        <v>162</v>
      </c>
      <c r="AT565" s="126" t="s">
        <v>157</v>
      </c>
      <c r="AU565" s="126" t="s">
        <v>80</v>
      </c>
      <c r="AY565" s="16" t="s">
        <v>155</v>
      </c>
      <c r="BE565" s="127">
        <f>IF(N565="základní",J565,0)</f>
        <v>0</v>
      </c>
      <c r="BF565" s="127">
        <f>IF(N565="snížená",J565,0)</f>
        <v>0</v>
      </c>
      <c r="BG565" s="127">
        <f>IF(N565="zákl. přenesená",J565,0)</f>
        <v>0</v>
      </c>
      <c r="BH565" s="127">
        <f>IF(N565="sníž. přenesená",J565,0)</f>
        <v>0</v>
      </c>
      <c r="BI565" s="127">
        <f>IF(N565="nulová",J565,0)</f>
        <v>0</v>
      </c>
      <c r="BJ565" s="16" t="s">
        <v>78</v>
      </c>
      <c r="BK565" s="127">
        <f>ROUND(I565*H565,2)</f>
        <v>0</v>
      </c>
      <c r="BL565" s="16" t="s">
        <v>162</v>
      </c>
      <c r="BM565" s="126" t="s">
        <v>689</v>
      </c>
    </row>
    <row r="566" spans="2:65" s="1" customFormat="1">
      <c r="B566" s="31"/>
      <c r="D566" s="244" t="s">
        <v>164</v>
      </c>
      <c r="F566" s="245" t="s">
        <v>203</v>
      </c>
      <c r="I566" s="128"/>
      <c r="L566" s="31"/>
      <c r="M566" s="129"/>
      <c r="T566" s="52"/>
      <c r="AT566" s="16" t="s">
        <v>164</v>
      </c>
      <c r="AU566" s="16" t="s">
        <v>80</v>
      </c>
    </row>
    <row r="567" spans="2:65" s="1" customFormat="1" ht="19.5">
      <c r="B567" s="31"/>
      <c r="D567" s="234" t="s">
        <v>166</v>
      </c>
      <c r="F567" s="235" t="s">
        <v>204</v>
      </c>
      <c r="I567" s="128"/>
      <c r="L567" s="31"/>
      <c r="M567" s="129"/>
      <c r="T567" s="52"/>
      <c r="AT567" s="16" t="s">
        <v>166</v>
      </c>
      <c r="AU567" s="16" t="s">
        <v>80</v>
      </c>
    </row>
    <row r="568" spans="2:65" s="1" customFormat="1" ht="24.2" customHeight="1">
      <c r="B568" s="31"/>
      <c r="C568" s="239" t="s">
        <v>690</v>
      </c>
      <c r="D568" s="239" t="s">
        <v>157</v>
      </c>
      <c r="E568" s="240" t="s">
        <v>376</v>
      </c>
      <c r="F568" s="241" t="s">
        <v>377</v>
      </c>
      <c r="G568" s="242" t="s">
        <v>160</v>
      </c>
      <c r="H568" s="243">
        <v>3385</v>
      </c>
      <c r="I568" s="120"/>
      <c r="J568" s="121">
        <f>ROUND(I568*H568,2)</f>
        <v>0</v>
      </c>
      <c r="K568" s="119" t="s">
        <v>161</v>
      </c>
      <c r="L568" s="31"/>
      <c r="M568" s="122" t="s">
        <v>19</v>
      </c>
      <c r="N568" s="123" t="s">
        <v>44</v>
      </c>
      <c r="P568" s="124">
        <f>O568*H568</f>
        <v>0</v>
      </c>
      <c r="Q568" s="124">
        <v>0</v>
      </c>
      <c r="R568" s="124">
        <f>Q568*H568</f>
        <v>0</v>
      </c>
      <c r="S568" s="124">
        <v>0</v>
      </c>
      <c r="T568" s="125">
        <f>S568*H568</f>
        <v>0</v>
      </c>
      <c r="AR568" s="126" t="s">
        <v>162</v>
      </c>
      <c r="AT568" s="126" t="s">
        <v>157</v>
      </c>
      <c r="AU568" s="126" t="s">
        <v>80</v>
      </c>
      <c r="AY568" s="16" t="s">
        <v>155</v>
      </c>
      <c r="BE568" s="127">
        <f>IF(N568="základní",J568,0)</f>
        <v>0</v>
      </c>
      <c r="BF568" s="127">
        <f>IF(N568="snížená",J568,0)</f>
        <v>0</v>
      </c>
      <c r="BG568" s="127">
        <f>IF(N568="zákl. přenesená",J568,0)</f>
        <v>0</v>
      </c>
      <c r="BH568" s="127">
        <f>IF(N568="sníž. přenesená",J568,0)</f>
        <v>0</v>
      </c>
      <c r="BI568" s="127">
        <f>IF(N568="nulová",J568,0)</f>
        <v>0</v>
      </c>
      <c r="BJ568" s="16" t="s">
        <v>78</v>
      </c>
      <c r="BK568" s="127">
        <f>ROUND(I568*H568,2)</f>
        <v>0</v>
      </c>
      <c r="BL568" s="16" t="s">
        <v>162</v>
      </c>
      <c r="BM568" s="126" t="s">
        <v>691</v>
      </c>
    </row>
    <row r="569" spans="2:65" s="1" customFormat="1">
      <c r="B569" s="31"/>
      <c r="D569" s="244" t="s">
        <v>164</v>
      </c>
      <c r="F569" s="245" t="s">
        <v>379</v>
      </c>
      <c r="I569" s="128"/>
      <c r="L569" s="31"/>
      <c r="M569" s="129"/>
      <c r="T569" s="52"/>
      <c r="AT569" s="16" t="s">
        <v>164</v>
      </c>
      <c r="AU569" s="16" t="s">
        <v>80</v>
      </c>
    </row>
    <row r="570" spans="2:65" s="1" customFormat="1" ht="19.5">
      <c r="B570" s="31"/>
      <c r="D570" s="234" t="s">
        <v>166</v>
      </c>
      <c r="F570" s="235" t="s">
        <v>533</v>
      </c>
      <c r="I570" s="128"/>
      <c r="L570" s="31"/>
      <c r="M570" s="129"/>
      <c r="T570" s="52"/>
      <c r="AT570" s="16" t="s">
        <v>166</v>
      </c>
      <c r="AU570" s="16" t="s">
        <v>80</v>
      </c>
    </row>
    <row r="571" spans="2:65" s="12" customFormat="1">
      <c r="B571" s="130"/>
      <c r="C571" s="246"/>
      <c r="D571" s="234" t="s">
        <v>168</v>
      </c>
      <c r="E571" s="247" t="s">
        <v>19</v>
      </c>
      <c r="F571" s="248" t="s">
        <v>692</v>
      </c>
      <c r="G571" s="246"/>
      <c r="H571" s="249">
        <v>3385</v>
      </c>
      <c r="I571" s="132"/>
      <c r="L571" s="130"/>
      <c r="M571" s="133"/>
      <c r="T571" s="134"/>
      <c r="AT571" s="131" t="s">
        <v>168</v>
      </c>
      <c r="AU571" s="131" t="s">
        <v>80</v>
      </c>
      <c r="AV571" s="12" t="s">
        <v>80</v>
      </c>
      <c r="AW571" s="12" t="s">
        <v>34</v>
      </c>
      <c r="AX571" s="12" t="s">
        <v>78</v>
      </c>
      <c r="AY571" s="131" t="s">
        <v>155</v>
      </c>
    </row>
    <row r="572" spans="2:65" s="1" customFormat="1" ht="16.5" customHeight="1">
      <c r="B572" s="31"/>
      <c r="C572" s="250" t="s">
        <v>693</v>
      </c>
      <c r="D572" s="250" t="s">
        <v>192</v>
      </c>
      <c r="E572" s="251" t="s">
        <v>383</v>
      </c>
      <c r="F572" s="252" t="s">
        <v>384</v>
      </c>
      <c r="G572" s="253" t="s">
        <v>385</v>
      </c>
      <c r="H572" s="254">
        <v>3385</v>
      </c>
      <c r="I572" s="136"/>
      <c r="J572" s="137">
        <f>ROUND(I572*H572,2)</f>
        <v>0</v>
      </c>
      <c r="K572" s="135" t="s">
        <v>19</v>
      </c>
      <c r="L572" s="138"/>
      <c r="M572" s="139" t="s">
        <v>19</v>
      </c>
      <c r="N572" s="140" t="s">
        <v>44</v>
      </c>
      <c r="P572" s="124">
        <f>O572*H572</f>
        <v>0</v>
      </c>
      <c r="Q572" s="124">
        <v>0</v>
      </c>
      <c r="R572" s="124">
        <f>Q572*H572</f>
        <v>0</v>
      </c>
      <c r="S572" s="124">
        <v>0</v>
      </c>
      <c r="T572" s="125">
        <f>S572*H572</f>
        <v>0</v>
      </c>
      <c r="AR572" s="126" t="s">
        <v>195</v>
      </c>
      <c r="AT572" s="126" t="s">
        <v>192</v>
      </c>
      <c r="AU572" s="126" t="s">
        <v>80</v>
      </c>
      <c r="AY572" s="16" t="s">
        <v>155</v>
      </c>
      <c r="BE572" s="127">
        <f>IF(N572="základní",J572,0)</f>
        <v>0</v>
      </c>
      <c r="BF572" s="127">
        <f>IF(N572="snížená",J572,0)</f>
        <v>0</v>
      </c>
      <c r="BG572" s="127">
        <f>IF(N572="zákl. přenesená",J572,0)</f>
        <v>0</v>
      </c>
      <c r="BH572" s="127">
        <f>IF(N572="sníž. přenesená",J572,0)</f>
        <v>0</v>
      </c>
      <c r="BI572" s="127">
        <f>IF(N572="nulová",J572,0)</f>
        <v>0</v>
      </c>
      <c r="BJ572" s="16" t="s">
        <v>78</v>
      </c>
      <c r="BK572" s="127">
        <f>ROUND(I572*H572,2)</f>
        <v>0</v>
      </c>
      <c r="BL572" s="16" t="s">
        <v>162</v>
      </c>
      <c r="BM572" s="126" t="s">
        <v>694</v>
      </c>
    </row>
    <row r="573" spans="2:65" s="1" customFormat="1" ht="19.5">
      <c r="B573" s="31"/>
      <c r="D573" s="234" t="s">
        <v>166</v>
      </c>
      <c r="F573" s="235" t="s">
        <v>387</v>
      </c>
      <c r="I573" s="128"/>
      <c r="L573" s="31"/>
      <c r="M573" s="129"/>
      <c r="T573" s="52"/>
      <c r="AT573" s="16" t="s">
        <v>166</v>
      </c>
      <c r="AU573" s="16" t="s">
        <v>80</v>
      </c>
    </row>
    <row r="574" spans="2:65" s="1" customFormat="1" ht="37.9" customHeight="1">
      <c r="B574" s="31"/>
      <c r="C574" s="239" t="s">
        <v>695</v>
      </c>
      <c r="D574" s="239" t="s">
        <v>157</v>
      </c>
      <c r="E574" s="240" t="s">
        <v>309</v>
      </c>
      <c r="F574" s="241" t="s">
        <v>310</v>
      </c>
      <c r="G574" s="242" t="s">
        <v>300</v>
      </c>
      <c r="H574" s="243">
        <v>6.6</v>
      </c>
      <c r="I574" s="120"/>
      <c r="J574" s="121">
        <f>ROUND(I574*H574,2)</f>
        <v>0</v>
      </c>
      <c r="K574" s="119" t="s">
        <v>19</v>
      </c>
      <c r="L574" s="31"/>
      <c r="M574" s="122" t="s">
        <v>19</v>
      </c>
      <c r="N574" s="123" t="s">
        <v>44</v>
      </c>
      <c r="P574" s="124">
        <f>O574*H574</f>
        <v>0</v>
      </c>
      <c r="Q574" s="124">
        <v>0</v>
      </c>
      <c r="R574" s="124">
        <f>Q574*H574</f>
        <v>0</v>
      </c>
      <c r="S574" s="124">
        <v>0</v>
      </c>
      <c r="T574" s="125">
        <f>S574*H574</f>
        <v>0</v>
      </c>
      <c r="AR574" s="126" t="s">
        <v>162</v>
      </c>
      <c r="AT574" s="126" t="s">
        <v>157</v>
      </c>
      <c r="AU574" s="126" t="s">
        <v>80</v>
      </c>
      <c r="AY574" s="16" t="s">
        <v>155</v>
      </c>
      <c r="BE574" s="127">
        <f>IF(N574="základní",J574,0)</f>
        <v>0</v>
      </c>
      <c r="BF574" s="127">
        <f>IF(N574="snížená",J574,0)</f>
        <v>0</v>
      </c>
      <c r="BG574" s="127">
        <f>IF(N574="zákl. přenesená",J574,0)</f>
        <v>0</v>
      </c>
      <c r="BH574" s="127">
        <f>IF(N574="sníž. přenesená",J574,0)</f>
        <v>0</v>
      </c>
      <c r="BI574" s="127">
        <f>IF(N574="nulová",J574,0)</f>
        <v>0</v>
      </c>
      <c r="BJ574" s="16" t="s">
        <v>78</v>
      </c>
      <c r="BK574" s="127">
        <f>ROUND(I574*H574,2)</f>
        <v>0</v>
      </c>
      <c r="BL574" s="16" t="s">
        <v>162</v>
      </c>
      <c r="BM574" s="126" t="s">
        <v>696</v>
      </c>
    </row>
    <row r="575" spans="2:65" s="1" customFormat="1" ht="29.25">
      <c r="B575" s="31"/>
      <c r="D575" s="234" t="s">
        <v>166</v>
      </c>
      <c r="F575" s="235" t="s">
        <v>312</v>
      </c>
      <c r="I575" s="128"/>
      <c r="L575" s="31"/>
      <c r="M575" s="129"/>
      <c r="T575" s="52"/>
      <c r="AT575" s="16" t="s">
        <v>166</v>
      </c>
      <c r="AU575" s="16" t="s">
        <v>80</v>
      </c>
    </row>
    <row r="576" spans="2:65" s="12" customFormat="1">
      <c r="B576" s="130"/>
      <c r="C576" s="246"/>
      <c r="D576" s="234" t="s">
        <v>168</v>
      </c>
      <c r="E576" s="247" t="s">
        <v>19</v>
      </c>
      <c r="F576" s="248" t="s">
        <v>697</v>
      </c>
      <c r="G576" s="246"/>
      <c r="H576" s="249">
        <v>6.6</v>
      </c>
      <c r="I576" s="132"/>
      <c r="L576" s="130"/>
      <c r="M576" s="133"/>
      <c r="T576" s="134"/>
      <c r="AT576" s="131" t="s">
        <v>168</v>
      </c>
      <c r="AU576" s="131" t="s">
        <v>80</v>
      </c>
      <c r="AV576" s="12" t="s">
        <v>80</v>
      </c>
      <c r="AW576" s="12" t="s">
        <v>34</v>
      </c>
      <c r="AX576" s="12" t="s">
        <v>78</v>
      </c>
      <c r="AY576" s="131" t="s">
        <v>155</v>
      </c>
    </row>
    <row r="577" spans="2:65" s="1" customFormat="1" ht="16.5" customHeight="1">
      <c r="B577" s="31"/>
      <c r="C577" s="250" t="s">
        <v>698</v>
      </c>
      <c r="D577" s="250" t="s">
        <v>192</v>
      </c>
      <c r="E577" s="251" t="s">
        <v>315</v>
      </c>
      <c r="F577" s="252" t="s">
        <v>316</v>
      </c>
      <c r="G577" s="253" t="s">
        <v>300</v>
      </c>
      <c r="H577" s="254">
        <v>6.6</v>
      </c>
      <c r="I577" s="136"/>
      <c r="J577" s="137">
        <f>ROUND(I577*H577,2)</f>
        <v>0</v>
      </c>
      <c r="K577" s="135" t="s">
        <v>19</v>
      </c>
      <c r="L577" s="138"/>
      <c r="M577" s="139" t="s">
        <v>19</v>
      </c>
      <c r="N577" s="140" t="s">
        <v>44</v>
      </c>
      <c r="P577" s="124">
        <f>O577*H577</f>
        <v>0</v>
      </c>
      <c r="Q577" s="124">
        <v>1E-3</v>
      </c>
      <c r="R577" s="124">
        <f>Q577*H577</f>
        <v>6.6E-3</v>
      </c>
      <c r="S577" s="124">
        <v>0</v>
      </c>
      <c r="T577" s="125">
        <f>S577*H577</f>
        <v>0</v>
      </c>
      <c r="AR577" s="126" t="s">
        <v>195</v>
      </c>
      <c r="AT577" s="126" t="s">
        <v>192</v>
      </c>
      <c r="AU577" s="126" t="s">
        <v>80</v>
      </c>
      <c r="AY577" s="16" t="s">
        <v>155</v>
      </c>
      <c r="BE577" s="127">
        <f>IF(N577="základní",J577,0)</f>
        <v>0</v>
      </c>
      <c r="BF577" s="127">
        <f>IF(N577="snížená",J577,0)</f>
        <v>0</v>
      </c>
      <c r="BG577" s="127">
        <f>IF(N577="zákl. přenesená",J577,0)</f>
        <v>0</v>
      </c>
      <c r="BH577" s="127">
        <f>IF(N577="sníž. přenesená",J577,0)</f>
        <v>0</v>
      </c>
      <c r="BI577" s="127">
        <f>IF(N577="nulová",J577,0)</f>
        <v>0</v>
      </c>
      <c r="BJ577" s="16" t="s">
        <v>78</v>
      </c>
      <c r="BK577" s="127">
        <f>ROUND(I577*H577,2)</f>
        <v>0</v>
      </c>
      <c r="BL577" s="16" t="s">
        <v>162</v>
      </c>
      <c r="BM577" s="126" t="s">
        <v>699</v>
      </c>
    </row>
    <row r="578" spans="2:65" s="1" customFormat="1" ht="19.5">
      <c r="B578" s="31"/>
      <c r="D578" s="234" t="s">
        <v>166</v>
      </c>
      <c r="F578" s="235" t="s">
        <v>318</v>
      </c>
      <c r="I578" s="128"/>
      <c r="L578" s="31"/>
      <c r="M578" s="129"/>
      <c r="T578" s="52"/>
      <c r="AT578" s="16" t="s">
        <v>166</v>
      </c>
      <c r="AU578" s="16" t="s">
        <v>80</v>
      </c>
    </row>
    <row r="579" spans="2:65" s="1" customFormat="1" ht="33" customHeight="1">
      <c r="B579" s="31"/>
      <c r="C579" s="239" t="s">
        <v>700</v>
      </c>
      <c r="D579" s="239" t="s">
        <v>157</v>
      </c>
      <c r="E579" s="240" t="s">
        <v>298</v>
      </c>
      <c r="F579" s="241" t="s">
        <v>299</v>
      </c>
      <c r="G579" s="242" t="s">
        <v>300</v>
      </c>
      <c r="H579" s="243">
        <v>330</v>
      </c>
      <c r="I579" s="120"/>
      <c r="J579" s="121">
        <f>ROUND(I579*H579,2)</f>
        <v>0</v>
      </c>
      <c r="K579" s="119" t="s">
        <v>19</v>
      </c>
      <c r="L579" s="31"/>
      <c r="M579" s="122" t="s">
        <v>19</v>
      </c>
      <c r="N579" s="123" t="s">
        <v>44</v>
      </c>
      <c r="P579" s="124">
        <f>O579*H579</f>
        <v>0</v>
      </c>
      <c r="Q579" s="124">
        <v>0</v>
      </c>
      <c r="R579" s="124">
        <f>Q579*H579</f>
        <v>0</v>
      </c>
      <c r="S579" s="124">
        <v>0</v>
      </c>
      <c r="T579" s="125">
        <f>S579*H579</f>
        <v>0</v>
      </c>
      <c r="AR579" s="126" t="s">
        <v>162</v>
      </c>
      <c r="AT579" s="126" t="s">
        <v>157</v>
      </c>
      <c r="AU579" s="126" t="s">
        <v>80</v>
      </c>
      <c r="AY579" s="16" t="s">
        <v>155</v>
      </c>
      <c r="BE579" s="127">
        <f>IF(N579="základní",J579,0)</f>
        <v>0</v>
      </c>
      <c r="BF579" s="127">
        <f>IF(N579="snížená",J579,0)</f>
        <v>0</v>
      </c>
      <c r="BG579" s="127">
        <f>IF(N579="zákl. přenesená",J579,0)</f>
        <v>0</v>
      </c>
      <c r="BH579" s="127">
        <f>IF(N579="sníž. přenesená",J579,0)</f>
        <v>0</v>
      </c>
      <c r="BI579" s="127">
        <f>IF(N579="nulová",J579,0)</f>
        <v>0</v>
      </c>
      <c r="BJ579" s="16" t="s">
        <v>78</v>
      </c>
      <c r="BK579" s="127">
        <f>ROUND(I579*H579,2)</f>
        <v>0</v>
      </c>
      <c r="BL579" s="16" t="s">
        <v>162</v>
      </c>
      <c r="BM579" s="126" t="s">
        <v>701</v>
      </c>
    </row>
    <row r="580" spans="2:65" s="1" customFormat="1" ht="29.25">
      <c r="B580" s="31"/>
      <c r="D580" s="234" t="s">
        <v>166</v>
      </c>
      <c r="F580" s="235" t="s">
        <v>605</v>
      </c>
      <c r="I580" s="128"/>
      <c r="L580" s="31"/>
      <c r="M580" s="129"/>
      <c r="T580" s="52"/>
      <c r="AT580" s="16" t="s">
        <v>166</v>
      </c>
      <c r="AU580" s="16" t="s">
        <v>80</v>
      </c>
    </row>
    <row r="581" spans="2:65" s="12" customFormat="1">
      <c r="B581" s="130"/>
      <c r="C581" s="246"/>
      <c r="D581" s="234" t="s">
        <v>168</v>
      </c>
      <c r="E581" s="247" t="s">
        <v>19</v>
      </c>
      <c r="F581" s="248" t="s">
        <v>702</v>
      </c>
      <c r="G581" s="246"/>
      <c r="H581" s="249">
        <v>330</v>
      </c>
      <c r="I581" s="132"/>
      <c r="L581" s="130"/>
      <c r="M581" s="133"/>
      <c r="T581" s="134"/>
      <c r="AT581" s="131" t="s">
        <v>168</v>
      </c>
      <c r="AU581" s="131" t="s">
        <v>80</v>
      </c>
      <c r="AV581" s="12" t="s">
        <v>80</v>
      </c>
      <c r="AW581" s="12" t="s">
        <v>34</v>
      </c>
      <c r="AX581" s="12" t="s">
        <v>78</v>
      </c>
      <c r="AY581" s="131" t="s">
        <v>155</v>
      </c>
    </row>
    <row r="582" spans="2:65" s="1" customFormat="1" ht="16.5" customHeight="1">
      <c r="B582" s="31"/>
      <c r="C582" s="250" t="s">
        <v>703</v>
      </c>
      <c r="D582" s="250" t="s">
        <v>192</v>
      </c>
      <c r="E582" s="251" t="s">
        <v>157</v>
      </c>
      <c r="F582" s="252" t="s">
        <v>305</v>
      </c>
      <c r="G582" s="253" t="s">
        <v>300</v>
      </c>
      <c r="H582" s="254">
        <v>330</v>
      </c>
      <c r="I582" s="136"/>
      <c r="J582" s="137">
        <f>ROUND(I582*H582,2)</f>
        <v>0</v>
      </c>
      <c r="K582" s="135" t="s">
        <v>19</v>
      </c>
      <c r="L582" s="138"/>
      <c r="M582" s="139" t="s">
        <v>19</v>
      </c>
      <c r="N582" s="140" t="s">
        <v>44</v>
      </c>
      <c r="P582" s="124">
        <f>O582*H582</f>
        <v>0</v>
      </c>
      <c r="Q582" s="124">
        <v>0</v>
      </c>
      <c r="R582" s="124">
        <f>Q582*H582</f>
        <v>0</v>
      </c>
      <c r="S582" s="124">
        <v>0</v>
      </c>
      <c r="T582" s="125">
        <f>S582*H582</f>
        <v>0</v>
      </c>
      <c r="AR582" s="126" t="s">
        <v>195</v>
      </c>
      <c r="AT582" s="126" t="s">
        <v>192</v>
      </c>
      <c r="AU582" s="126" t="s">
        <v>80</v>
      </c>
      <c r="AY582" s="16" t="s">
        <v>155</v>
      </c>
      <c r="BE582" s="127">
        <f>IF(N582="základní",J582,0)</f>
        <v>0</v>
      </c>
      <c r="BF582" s="127">
        <f>IF(N582="snížená",J582,0)</f>
        <v>0</v>
      </c>
      <c r="BG582" s="127">
        <f>IF(N582="zákl. přenesená",J582,0)</f>
        <v>0</v>
      </c>
      <c r="BH582" s="127">
        <f>IF(N582="sníž. přenesená",J582,0)</f>
        <v>0</v>
      </c>
      <c r="BI582" s="127">
        <f>IF(N582="nulová",J582,0)</f>
        <v>0</v>
      </c>
      <c r="BJ582" s="16" t="s">
        <v>78</v>
      </c>
      <c r="BK582" s="127">
        <f>ROUND(I582*H582,2)</f>
        <v>0</v>
      </c>
      <c r="BL582" s="16" t="s">
        <v>162</v>
      </c>
      <c r="BM582" s="126" t="s">
        <v>704</v>
      </c>
    </row>
    <row r="583" spans="2:65" s="1" customFormat="1" ht="19.5">
      <c r="B583" s="31"/>
      <c r="D583" s="234" t="s">
        <v>166</v>
      </c>
      <c r="F583" s="235" t="s">
        <v>307</v>
      </c>
      <c r="I583" s="128"/>
      <c r="L583" s="31"/>
      <c r="M583" s="129"/>
      <c r="T583" s="52"/>
      <c r="AT583" s="16" t="s">
        <v>166</v>
      </c>
      <c r="AU583" s="16" t="s">
        <v>80</v>
      </c>
    </row>
    <row r="584" spans="2:65" s="11" customFormat="1" ht="22.9" customHeight="1">
      <c r="B584" s="109"/>
      <c r="C584" s="236"/>
      <c r="D584" s="237" t="s">
        <v>72</v>
      </c>
      <c r="E584" s="238" t="s">
        <v>278</v>
      </c>
      <c r="F584" s="238" t="s">
        <v>705</v>
      </c>
      <c r="G584" s="236"/>
      <c r="H584" s="236"/>
      <c r="I584" s="286"/>
      <c r="J584" s="287">
        <f>BK584</f>
        <v>0</v>
      </c>
      <c r="K584" s="236"/>
      <c r="L584" s="109"/>
      <c r="M584" s="114"/>
      <c r="P584" s="115">
        <f>SUM(P585:P614)</f>
        <v>0</v>
      </c>
      <c r="R584" s="115">
        <f>SUM(R585:R614)</f>
        <v>1.3500000000000001E-3</v>
      </c>
      <c r="T584" s="116">
        <f>SUM(T585:T614)</f>
        <v>0</v>
      </c>
      <c r="AR584" s="110" t="s">
        <v>78</v>
      </c>
      <c r="AT584" s="117" t="s">
        <v>72</v>
      </c>
      <c r="AU584" s="117" t="s">
        <v>78</v>
      </c>
      <c r="AY584" s="110" t="s">
        <v>155</v>
      </c>
      <c r="BK584" s="118">
        <f>SUM(BK585:BK614)</f>
        <v>0</v>
      </c>
    </row>
    <row r="585" spans="2:65" s="1" customFormat="1" ht="33" customHeight="1">
      <c r="B585" s="31"/>
      <c r="C585" s="239" t="s">
        <v>706</v>
      </c>
      <c r="D585" s="239" t="s">
        <v>157</v>
      </c>
      <c r="E585" s="240" t="s">
        <v>611</v>
      </c>
      <c r="F585" s="241" t="s">
        <v>612</v>
      </c>
      <c r="G585" s="242" t="s">
        <v>160</v>
      </c>
      <c r="H585" s="243">
        <v>462</v>
      </c>
      <c r="I585" s="120"/>
      <c r="J585" s="121">
        <f>ROUND(I585*H585,2)</f>
        <v>0</v>
      </c>
      <c r="K585" s="119" t="s">
        <v>19</v>
      </c>
      <c r="L585" s="31"/>
      <c r="M585" s="122" t="s">
        <v>19</v>
      </c>
      <c r="N585" s="123" t="s">
        <v>44</v>
      </c>
      <c r="P585" s="124">
        <f>O585*H585</f>
        <v>0</v>
      </c>
      <c r="Q585" s="124">
        <v>0</v>
      </c>
      <c r="R585" s="124">
        <f>Q585*H585</f>
        <v>0</v>
      </c>
      <c r="S585" s="124">
        <v>0</v>
      </c>
      <c r="T585" s="125">
        <f>S585*H585</f>
        <v>0</v>
      </c>
      <c r="AR585" s="126" t="s">
        <v>162</v>
      </c>
      <c r="AT585" s="126" t="s">
        <v>157</v>
      </c>
      <c r="AU585" s="126" t="s">
        <v>80</v>
      </c>
      <c r="AY585" s="16" t="s">
        <v>155</v>
      </c>
      <c r="BE585" s="127">
        <f>IF(N585="základní",J585,0)</f>
        <v>0</v>
      </c>
      <c r="BF585" s="127">
        <f>IF(N585="snížená",J585,0)</f>
        <v>0</v>
      </c>
      <c r="BG585" s="127">
        <f>IF(N585="zákl. přenesená",J585,0)</f>
        <v>0</v>
      </c>
      <c r="BH585" s="127">
        <f>IF(N585="sníž. přenesená",J585,0)</f>
        <v>0</v>
      </c>
      <c r="BI585" s="127">
        <f>IF(N585="nulová",J585,0)</f>
        <v>0</v>
      </c>
      <c r="BJ585" s="16" t="s">
        <v>78</v>
      </c>
      <c r="BK585" s="127">
        <f>ROUND(I585*H585,2)</f>
        <v>0</v>
      </c>
      <c r="BL585" s="16" t="s">
        <v>162</v>
      </c>
      <c r="BM585" s="126" t="s">
        <v>707</v>
      </c>
    </row>
    <row r="586" spans="2:65" s="1" customFormat="1" ht="29.25">
      <c r="B586" s="31"/>
      <c r="D586" s="234" t="s">
        <v>166</v>
      </c>
      <c r="F586" s="235" t="s">
        <v>708</v>
      </c>
      <c r="I586" s="128"/>
      <c r="L586" s="31"/>
      <c r="M586" s="129"/>
      <c r="T586" s="52"/>
      <c r="AT586" s="16" t="s">
        <v>166</v>
      </c>
      <c r="AU586" s="16" t="s">
        <v>80</v>
      </c>
    </row>
    <row r="587" spans="2:65" s="12" customFormat="1">
      <c r="B587" s="130"/>
      <c r="C587" s="246"/>
      <c r="D587" s="234" t="s">
        <v>168</v>
      </c>
      <c r="E587" s="247" t="s">
        <v>19</v>
      </c>
      <c r="F587" s="248" t="s">
        <v>709</v>
      </c>
      <c r="G587" s="246"/>
      <c r="H587" s="249">
        <v>462</v>
      </c>
      <c r="I587" s="132"/>
      <c r="L587" s="130"/>
      <c r="M587" s="133"/>
      <c r="T587" s="134"/>
      <c r="AT587" s="131" t="s">
        <v>168</v>
      </c>
      <c r="AU587" s="131" t="s">
        <v>80</v>
      </c>
      <c r="AV587" s="12" t="s">
        <v>80</v>
      </c>
      <c r="AW587" s="12" t="s">
        <v>34</v>
      </c>
      <c r="AX587" s="12" t="s">
        <v>78</v>
      </c>
      <c r="AY587" s="131" t="s">
        <v>155</v>
      </c>
    </row>
    <row r="588" spans="2:65" s="1" customFormat="1" ht="16.5" customHeight="1">
      <c r="B588" s="31"/>
      <c r="C588" s="239" t="s">
        <v>710</v>
      </c>
      <c r="D588" s="239" t="s">
        <v>157</v>
      </c>
      <c r="E588" s="240" t="s">
        <v>580</v>
      </c>
      <c r="F588" s="241" t="s">
        <v>581</v>
      </c>
      <c r="G588" s="242" t="s">
        <v>160</v>
      </c>
      <c r="H588" s="243">
        <v>18</v>
      </c>
      <c r="I588" s="120"/>
      <c r="J588" s="121">
        <f>ROUND(I588*H588,2)</f>
        <v>0</v>
      </c>
      <c r="K588" s="119" t="s">
        <v>19</v>
      </c>
      <c r="L588" s="31"/>
      <c r="M588" s="122" t="s">
        <v>19</v>
      </c>
      <c r="N588" s="123" t="s">
        <v>44</v>
      </c>
      <c r="P588" s="124">
        <f>O588*H588</f>
        <v>0</v>
      </c>
      <c r="Q588" s="124">
        <v>0</v>
      </c>
      <c r="R588" s="124">
        <f>Q588*H588</f>
        <v>0</v>
      </c>
      <c r="S588" s="124">
        <v>0</v>
      </c>
      <c r="T588" s="125">
        <f>S588*H588</f>
        <v>0</v>
      </c>
      <c r="AR588" s="126" t="s">
        <v>162</v>
      </c>
      <c r="AT588" s="126" t="s">
        <v>157</v>
      </c>
      <c r="AU588" s="126" t="s">
        <v>80</v>
      </c>
      <c r="AY588" s="16" t="s">
        <v>155</v>
      </c>
      <c r="BE588" s="127">
        <f>IF(N588="základní",J588,0)</f>
        <v>0</v>
      </c>
      <c r="BF588" s="127">
        <f>IF(N588="snížená",J588,0)</f>
        <v>0</v>
      </c>
      <c r="BG588" s="127">
        <f>IF(N588="zákl. přenesená",J588,0)</f>
        <v>0</v>
      </c>
      <c r="BH588" s="127">
        <f>IF(N588="sníž. přenesená",J588,0)</f>
        <v>0</v>
      </c>
      <c r="BI588" s="127">
        <f>IF(N588="nulová",J588,0)</f>
        <v>0</v>
      </c>
      <c r="BJ588" s="16" t="s">
        <v>78</v>
      </c>
      <c r="BK588" s="127">
        <f>ROUND(I588*H588,2)</f>
        <v>0</v>
      </c>
      <c r="BL588" s="16" t="s">
        <v>162</v>
      </c>
      <c r="BM588" s="126" t="s">
        <v>711</v>
      </c>
    </row>
    <row r="589" spans="2:65" s="1" customFormat="1" ht="19.5">
      <c r="B589" s="31"/>
      <c r="D589" s="234" t="s">
        <v>166</v>
      </c>
      <c r="F589" s="235" t="s">
        <v>337</v>
      </c>
      <c r="I589" s="128"/>
      <c r="L589" s="31"/>
      <c r="M589" s="129"/>
      <c r="T589" s="52"/>
      <c r="AT589" s="16" t="s">
        <v>166</v>
      </c>
      <c r="AU589" s="16" t="s">
        <v>80</v>
      </c>
    </row>
    <row r="590" spans="2:65" s="12" customFormat="1">
      <c r="B590" s="130"/>
      <c r="C590" s="246"/>
      <c r="D590" s="234" t="s">
        <v>168</v>
      </c>
      <c r="E590" s="247" t="s">
        <v>19</v>
      </c>
      <c r="F590" s="248" t="s">
        <v>712</v>
      </c>
      <c r="G590" s="246"/>
      <c r="H590" s="249">
        <v>18</v>
      </c>
      <c r="I590" s="132"/>
      <c r="L590" s="130"/>
      <c r="M590" s="133"/>
      <c r="T590" s="134"/>
      <c r="AT590" s="131" t="s">
        <v>168</v>
      </c>
      <c r="AU590" s="131" t="s">
        <v>80</v>
      </c>
      <c r="AV590" s="12" t="s">
        <v>80</v>
      </c>
      <c r="AW590" s="12" t="s">
        <v>34</v>
      </c>
      <c r="AX590" s="12" t="s">
        <v>78</v>
      </c>
      <c r="AY590" s="131" t="s">
        <v>155</v>
      </c>
    </row>
    <row r="591" spans="2:65" s="1" customFormat="1" ht="24.2" customHeight="1">
      <c r="B591" s="31"/>
      <c r="C591" s="255" t="s">
        <v>713</v>
      </c>
      <c r="D591" s="255" t="s">
        <v>157</v>
      </c>
      <c r="E591" s="256" t="s">
        <v>285</v>
      </c>
      <c r="F591" s="241" t="s">
        <v>286</v>
      </c>
      <c r="G591" s="242" t="s">
        <v>160</v>
      </c>
      <c r="H591" s="243">
        <v>90</v>
      </c>
      <c r="I591" s="120"/>
      <c r="J591" s="121">
        <f>ROUND(I591*H591,2)</f>
        <v>0</v>
      </c>
      <c r="K591" s="119" t="s">
        <v>161</v>
      </c>
      <c r="L591" s="31"/>
      <c r="M591" s="122" t="s">
        <v>19</v>
      </c>
      <c r="N591" s="123" t="s">
        <v>44</v>
      </c>
      <c r="P591" s="124">
        <f>O591*H591</f>
        <v>0</v>
      </c>
      <c r="Q591" s="124">
        <v>0</v>
      </c>
      <c r="R591" s="124">
        <f>Q591*H591</f>
        <v>0</v>
      </c>
      <c r="S591" s="124">
        <v>0</v>
      </c>
      <c r="T591" s="125">
        <f>S591*H591</f>
        <v>0</v>
      </c>
      <c r="AR591" s="126" t="s">
        <v>162</v>
      </c>
      <c r="AT591" s="126" t="s">
        <v>157</v>
      </c>
      <c r="AU591" s="126" t="s">
        <v>80</v>
      </c>
      <c r="AY591" s="16" t="s">
        <v>155</v>
      </c>
      <c r="BE591" s="127">
        <f>IF(N591="základní",J591,0)</f>
        <v>0</v>
      </c>
      <c r="BF591" s="127">
        <f>IF(N591="snížená",J591,0)</f>
        <v>0</v>
      </c>
      <c r="BG591" s="127">
        <f>IF(N591="zákl. přenesená",J591,0)</f>
        <v>0</v>
      </c>
      <c r="BH591" s="127">
        <f>IF(N591="sníž. přenesená",J591,0)</f>
        <v>0</v>
      </c>
      <c r="BI591" s="127">
        <f>IF(N591="nulová",J591,0)</f>
        <v>0</v>
      </c>
      <c r="BJ591" s="16" t="s">
        <v>78</v>
      </c>
      <c r="BK591" s="127">
        <f>ROUND(I591*H591,2)</f>
        <v>0</v>
      </c>
      <c r="BL591" s="16" t="s">
        <v>162</v>
      </c>
      <c r="BM591" s="126" t="s">
        <v>714</v>
      </c>
    </row>
    <row r="592" spans="2:65" s="1" customFormat="1">
      <c r="B592" s="31"/>
      <c r="D592" s="244" t="s">
        <v>164</v>
      </c>
      <c r="F592" s="245" t="s">
        <v>288</v>
      </c>
      <c r="I592" s="128"/>
      <c r="L592" s="31"/>
      <c r="M592" s="129"/>
      <c r="T592" s="52"/>
      <c r="AT592" s="16" t="s">
        <v>164</v>
      </c>
      <c r="AU592" s="16" t="s">
        <v>80</v>
      </c>
    </row>
    <row r="593" spans="2:65" s="1" customFormat="1" ht="39">
      <c r="B593" s="31"/>
      <c r="C593" s="258"/>
      <c r="D593" s="257" t="s">
        <v>166</v>
      </c>
      <c r="E593" s="258"/>
      <c r="F593" s="259" t="s">
        <v>623</v>
      </c>
      <c r="I593" s="128"/>
      <c r="L593" s="31"/>
      <c r="M593" s="129"/>
      <c r="T593" s="52"/>
      <c r="AT593" s="16" t="s">
        <v>166</v>
      </c>
      <c r="AU593" s="16" t="s">
        <v>80</v>
      </c>
    </row>
    <row r="594" spans="2:65" s="1" customFormat="1" ht="24.2" customHeight="1">
      <c r="B594" s="31"/>
      <c r="C594" s="255" t="s">
        <v>715</v>
      </c>
      <c r="D594" s="255" t="s">
        <v>157</v>
      </c>
      <c r="E594" s="256" t="s">
        <v>291</v>
      </c>
      <c r="F594" s="241" t="s">
        <v>292</v>
      </c>
      <c r="G594" s="242" t="s">
        <v>160</v>
      </c>
      <c r="H594" s="243">
        <v>180</v>
      </c>
      <c r="I594" s="120"/>
      <c r="J594" s="121">
        <f>ROUND(I594*H594,2)</f>
        <v>0</v>
      </c>
      <c r="K594" s="119" t="s">
        <v>161</v>
      </c>
      <c r="L594" s="31"/>
      <c r="M594" s="122" t="s">
        <v>19</v>
      </c>
      <c r="N594" s="123" t="s">
        <v>44</v>
      </c>
      <c r="P594" s="124">
        <f>O594*H594</f>
        <v>0</v>
      </c>
      <c r="Q594" s="124">
        <v>0</v>
      </c>
      <c r="R594" s="124">
        <f>Q594*H594</f>
        <v>0</v>
      </c>
      <c r="S594" s="124">
        <v>0</v>
      </c>
      <c r="T594" s="125">
        <f>S594*H594</f>
        <v>0</v>
      </c>
      <c r="AR594" s="126" t="s">
        <v>162</v>
      </c>
      <c r="AT594" s="126" t="s">
        <v>157</v>
      </c>
      <c r="AU594" s="126" t="s">
        <v>80</v>
      </c>
      <c r="AY594" s="16" t="s">
        <v>155</v>
      </c>
      <c r="BE594" s="127">
        <f>IF(N594="základní",J594,0)</f>
        <v>0</v>
      </c>
      <c r="BF594" s="127">
        <f>IF(N594="snížená",J594,0)</f>
        <v>0</v>
      </c>
      <c r="BG594" s="127">
        <f>IF(N594="zákl. přenesená",J594,0)</f>
        <v>0</v>
      </c>
      <c r="BH594" s="127">
        <f>IF(N594="sníž. přenesená",J594,0)</f>
        <v>0</v>
      </c>
      <c r="BI594" s="127">
        <f>IF(N594="nulová",J594,0)</f>
        <v>0</v>
      </c>
      <c r="BJ594" s="16" t="s">
        <v>78</v>
      </c>
      <c r="BK594" s="127">
        <f>ROUND(I594*H594,2)</f>
        <v>0</v>
      </c>
      <c r="BL594" s="16" t="s">
        <v>162</v>
      </c>
      <c r="BM594" s="126" t="s">
        <v>716</v>
      </c>
    </row>
    <row r="595" spans="2:65" s="1" customFormat="1">
      <c r="B595" s="31"/>
      <c r="D595" s="244" t="s">
        <v>164</v>
      </c>
      <c r="F595" s="245" t="s">
        <v>294</v>
      </c>
      <c r="I595" s="128"/>
      <c r="L595" s="31"/>
      <c r="M595" s="129"/>
      <c r="T595" s="52"/>
      <c r="AT595" s="16" t="s">
        <v>164</v>
      </c>
      <c r="AU595" s="16" t="s">
        <v>80</v>
      </c>
    </row>
    <row r="596" spans="2:65" s="1" customFormat="1" ht="39">
      <c r="B596" s="31"/>
      <c r="C596" s="258"/>
      <c r="D596" s="257" t="s">
        <v>166</v>
      </c>
      <c r="E596" s="258"/>
      <c r="F596" s="259" t="s">
        <v>557</v>
      </c>
      <c r="I596" s="128"/>
      <c r="L596" s="31"/>
      <c r="M596" s="129"/>
      <c r="T596" s="52"/>
      <c r="AT596" s="16" t="s">
        <v>166</v>
      </c>
      <c r="AU596" s="16" t="s">
        <v>80</v>
      </c>
    </row>
    <row r="597" spans="2:65" s="12" customFormat="1">
      <c r="B597" s="130"/>
      <c r="C597" s="246"/>
      <c r="D597" s="234" t="s">
        <v>168</v>
      </c>
      <c r="E597" s="247" t="s">
        <v>19</v>
      </c>
      <c r="F597" s="248" t="s">
        <v>717</v>
      </c>
      <c r="G597" s="246"/>
      <c r="H597" s="249">
        <v>180</v>
      </c>
      <c r="I597" s="132"/>
      <c r="L597" s="130"/>
      <c r="M597" s="133"/>
      <c r="T597" s="134"/>
      <c r="AT597" s="131" t="s">
        <v>168</v>
      </c>
      <c r="AU597" s="131" t="s">
        <v>80</v>
      </c>
      <c r="AV597" s="12" t="s">
        <v>80</v>
      </c>
      <c r="AW597" s="12" t="s">
        <v>34</v>
      </c>
      <c r="AX597" s="12" t="s">
        <v>78</v>
      </c>
      <c r="AY597" s="131" t="s">
        <v>155</v>
      </c>
    </row>
    <row r="598" spans="2:65" s="1" customFormat="1" ht="16.5" customHeight="1">
      <c r="B598" s="31"/>
      <c r="C598" s="239" t="s">
        <v>718</v>
      </c>
      <c r="D598" s="239" t="s">
        <v>157</v>
      </c>
      <c r="E598" s="240" t="s">
        <v>590</v>
      </c>
      <c r="F598" s="241" t="s">
        <v>591</v>
      </c>
      <c r="G598" s="242" t="s">
        <v>592</v>
      </c>
      <c r="H598" s="243">
        <v>64</v>
      </c>
      <c r="I598" s="120"/>
      <c r="J598" s="121">
        <f>ROUND(I598*H598,2)</f>
        <v>0</v>
      </c>
      <c r="K598" s="119" t="s">
        <v>161</v>
      </c>
      <c r="L598" s="31"/>
      <c r="M598" s="122" t="s">
        <v>19</v>
      </c>
      <c r="N598" s="123" t="s">
        <v>44</v>
      </c>
      <c r="P598" s="124">
        <f>O598*H598</f>
        <v>0</v>
      </c>
      <c r="Q598" s="124">
        <v>0</v>
      </c>
      <c r="R598" s="124">
        <f>Q598*H598</f>
        <v>0</v>
      </c>
      <c r="S598" s="124">
        <v>0</v>
      </c>
      <c r="T598" s="125">
        <f>S598*H598</f>
        <v>0</v>
      </c>
      <c r="AR598" s="126" t="s">
        <v>162</v>
      </c>
      <c r="AT598" s="126" t="s">
        <v>157</v>
      </c>
      <c r="AU598" s="126" t="s">
        <v>80</v>
      </c>
      <c r="AY598" s="16" t="s">
        <v>155</v>
      </c>
      <c r="BE598" s="127">
        <f>IF(N598="základní",J598,0)</f>
        <v>0</v>
      </c>
      <c r="BF598" s="127">
        <f>IF(N598="snížená",J598,0)</f>
        <v>0</v>
      </c>
      <c r="BG598" s="127">
        <f>IF(N598="zákl. přenesená",J598,0)</f>
        <v>0</v>
      </c>
      <c r="BH598" s="127">
        <f>IF(N598="sníž. přenesená",J598,0)</f>
        <v>0</v>
      </c>
      <c r="BI598" s="127">
        <f>IF(N598="nulová",J598,0)</f>
        <v>0</v>
      </c>
      <c r="BJ598" s="16" t="s">
        <v>78</v>
      </c>
      <c r="BK598" s="127">
        <f>ROUND(I598*H598,2)</f>
        <v>0</v>
      </c>
      <c r="BL598" s="16" t="s">
        <v>162</v>
      </c>
      <c r="BM598" s="126" t="s">
        <v>719</v>
      </c>
    </row>
    <row r="599" spans="2:65" s="1" customFormat="1">
      <c r="B599" s="31"/>
      <c r="D599" s="244" t="s">
        <v>164</v>
      </c>
      <c r="F599" s="245" t="s">
        <v>594</v>
      </c>
      <c r="I599" s="128"/>
      <c r="L599" s="31"/>
      <c r="M599" s="129"/>
      <c r="T599" s="52"/>
      <c r="AT599" s="16" t="s">
        <v>164</v>
      </c>
      <c r="AU599" s="16" t="s">
        <v>80</v>
      </c>
    </row>
    <row r="600" spans="2:65" s="1" customFormat="1" ht="19.5">
      <c r="B600" s="31"/>
      <c r="D600" s="234" t="s">
        <v>166</v>
      </c>
      <c r="F600" s="235" t="s">
        <v>289</v>
      </c>
      <c r="I600" s="128"/>
      <c r="L600" s="31"/>
      <c r="M600" s="129"/>
      <c r="T600" s="52"/>
      <c r="AT600" s="16" t="s">
        <v>166</v>
      </c>
      <c r="AU600" s="16" t="s">
        <v>80</v>
      </c>
    </row>
    <row r="601" spans="2:65" s="1" customFormat="1" ht="44.25" customHeight="1">
      <c r="B601" s="31"/>
      <c r="C601" s="239" t="s">
        <v>720</v>
      </c>
      <c r="D601" s="239" t="s">
        <v>157</v>
      </c>
      <c r="E601" s="240" t="s">
        <v>199</v>
      </c>
      <c r="F601" s="241" t="s">
        <v>200</v>
      </c>
      <c r="G601" s="242" t="s">
        <v>201</v>
      </c>
      <c r="H601" s="243">
        <v>0.5</v>
      </c>
      <c r="I601" s="120"/>
      <c r="J601" s="121">
        <f>ROUND(I601*H601,2)</f>
        <v>0</v>
      </c>
      <c r="K601" s="119" t="s">
        <v>161</v>
      </c>
      <c r="L601" s="31"/>
      <c r="M601" s="122" t="s">
        <v>19</v>
      </c>
      <c r="N601" s="123" t="s">
        <v>44</v>
      </c>
      <c r="P601" s="124">
        <f>O601*H601</f>
        <v>0</v>
      </c>
      <c r="Q601" s="124">
        <v>0</v>
      </c>
      <c r="R601" s="124">
        <f>Q601*H601</f>
        <v>0</v>
      </c>
      <c r="S601" s="124">
        <v>0</v>
      </c>
      <c r="T601" s="125">
        <f>S601*H601</f>
        <v>0</v>
      </c>
      <c r="AR601" s="126" t="s">
        <v>162</v>
      </c>
      <c r="AT601" s="126" t="s">
        <v>157</v>
      </c>
      <c r="AU601" s="126" t="s">
        <v>80</v>
      </c>
      <c r="AY601" s="16" t="s">
        <v>155</v>
      </c>
      <c r="BE601" s="127">
        <f>IF(N601="základní",J601,0)</f>
        <v>0</v>
      </c>
      <c r="BF601" s="127">
        <f>IF(N601="snížená",J601,0)</f>
        <v>0</v>
      </c>
      <c r="BG601" s="127">
        <f>IF(N601="zákl. přenesená",J601,0)</f>
        <v>0</v>
      </c>
      <c r="BH601" s="127">
        <f>IF(N601="sníž. přenesená",J601,0)</f>
        <v>0</v>
      </c>
      <c r="BI601" s="127">
        <f>IF(N601="nulová",J601,0)</f>
        <v>0</v>
      </c>
      <c r="BJ601" s="16" t="s">
        <v>78</v>
      </c>
      <c r="BK601" s="127">
        <f>ROUND(I601*H601,2)</f>
        <v>0</v>
      </c>
      <c r="BL601" s="16" t="s">
        <v>162</v>
      </c>
      <c r="BM601" s="126" t="s">
        <v>721</v>
      </c>
    </row>
    <row r="602" spans="2:65" s="1" customFormat="1">
      <c r="B602" s="31"/>
      <c r="D602" s="244" t="s">
        <v>164</v>
      </c>
      <c r="F602" s="245" t="s">
        <v>203</v>
      </c>
      <c r="I602" s="128"/>
      <c r="L602" s="31"/>
      <c r="M602" s="129"/>
      <c r="T602" s="52"/>
      <c r="AT602" s="16" t="s">
        <v>164</v>
      </c>
      <c r="AU602" s="16" t="s">
        <v>80</v>
      </c>
    </row>
    <row r="603" spans="2:65" s="1" customFormat="1" ht="19.5">
      <c r="B603" s="31"/>
      <c r="D603" s="234" t="s">
        <v>166</v>
      </c>
      <c r="F603" s="235" t="s">
        <v>204</v>
      </c>
      <c r="I603" s="128"/>
      <c r="L603" s="31"/>
      <c r="M603" s="129"/>
      <c r="T603" s="52"/>
      <c r="AT603" s="16" t="s">
        <v>166</v>
      </c>
      <c r="AU603" s="16" t="s">
        <v>80</v>
      </c>
    </row>
    <row r="604" spans="2:65" s="1" customFormat="1" ht="37.9" customHeight="1">
      <c r="B604" s="31"/>
      <c r="C604" s="239" t="s">
        <v>722</v>
      </c>
      <c r="D604" s="239" t="s">
        <v>157</v>
      </c>
      <c r="E604" s="240" t="s">
        <v>309</v>
      </c>
      <c r="F604" s="241" t="s">
        <v>310</v>
      </c>
      <c r="G604" s="242" t="s">
        <v>300</v>
      </c>
      <c r="H604" s="243">
        <v>1.35</v>
      </c>
      <c r="I604" s="120"/>
      <c r="J604" s="121">
        <f>ROUND(I604*H604,2)</f>
        <v>0</v>
      </c>
      <c r="K604" s="119" t="s">
        <v>19</v>
      </c>
      <c r="L604" s="31"/>
      <c r="M604" s="122" t="s">
        <v>19</v>
      </c>
      <c r="N604" s="123" t="s">
        <v>44</v>
      </c>
      <c r="P604" s="124">
        <f>O604*H604</f>
        <v>0</v>
      </c>
      <c r="Q604" s="124">
        <v>0</v>
      </c>
      <c r="R604" s="124">
        <f>Q604*H604</f>
        <v>0</v>
      </c>
      <c r="S604" s="124">
        <v>0</v>
      </c>
      <c r="T604" s="125">
        <f>S604*H604</f>
        <v>0</v>
      </c>
      <c r="AR604" s="126" t="s">
        <v>162</v>
      </c>
      <c r="AT604" s="126" t="s">
        <v>157</v>
      </c>
      <c r="AU604" s="126" t="s">
        <v>80</v>
      </c>
      <c r="AY604" s="16" t="s">
        <v>155</v>
      </c>
      <c r="BE604" s="127">
        <f>IF(N604="základní",J604,0)</f>
        <v>0</v>
      </c>
      <c r="BF604" s="127">
        <f>IF(N604="snížená",J604,0)</f>
        <v>0</v>
      </c>
      <c r="BG604" s="127">
        <f>IF(N604="zákl. přenesená",J604,0)</f>
        <v>0</v>
      </c>
      <c r="BH604" s="127">
        <f>IF(N604="sníž. přenesená",J604,0)</f>
        <v>0</v>
      </c>
      <c r="BI604" s="127">
        <f>IF(N604="nulová",J604,0)</f>
        <v>0</v>
      </c>
      <c r="BJ604" s="16" t="s">
        <v>78</v>
      </c>
      <c r="BK604" s="127">
        <f>ROUND(I604*H604,2)</f>
        <v>0</v>
      </c>
      <c r="BL604" s="16" t="s">
        <v>162</v>
      </c>
      <c r="BM604" s="126" t="s">
        <v>723</v>
      </c>
    </row>
    <row r="605" spans="2:65" s="1" customFormat="1" ht="19.5">
      <c r="B605" s="31"/>
      <c r="D605" s="234" t="s">
        <v>166</v>
      </c>
      <c r="F605" s="235" t="s">
        <v>724</v>
      </c>
      <c r="I605" s="128"/>
      <c r="L605" s="31"/>
      <c r="M605" s="129"/>
      <c r="T605" s="52"/>
      <c r="AT605" s="16" t="s">
        <v>166</v>
      </c>
      <c r="AU605" s="16" t="s">
        <v>80</v>
      </c>
    </row>
    <row r="606" spans="2:65" s="12" customFormat="1">
      <c r="B606" s="130"/>
      <c r="C606" s="246"/>
      <c r="D606" s="234" t="s">
        <v>168</v>
      </c>
      <c r="E606" s="247" t="s">
        <v>19</v>
      </c>
      <c r="F606" s="248" t="s">
        <v>725</v>
      </c>
      <c r="G606" s="246"/>
      <c r="H606" s="249">
        <v>1.35</v>
      </c>
      <c r="I606" s="132"/>
      <c r="L606" s="130"/>
      <c r="M606" s="133"/>
      <c r="T606" s="134"/>
      <c r="AT606" s="131" t="s">
        <v>168</v>
      </c>
      <c r="AU606" s="131" t="s">
        <v>80</v>
      </c>
      <c r="AV606" s="12" t="s">
        <v>80</v>
      </c>
      <c r="AW606" s="12" t="s">
        <v>34</v>
      </c>
      <c r="AX606" s="12" t="s">
        <v>78</v>
      </c>
      <c r="AY606" s="131" t="s">
        <v>155</v>
      </c>
    </row>
    <row r="607" spans="2:65" s="1" customFormat="1" ht="16.5" customHeight="1">
      <c r="B607" s="31"/>
      <c r="C607" s="250" t="s">
        <v>726</v>
      </c>
      <c r="D607" s="250" t="s">
        <v>192</v>
      </c>
      <c r="E607" s="251" t="s">
        <v>315</v>
      </c>
      <c r="F607" s="252" t="s">
        <v>316</v>
      </c>
      <c r="G607" s="253" t="s">
        <v>300</v>
      </c>
      <c r="H607" s="254">
        <v>1.35</v>
      </c>
      <c r="I607" s="136"/>
      <c r="J607" s="137">
        <f>ROUND(I607*H607,2)</f>
        <v>0</v>
      </c>
      <c r="K607" s="135" t="s">
        <v>19</v>
      </c>
      <c r="L607" s="138"/>
      <c r="M607" s="139" t="s">
        <v>19</v>
      </c>
      <c r="N607" s="140" t="s">
        <v>44</v>
      </c>
      <c r="P607" s="124">
        <f>O607*H607</f>
        <v>0</v>
      </c>
      <c r="Q607" s="124">
        <v>1E-3</v>
      </c>
      <c r="R607" s="124">
        <f>Q607*H607</f>
        <v>1.3500000000000001E-3</v>
      </c>
      <c r="S607" s="124">
        <v>0</v>
      </c>
      <c r="T607" s="125">
        <f>S607*H607</f>
        <v>0</v>
      </c>
      <c r="AR607" s="126" t="s">
        <v>195</v>
      </c>
      <c r="AT607" s="126" t="s">
        <v>192</v>
      </c>
      <c r="AU607" s="126" t="s">
        <v>80</v>
      </c>
      <c r="AY607" s="16" t="s">
        <v>155</v>
      </c>
      <c r="BE607" s="127">
        <f>IF(N607="základní",J607,0)</f>
        <v>0</v>
      </c>
      <c r="BF607" s="127">
        <f>IF(N607="snížená",J607,0)</f>
        <v>0</v>
      </c>
      <c r="BG607" s="127">
        <f>IF(N607="zákl. přenesená",J607,0)</f>
        <v>0</v>
      </c>
      <c r="BH607" s="127">
        <f>IF(N607="sníž. přenesená",J607,0)</f>
        <v>0</v>
      </c>
      <c r="BI607" s="127">
        <f>IF(N607="nulová",J607,0)</f>
        <v>0</v>
      </c>
      <c r="BJ607" s="16" t="s">
        <v>78</v>
      </c>
      <c r="BK607" s="127">
        <f>ROUND(I607*H607,2)</f>
        <v>0</v>
      </c>
      <c r="BL607" s="16" t="s">
        <v>162</v>
      </c>
      <c r="BM607" s="126" t="s">
        <v>727</v>
      </c>
    </row>
    <row r="608" spans="2:65" s="1" customFormat="1" ht="19.5">
      <c r="B608" s="31"/>
      <c r="D608" s="234" t="s">
        <v>166</v>
      </c>
      <c r="F608" s="235" t="s">
        <v>318</v>
      </c>
      <c r="I608" s="128"/>
      <c r="L608" s="31"/>
      <c r="M608" s="129"/>
      <c r="T608" s="52"/>
      <c r="AT608" s="16" t="s">
        <v>166</v>
      </c>
      <c r="AU608" s="16" t="s">
        <v>80</v>
      </c>
    </row>
    <row r="609" spans="2:65" s="1" customFormat="1" ht="33" customHeight="1">
      <c r="B609" s="31"/>
      <c r="C609" s="239" t="s">
        <v>728</v>
      </c>
      <c r="D609" s="239" t="s">
        <v>157</v>
      </c>
      <c r="E609" s="240" t="s">
        <v>729</v>
      </c>
      <c r="F609" s="241" t="s">
        <v>730</v>
      </c>
      <c r="G609" s="242" t="s">
        <v>160</v>
      </c>
      <c r="H609" s="243">
        <v>9</v>
      </c>
      <c r="I609" s="120"/>
      <c r="J609" s="121">
        <f>ROUND(I609*H609,2)</f>
        <v>0</v>
      </c>
      <c r="K609" s="119" t="s">
        <v>161</v>
      </c>
      <c r="L609" s="31"/>
      <c r="M609" s="122" t="s">
        <v>19</v>
      </c>
      <c r="N609" s="123" t="s">
        <v>44</v>
      </c>
      <c r="P609" s="124">
        <f>O609*H609</f>
        <v>0</v>
      </c>
      <c r="Q609" s="124">
        <v>0</v>
      </c>
      <c r="R609" s="124">
        <f>Q609*H609</f>
        <v>0</v>
      </c>
      <c r="S609" s="124">
        <v>0</v>
      </c>
      <c r="T609" s="125">
        <f>S609*H609</f>
        <v>0</v>
      </c>
      <c r="AR609" s="126" t="s">
        <v>162</v>
      </c>
      <c r="AT609" s="126" t="s">
        <v>157</v>
      </c>
      <c r="AU609" s="126" t="s">
        <v>80</v>
      </c>
      <c r="AY609" s="16" t="s">
        <v>155</v>
      </c>
      <c r="BE609" s="127">
        <f>IF(N609="základní",J609,0)</f>
        <v>0</v>
      </c>
      <c r="BF609" s="127">
        <f>IF(N609="snížená",J609,0)</f>
        <v>0</v>
      </c>
      <c r="BG609" s="127">
        <f>IF(N609="zákl. přenesená",J609,0)</f>
        <v>0</v>
      </c>
      <c r="BH609" s="127">
        <f>IF(N609="sníž. přenesená",J609,0)</f>
        <v>0</v>
      </c>
      <c r="BI609" s="127">
        <f>IF(N609="nulová",J609,0)</f>
        <v>0</v>
      </c>
      <c r="BJ609" s="16" t="s">
        <v>78</v>
      </c>
      <c r="BK609" s="127">
        <f>ROUND(I609*H609,2)</f>
        <v>0</v>
      </c>
      <c r="BL609" s="16" t="s">
        <v>162</v>
      </c>
      <c r="BM609" s="126" t="s">
        <v>731</v>
      </c>
    </row>
    <row r="610" spans="2:65" s="1" customFormat="1">
      <c r="B610" s="31"/>
      <c r="D610" s="244" t="s">
        <v>164</v>
      </c>
      <c r="F610" s="245" t="s">
        <v>732</v>
      </c>
      <c r="I610" s="128"/>
      <c r="L610" s="31"/>
      <c r="M610" s="129"/>
      <c r="T610" s="52"/>
      <c r="AT610" s="16" t="s">
        <v>164</v>
      </c>
      <c r="AU610" s="16" t="s">
        <v>80</v>
      </c>
    </row>
    <row r="611" spans="2:65" s="1" customFormat="1" ht="19.5">
      <c r="B611" s="31"/>
      <c r="D611" s="234" t="s">
        <v>166</v>
      </c>
      <c r="F611" s="235" t="s">
        <v>733</v>
      </c>
      <c r="I611" s="128"/>
      <c r="L611" s="31"/>
      <c r="M611" s="129"/>
      <c r="T611" s="52"/>
      <c r="AT611" s="16" t="s">
        <v>166</v>
      </c>
      <c r="AU611" s="16" t="s">
        <v>80</v>
      </c>
    </row>
    <row r="612" spans="2:65" s="12" customFormat="1">
      <c r="B612" s="130"/>
      <c r="C612" s="246"/>
      <c r="D612" s="234" t="s">
        <v>168</v>
      </c>
      <c r="E612" s="247" t="s">
        <v>19</v>
      </c>
      <c r="F612" s="248" t="s">
        <v>734</v>
      </c>
      <c r="G612" s="246"/>
      <c r="H612" s="249">
        <v>9</v>
      </c>
      <c r="I612" s="132"/>
      <c r="L612" s="130"/>
      <c r="M612" s="133"/>
      <c r="T612" s="134"/>
      <c r="AT612" s="131" t="s">
        <v>168</v>
      </c>
      <c r="AU612" s="131" t="s">
        <v>80</v>
      </c>
      <c r="AV612" s="12" t="s">
        <v>80</v>
      </c>
      <c r="AW612" s="12" t="s">
        <v>34</v>
      </c>
      <c r="AX612" s="12" t="s">
        <v>78</v>
      </c>
      <c r="AY612" s="131" t="s">
        <v>155</v>
      </c>
    </row>
    <row r="613" spans="2:65" s="1" customFormat="1" ht="16.5" customHeight="1">
      <c r="B613" s="31"/>
      <c r="C613" s="250" t="s">
        <v>735</v>
      </c>
      <c r="D613" s="250" t="s">
        <v>192</v>
      </c>
      <c r="E613" s="251" t="s">
        <v>736</v>
      </c>
      <c r="F613" s="252" t="s">
        <v>737</v>
      </c>
      <c r="G613" s="253" t="s">
        <v>509</v>
      </c>
      <c r="H613" s="254">
        <v>0.03</v>
      </c>
      <c r="I613" s="136"/>
      <c r="J613" s="137">
        <f>ROUND(I613*H613,2)</f>
        <v>0</v>
      </c>
      <c r="K613" s="135" t="s">
        <v>19</v>
      </c>
      <c r="L613" s="138"/>
      <c r="M613" s="139" t="s">
        <v>19</v>
      </c>
      <c r="N613" s="140" t="s">
        <v>44</v>
      </c>
      <c r="P613" s="124">
        <f>O613*H613</f>
        <v>0</v>
      </c>
      <c r="Q613" s="124">
        <v>0</v>
      </c>
      <c r="R613" s="124">
        <f>Q613*H613</f>
        <v>0</v>
      </c>
      <c r="S613" s="124">
        <v>0</v>
      </c>
      <c r="T613" s="125">
        <f>S613*H613</f>
        <v>0</v>
      </c>
      <c r="AR613" s="126" t="s">
        <v>195</v>
      </c>
      <c r="AT613" s="126" t="s">
        <v>192</v>
      </c>
      <c r="AU613" s="126" t="s">
        <v>80</v>
      </c>
      <c r="AY613" s="16" t="s">
        <v>155</v>
      </c>
      <c r="BE613" s="127">
        <f>IF(N613="základní",J613,0)</f>
        <v>0</v>
      </c>
      <c r="BF613" s="127">
        <f>IF(N613="snížená",J613,0)</f>
        <v>0</v>
      </c>
      <c r="BG613" s="127">
        <f>IF(N613="zákl. přenesená",J613,0)</f>
        <v>0</v>
      </c>
      <c r="BH613" s="127">
        <f>IF(N613="sníž. přenesená",J613,0)</f>
        <v>0</v>
      </c>
      <c r="BI613" s="127">
        <f>IF(N613="nulová",J613,0)</f>
        <v>0</v>
      </c>
      <c r="BJ613" s="16" t="s">
        <v>78</v>
      </c>
      <c r="BK613" s="127">
        <f>ROUND(I613*H613,2)</f>
        <v>0</v>
      </c>
      <c r="BL613" s="16" t="s">
        <v>162</v>
      </c>
      <c r="BM613" s="126" t="s">
        <v>738</v>
      </c>
    </row>
    <row r="614" spans="2:65" s="1" customFormat="1" ht="19.5">
      <c r="B614" s="31"/>
      <c r="D614" s="234" t="s">
        <v>166</v>
      </c>
      <c r="F614" s="235" t="s">
        <v>739</v>
      </c>
      <c r="I614" s="128"/>
      <c r="L614" s="31"/>
      <c r="M614" s="129"/>
      <c r="T614" s="52"/>
      <c r="AT614" s="16" t="s">
        <v>166</v>
      </c>
      <c r="AU614" s="16" t="s">
        <v>80</v>
      </c>
    </row>
    <row r="615" spans="2:65" s="11" customFormat="1" ht="22.9" customHeight="1">
      <c r="B615" s="109"/>
      <c r="C615" s="236"/>
      <c r="D615" s="237" t="s">
        <v>72</v>
      </c>
      <c r="E615" s="238" t="s">
        <v>284</v>
      </c>
      <c r="F615" s="238" t="s">
        <v>740</v>
      </c>
      <c r="G615" s="236"/>
      <c r="H615" s="236"/>
      <c r="I615" s="286"/>
      <c r="J615" s="287">
        <f>BK615</f>
        <v>0</v>
      </c>
      <c r="K615" s="236"/>
      <c r="L615" s="109"/>
      <c r="M615" s="114"/>
      <c r="P615" s="115">
        <f>SUM(P616:P625)</f>
        <v>0</v>
      </c>
      <c r="R615" s="115">
        <f>SUM(R616:R625)</f>
        <v>2.8499999999999999E-4</v>
      </c>
      <c r="T615" s="116">
        <f>SUM(T616:T625)</f>
        <v>0</v>
      </c>
      <c r="AR615" s="110" t="s">
        <v>78</v>
      </c>
      <c r="AT615" s="117" t="s">
        <v>72</v>
      </c>
      <c r="AU615" s="117" t="s">
        <v>78</v>
      </c>
      <c r="AY615" s="110" t="s">
        <v>155</v>
      </c>
      <c r="BK615" s="118">
        <f>SUM(BK616:BK625)</f>
        <v>0</v>
      </c>
    </row>
    <row r="616" spans="2:65" s="1" customFormat="1" ht="24.2" customHeight="1">
      <c r="B616" s="31"/>
      <c r="C616" s="239" t="s">
        <v>741</v>
      </c>
      <c r="D616" s="239" t="s">
        <v>157</v>
      </c>
      <c r="E616" s="240" t="s">
        <v>742</v>
      </c>
      <c r="F616" s="241" t="s">
        <v>743</v>
      </c>
      <c r="G616" s="242" t="s">
        <v>179</v>
      </c>
      <c r="H616" s="243">
        <v>19</v>
      </c>
      <c r="I616" s="120"/>
      <c r="J616" s="121">
        <f>ROUND(I616*H616,2)</f>
        <v>0</v>
      </c>
      <c r="K616" s="119" t="s">
        <v>19</v>
      </c>
      <c r="L616" s="31"/>
      <c r="M616" s="122" t="s">
        <v>19</v>
      </c>
      <c r="N616" s="123" t="s">
        <v>44</v>
      </c>
      <c r="P616" s="124">
        <f>O616*H616</f>
        <v>0</v>
      </c>
      <c r="Q616" s="124">
        <v>0</v>
      </c>
      <c r="R616" s="124">
        <f>Q616*H616</f>
        <v>0</v>
      </c>
      <c r="S616" s="124">
        <v>0</v>
      </c>
      <c r="T616" s="125">
        <f>S616*H616</f>
        <v>0</v>
      </c>
      <c r="AR616" s="126" t="s">
        <v>162</v>
      </c>
      <c r="AT616" s="126" t="s">
        <v>157</v>
      </c>
      <c r="AU616" s="126" t="s">
        <v>80</v>
      </c>
      <c r="AY616" s="16" t="s">
        <v>155</v>
      </c>
      <c r="BE616" s="127">
        <f>IF(N616="základní",J616,0)</f>
        <v>0</v>
      </c>
      <c r="BF616" s="127">
        <f>IF(N616="snížená",J616,0)</f>
        <v>0</v>
      </c>
      <c r="BG616" s="127">
        <f>IF(N616="zákl. přenesená",J616,0)</f>
        <v>0</v>
      </c>
      <c r="BH616" s="127">
        <f>IF(N616="sníž. přenesená",J616,0)</f>
        <v>0</v>
      </c>
      <c r="BI616" s="127">
        <f>IF(N616="nulová",J616,0)</f>
        <v>0</v>
      </c>
      <c r="BJ616" s="16" t="s">
        <v>78</v>
      </c>
      <c r="BK616" s="127">
        <f>ROUND(I616*H616,2)</f>
        <v>0</v>
      </c>
      <c r="BL616" s="16" t="s">
        <v>162</v>
      </c>
      <c r="BM616" s="126" t="s">
        <v>744</v>
      </c>
    </row>
    <row r="617" spans="2:65" s="1" customFormat="1" ht="29.25">
      <c r="B617" s="31"/>
      <c r="D617" s="234" t="s">
        <v>166</v>
      </c>
      <c r="F617" s="235" t="s">
        <v>745</v>
      </c>
      <c r="I617" s="128"/>
      <c r="L617" s="31"/>
      <c r="M617" s="129"/>
      <c r="T617" s="52"/>
      <c r="AT617" s="16" t="s">
        <v>166</v>
      </c>
      <c r="AU617" s="16" t="s">
        <v>80</v>
      </c>
    </row>
    <row r="618" spans="2:65" s="1" customFormat="1" ht="44.25" customHeight="1">
      <c r="B618" s="31"/>
      <c r="C618" s="239" t="s">
        <v>746</v>
      </c>
      <c r="D618" s="239" t="s">
        <v>157</v>
      </c>
      <c r="E618" s="240" t="s">
        <v>199</v>
      </c>
      <c r="F618" s="241" t="s">
        <v>200</v>
      </c>
      <c r="G618" s="242" t="s">
        <v>201</v>
      </c>
      <c r="H618" s="243">
        <v>0.1</v>
      </c>
      <c r="I618" s="120"/>
      <c r="J618" s="121">
        <f>ROUND(I618*H618,2)</f>
        <v>0</v>
      </c>
      <c r="K618" s="119" t="s">
        <v>161</v>
      </c>
      <c r="L618" s="31"/>
      <c r="M618" s="122" t="s">
        <v>19</v>
      </c>
      <c r="N618" s="123" t="s">
        <v>44</v>
      </c>
      <c r="P618" s="124">
        <f>O618*H618</f>
        <v>0</v>
      </c>
      <c r="Q618" s="124">
        <v>0</v>
      </c>
      <c r="R618" s="124">
        <f>Q618*H618</f>
        <v>0</v>
      </c>
      <c r="S618" s="124">
        <v>0</v>
      </c>
      <c r="T618" s="125">
        <f>S618*H618</f>
        <v>0</v>
      </c>
      <c r="AR618" s="126" t="s">
        <v>162</v>
      </c>
      <c r="AT618" s="126" t="s">
        <v>157</v>
      </c>
      <c r="AU618" s="126" t="s">
        <v>80</v>
      </c>
      <c r="AY618" s="16" t="s">
        <v>155</v>
      </c>
      <c r="BE618" s="127">
        <f>IF(N618="základní",J618,0)</f>
        <v>0</v>
      </c>
      <c r="BF618" s="127">
        <f>IF(N618="snížená",J618,0)</f>
        <v>0</v>
      </c>
      <c r="BG618" s="127">
        <f>IF(N618="zákl. přenesená",J618,0)</f>
        <v>0</v>
      </c>
      <c r="BH618" s="127">
        <f>IF(N618="sníž. přenesená",J618,0)</f>
        <v>0</v>
      </c>
      <c r="BI618" s="127">
        <f>IF(N618="nulová",J618,0)</f>
        <v>0</v>
      </c>
      <c r="BJ618" s="16" t="s">
        <v>78</v>
      </c>
      <c r="BK618" s="127">
        <f>ROUND(I618*H618,2)</f>
        <v>0</v>
      </c>
      <c r="BL618" s="16" t="s">
        <v>162</v>
      </c>
      <c r="BM618" s="126" t="s">
        <v>747</v>
      </c>
    </row>
    <row r="619" spans="2:65" s="1" customFormat="1">
      <c r="B619" s="31"/>
      <c r="D619" s="244" t="s">
        <v>164</v>
      </c>
      <c r="F619" s="245" t="s">
        <v>203</v>
      </c>
      <c r="I619" s="128"/>
      <c r="L619" s="31"/>
      <c r="M619" s="129"/>
      <c r="T619" s="52"/>
      <c r="AT619" s="16" t="s">
        <v>164</v>
      </c>
      <c r="AU619" s="16" t="s">
        <v>80</v>
      </c>
    </row>
    <row r="620" spans="2:65" s="1" customFormat="1" ht="19.5">
      <c r="B620" s="31"/>
      <c r="D620" s="234" t="s">
        <v>166</v>
      </c>
      <c r="F620" s="235" t="s">
        <v>204</v>
      </c>
      <c r="I620" s="128"/>
      <c r="L620" s="31"/>
      <c r="M620" s="129"/>
      <c r="T620" s="52"/>
      <c r="AT620" s="16" t="s">
        <v>166</v>
      </c>
      <c r="AU620" s="16" t="s">
        <v>80</v>
      </c>
    </row>
    <row r="621" spans="2:65" s="1" customFormat="1" ht="37.9" customHeight="1">
      <c r="B621" s="31"/>
      <c r="C621" s="239" t="s">
        <v>748</v>
      </c>
      <c r="D621" s="239" t="s">
        <v>157</v>
      </c>
      <c r="E621" s="240" t="s">
        <v>309</v>
      </c>
      <c r="F621" s="241" t="s">
        <v>310</v>
      </c>
      <c r="G621" s="242" t="s">
        <v>300</v>
      </c>
      <c r="H621" s="243">
        <v>0.28499999999999998</v>
      </c>
      <c r="I621" s="120"/>
      <c r="J621" s="121">
        <f>ROUND(I621*H621,2)</f>
        <v>0</v>
      </c>
      <c r="K621" s="119" t="s">
        <v>19</v>
      </c>
      <c r="L621" s="31"/>
      <c r="M621" s="122" t="s">
        <v>19</v>
      </c>
      <c r="N621" s="123" t="s">
        <v>44</v>
      </c>
      <c r="P621" s="124">
        <f>O621*H621</f>
        <v>0</v>
      </c>
      <c r="Q621" s="124">
        <v>0</v>
      </c>
      <c r="R621" s="124">
        <f>Q621*H621</f>
        <v>0</v>
      </c>
      <c r="S621" s="124">
        <v>0</v>
      </c>
      <c r="T621" s="125">
        <f>S621*H621</f>
        <v>0</v>
      </c>
      <c r="AR621" s="126" t="s">
        <v>162</v>
      </c>
      <c r="AT621" s="126" t="s">
        <v>157</v>
      </c>
      <c r="AU621" s="126" t="s">
        <v>80</v>
      </c>
      <c r="AY621" s="16" t="s">
        <v>155</v>
      </c>
      <c r="BE621" s="127">
        <f>IF(N621="základní",J621,0)</f>
        <v>0</v>
      </c>
      <c r="BF621" s="127">
        <f>IF(N621="snížená",J621,0)</f>
        <v>0</v>
      </c>
      <c r="BG621" s="127">
        <f>IF(N621="zákl. přenesená",J621,0)</f>
        <v>0</v>
      </c>
      <c r="BH621" s="127">
        <f>IF(N621="sníž. přenesená",J621,0)</f>
        <v>0</v>
      </c>
      <c r="BI621" s="127">
        <f>IF(N621="nulová",J621,0)</f>
        <v>0</v>
      </c>
      <c r="BJ621" s="16" t="s">
        <v>78</v>
      </c>
      <c r="BK621" s="127">
        <f>ROUND(I621*H621,2)</f>
        <v>0</v>
      </c>
      <c r="BL621" s="16" t="s">
        <v>162</v>
      </c>
      <c r="BM621" s="126" t="s">
        <v>749</v>
      </c>
    </row>
    <row r="622" spans="2:65" s="1" customFormat="1" ht="29.25">
      <c r="B622" s="31"/>
      <c r="D622" s="234" t="s">
        <v>166</v>
      </c>
      <c r="F622" s="235" t="s">
        <v>750</v>
      </c>
      <c r="I622" s="128"/>
      <c r="L622" s="31"/>
      <c r="M622" s="129"/>
      <c r="T622" s="52"/>
      <c r="AT622" s="16" t="s">
        <v>166</v>
      </c>
      <c r="AU622" s="16" t="s">
        <v>80</v>
      </c>
    </row>
    <row r="623" spans="2:65" s="12" customFormat="1">
      <c r="B623" s="130"/>
      <c r="C623" s="246"/>
      <c r="D623" s="234" t="s">
        <v>168</v>
      </c>
      <c r="E623" s="247" t="s">
        <v>19</v>
      </c>
      <c r="F623" s="248" t="s">
        <v>751</v>
      </c>
      <c r="G623" s="246"/>
      <c r="H623" s="249">
        <v>0.28499999999999998</v>
      </c>
      <c r="I623" s="132"/>
      <c r="L623" s="130"/>
      <c r="M623" s="133"/>
      <c r="T623" s="134"/>
      <c r="AT623" s="131" t="s">
        <v>168</v>
      </c>
      <c r="AU623" s="131" t="s">
        <v>80</v>
      </c>
      <c r="AV623" s="12" t="s">
        <v>80</v>
      </c>
      <c r="AW623" s="12" t="s">
        <v>34</v>
      </c>
      <c r="AX623" s="12" t="s">
        <v>78</v>
      </c>
      <c r="AY623" s="131" t="s">
        <v>155</v>
      </c>
    </row>
    <row r="624" spans="2:65" s="1" customFormat="1" ht="16.5" customHeight="1">
      <c r="B624" s="31"/>
      <c r="C624" s="250" t="s">
        <v>752</v>
      </c>
      <c r="D624" s="250" t="s">
        <v>192</v>
      </c>
      <c r="E624" s="251" t="s">
        <v>315</v>
      </c>
      <c r="F624" s="252" t="s">
        <v>316</v>
      </c>
      <c r="G624" s="253" t="s">
        <v>300</v>
      </c>
      <c r="H624" s="254">
        <v>0.28499999999999998</v>
      </c>
      <c r="I624" s="136"/>
      <c r="J624" s="137">
        <f>ROUND(I624*H624,2)</f>
        <v>0</v>
      </c>
      <c r="K624" s="135" t="s">
        <v>19</v>
      </c>
      <c r="L624" s="138"/>
      <c r="M624" s="139" t="s">
        <v>19</v>
      </c>
      <c r="N624" s="140" t="s">
        <v>44</v>
      </c>
      <c r="P624" s="124">
        <f>O624*H624</f>
        <v>0</v>
      </c>
      <c r="Q624" s="124">
        <v>1E-3</v>
      </c>
      <c r="R624" s="124">
        <f>Q624*H624</f>
        <v>2.8499999999999999E-4</v>
      </c>
      <c r="S624" s="124">
        <v>0</v>
      </c>
      <c r="T624" s="125">
        <f>S624*H624</f>
        <v>0</v>
      </c>
      <c r="AR624" s="126" t="s">
        <v>195</v>
      </c>
      <c r="AT624" s="126" t="s">
        <v>192</v>
      </c>
      <c r="AU624" s="126" t="s">
        <v>80</v>
      </c>
      <c r="AY624" s="16" t="s">
        <v>155</v>
      </c>
      <c r="BE624" s="127">
        <f>IF(N624="základní",J624,0)</f>
        <v>0</v>
      </c>
      <c r="BF624" s="127">
        <f>IF(N624="snížená",J624,0)</f>
        <v>0</v>
      </c>
      <c r="BG624" s="127">
        <f>IF(N624="zákl. přenesená",J624,0)</f>
        <v>0</v>
      </c>
      <c r="BH624" s="127">
        <f>IF(N624="sníž. přenesená",J624,0)</f>
        <v>0</v>
      </c>
      <c r="BI624" s="127">
        <f>IF(N624="nulová",J624,0)</f>
        <v>0</v>
      </c>
      <c r="BJ624" s="16" t="s">
        <v>78</v>
      </c>
      <c r="BK624" s="127">
        <f>ROUND(I624*H624,2)</f>
        <v>0</v>
      </c>
      <c r="BL624" s="16" t="s">
        <v>162</v>
      </c>
      <c r="BM624" s="126" t="s">
        <v>753</v>
      </c>
    </row>
    <row r="625" spans="2:65" s="1" customFormat="1" ht="19.5">
      <c r="B625" s="31"/>
      <c r="D625" s="234" t="s">
        <v>166</v>
      </c>
      <c r="F625" s="235" t="s">
        <v>318</v>
      </c>
      <c r="I625" s="128"/>
      <c r="L625" s="31"/>
      <c r="M625" s="129"/>
      <c r="T625" s="52"/>
      <c r="AT625" s="16" t="s">
        <v>166</v>
      </c>
      <c r="AU625" s="16" t="s">
        <v>80</v>
      </c>
    </row>
    <row r="626" spans="2:65" s="11" customFormat="1" ht="22.9" customHeight="1">
      <c r="B626" s="109"/>
      <c r="C626" s="236"/>
      <c r="D626" s="237" t="s">
        <v>72</v>
      </c>
      <c r="E626" s="238" t="s">
        <v>290</v>
      </c>
      <c r="F626" s="238" t="s">
        <v>754</v>
      </c>
      <c r="G626" s="236"/>
      <c r="H626" s="236"/>
      <c r="I626" s="286"/>
      <c r="J626" s="287">
        <f>BK626</f>
        <v>0</v>
      </c>
      <c r="K626" s="236"/>
      <c r="L626" s="109"/>
      <c r="M626" s="114"/>
      <c r="P626" s="115">
        <f>SUM(P627:P656)</f>
        <v>0</v>
      </c>
      <c r="R626" s="115">
        <f>SUM(R627:R656)</f>
        <v>1.4399999999999999E-3</v>
      </c>
      <c r="T626" s="116">
        <f>SUM(T627:T656)</f>
        <v>0</v>
      </c>
      <c r="AR626" s="110" t="s">
        <v>78</v>
      </c>
      <c r="AT626" s="117" t="s">
        <v>72</v>
      </c>
      <c r="AU626" s="117" t="s">
        <v>78</v>
      </c>
      <c r="AY626" s="110" t="s">
        <v>155</v>
      </c>
      <c r="BK626" s="118">
        <f>SUM(BK627:BK656)</f>
        <v>0</v>
      </c>
    </row>
    <row r="627" spans="2:65" s="1" customFormat="1" ht="16.5" customHeight="1">
      <c r="B627" s="31"/>
      <c r="C627" s="239" t="s">
        <v>755</v>
      </c>
      <c r="D627" s="239" t="s">
        <v>157</v>
      </c>
      <c r="E627" s="240" t="s">
        <v>756</v>
      </c>
      <c r="F627" s="241" t="s">
        <v>757</v>
      </c>
      <c r="G627" s="242" t="s">
        <v>179</v>
      </c>
      <c r="H627" s="243">
        <v>48</v>
      </c>
      <c r="I627" s="120"/>
      <c r="J627" s="121">
        <f>ROUND(I627*H627,2)</f>
        <v>0</v>
      </c>
      <c r="K627" s="119" t="s">
        <v>161</v>
      </c>
      <c r="L627" s="31"/>
      <c r="M627" s="122" t="s">
        <v>19</v>
      </c>
      <c r="N627" s="123" t="s">
        <v>44</v>
      </c>
      <c r="P627" s="124">
        <f>O627*H627</f>
        <v>0</v>
      </c>
      <c r="Q627" s="124">
        <v>0</v>
      </c>
      <c r="R627" s="124">
        <f>Q627*H627</f>
        <v>0</v>
      </c>
      <c r="S627" s="124">
        <v>0</v>
      </c>
      <c r="T627" s="125">
        <f>S627*H627</f>
        <v>0</v>
      </c>
      <c r="AR627" s="126" t="s">
        <v>162</v>
      </c>
      <c r="AT627" s="126" t="s">
        <v>157</v>
      </c>
      <c r="AU627" s="126" t="s">
        <v>80</v>
      </c>
      <c r="AY627" s="16" t="s">
        <v>155</v>
      </c>
      <c r="BE627" s="127">
        <f>IF(N627="základní",J627,0)</f>
        <v>0</v>
      </c>
      <c r="BF627" s="127">
        <f>IF(N627="snížená",J627,0)</f>
        <v>0</v>
      </c>
      <c r="BG627" s="127">
        <f>IF(N627="zákl. přenesená",J627,0)</f>
        <v>0</v>
      </c>
      <c r="BH627" s="127">
        <f>IF(N627="sníž. přenesená",J627,0)</f>
        <v>0</v>
      </c>
      <c r="BI627" s="127">
        <f>IF(N627="nulová",J627,0)</f>
        <v>0</v>
      </c>
      <c r="BJ627" s="16" t="s">
        <v>78</v>
      </c>
      <c r="BK627" s="127">
        <f>ROUND(I627*H627,2)</f>
        <v>0</v>
      </c>
      <c r="BL627" s="16" t="s">
        <v>162</v>
      </c>
      <c r="BM627" s="126" t="s">
        <v>758</v>
      </c>
    </row>
    <row r="628" spans="2:65" s="1" customFormat="1">
      <c r="B628" s="31"/>
      <c r="D628" s="244" t="s">
        <v>164</v>
      </c>
      <c r="F628" s="245" t="s">
        <v>759</v>
      </c>
      <c r="I628" s="128"/>
      <c r="L628" s="31"/>
      <c r="M628" s="129"/>
      <c r="T628" s="52"/>
      <c r="AT628" s="16" t="s">
        <v>164</v>
      </c>
      <c r="AU628" s="16" t="s">
        <v>80</v>
      </c>
    </row>
    <row r="629" spans="2:65" s="1" customFormat="1" ht="19.5">
      <c r="B629" s="31"/>
      <c r="D629" s="234" t="s">
        <v>166</v>
      </c>
      <c r="F629" s="235" t="s">
        <v>289</v>
      </c>
      <c r="I629" s="128"/>
      <c r="L629" s="31"/>
      <c r="M629" s="129"/>
      <c r="T629" s="52"/>
      <c r="AT629" s="16" t="s">
        <v>166</v>
      </c>
      <c r="AU629" s="16" t="s">
        <v>80</v>
      </c>
    </row>
    <row r="630" spans="2:65" s="1" customFormat="1" ht="24.2" customHeight="1">
      <c r="B630" s="31"/>
      <c r="C630" s="239" t="s">
        <v>760</v>
      </c>
      <c r="D630" s="239" t="s">
        <v>157</v>
      </c>
      <c r="E630" s="240" t="s">
        <v>368</v>
      </c>
      <c r="F630" s="241" t="s">
        <v>369</v>
      </c>
      <c r="G630" s="242" t="s">
        <v>160</v>
      </c>
      <c r="H630" s="243">
        <v>192</v>
      </c>
      <c r="I630" s="120"/>
      <c r="J630" s="121">
        <f>ROUND(I630*H630,2)</f>
        <v>0</v>
      </c>
      <c r="K630" s="119" t="s">
        <v>161</v>
      </c>
      <c r="L630" s="31"/>
      <c r="M630" s="122" t="s">
        <v>19</v>
      </c>
      <c r="N630" s="123" t="s">
        <v>44</v>
      </c>
      <c r="P630" s="124">
        <f>O630*H630</f>
        <v>0</v>
      </c>
      <c r="Q630" s="124">
        <v>0</v>
      </c>
      <c r="R630" s="124">
        <f>Q630*H630</f>
        <v>0</v>
      </c>
      <c r="S630" s="124">
        <v>0</v>
      </c>
      <c r="T630" s="125">
        <f>S630*H630</f>
        <v>0</v>
      </c>
      <c r="AR630" s="126" t="s">
        <v>162</v>
      </c>
      <c r="AT630" s="126" t="s">
        <v>157</v>
      </c>
      <c r="AU630" s="126" t="s">
        <v>80</v>
      </c>
      <c r="AY630" s="16" t="s">
        <v>155</v>
      </c>
      <c r="BE630" s="127">
        <f>IF(N630="základní",J630,0)</f>
        <v>0</v>
      </c>
      <c r="BF630" s="127">
        <f>IF(N630="snížená",J630,0)</f>
        <v>0</v>
      </c>
      <c r="BG630" s="127">
        <f>IF(N630="zákl. přenesená",J630,0)</f>
        <v>0</v>
      </c>
      <c r="BH630" s="127">
        <f>IF(N630="sníž. přenesená",J630,0)</f>
        <v>0</v>
      </c>
      <c r="BI630" s="127">
        <f>IF(N630="nulová",J630,0)</f>
        <v>0</v>
      </c>
      <c r="BJ630" s="16" t="s">
        <v>78</v>
      </c>
      <c r="BK630" s="127">
        <f>ROUND(I630*H630,2)</f>
        <v>0</v>
      </c>
      <c r="BL630" s="16" t="s">
        <v>162</v>
      </c>
      <c r="BM630" s="126" t="s">
        <v>761</v>
      </c>
    </row>
    <row r="631" spans="2:65" s="1" customFormat="1">
      <c r="B631" s="31"/>
      <c r="D631" s="244" t="s">
        <v>164</v>
      </c>
      <c r="F631" s="245" t="s">
        <v>371</v>
      </c>
      <c r="I631" s="128"/>
      <c r="L631" s="31"/>
      <c r="M631" s="129"/>
      <c r="T631" s="52"/>
      <c r="AT631" s="16" t="s">
        <v>164</v>
      </c>
      <c r="AU631" s="16" t="s">
        <v>80</v>
      </c>
    </row>
    <row r="632" spans="2:65" s="1" customFormat="1" ht="19.5">
      <c r="B632" s="31"/>
      <c r="D632" s="234" t="s">
        <v>166</v>
      </c>
      <c r="F632" s="235" t="s">
        <v>372</v>
      </c>
      <c r="I632" s="128"/>
      <c r="L632" s="31"/>
      <c r="M632" s="129"/>
      <c r="T632" s="52"/>
      <c r="AT632" s="16" t="s">
        <v>166</v>
      </c>
      <c r="AU632" s="16" t="s">
        <v>80</v>
      </c>
    </row>
    <row r="633" spans="2:65" s="12" customFormat="1">
      <c r="B633" s="130"/>
      <c r="C633" s="246"/>
      <c r="D633" s="234" t="s">
        <v>168</v>
      </c>
      <c r="E633" s="247" t="s">
        <v>19</v>
      </c>
      <c r="F633" s="248" t="s">
        <v>762</v>
      </c>
      <c r="G633" s="246"/>
      <c r="H633" s="249">
        <v>192</v>
      </c>
      <c r="I633" s="132"/>
      <c r="L633" s="130"/>
      <c r="M633" s="133"/>
      <c r="T633" s="134"/>
      <c r="AT633" s="131" t="s">
        <v>168</v>
      </c>
      <c r="AU633" s="131" t="s">
        <v>80</v>
      </c>
      <c r="AV633" s="12" t="s">
        <v>80</v>
      </c>
      <c r="AW633" s="12" t="s">
        <v>34</v>
      </c>
      <c r="AX633" s="12" t="s">
        <v>78</v>
      </c>
      <c r="AY633" s="131" t="s">
        <v>155</v>
      </c>
    </row>
    <row r="634" spans="2:65" s="1" customFormat="1" ht="24.2" customHeight="1">
      <c r="B634" s="31"/>
      <c r="C634" s="239" t="s">
        <v>763</v>
      </c>
      <c r="D634" s="239" t="s">
        <v>157</v>
      </c>
      <c r="E634" s="240" t="s">
        <v>255</v>
      </c>
      <c r="F634" s="241" t="s">
        <v>256</v>
      </c>
      <c r="G634" s="242" t="s">
        <v>160</v>
      </c>
      <c r="H634" s="243">
        <v>72</v>
      </c>
      <c r="I634" s="120"/>
      <c r="J634" s="121">
        <f>ROUND(I634*H634,2)</f>
        <v>0</v>
      </c>
      <c r="K634" s="119" t="s">
        <v>161</v>
      </c>
      <c r="L634" s="31"/>
      <c r="M634" s="122" t="s">
        <v>19</v>
      </c>
      <c r="N634" s="123" t="s">
        <v>44</v>
      </c>
      <c r="P634" s="124">
        <f>O634*H634</f>
        <v>0</v>
      </c>
      <c r="Q634" s="124">
        <v>0</v>
      </c>
      <c r="R634" s="124">
        <f>Q634*H634</f>
        <v>0</v>
      </c>
      <c r="S634" s="124">
        <v>0</v>
      </c>
      <c r="T634" s="125">
        <f>S634*H634</f>
        <v>0</v>
      </c>
      <c r="AR634" s="126" t="s">
        <v>162</v>
      </c>
      <c r="AT634" s="126" t="s">
        <v>157</v>
      </c>
      <c r="AU634" s="126" t="s">
        <v>80</v>
      </c>
      <c r="AY634" s="16" t="s">
        <v>155</v>
      </c>
      <c r="BE634" s="127">
        <f>IF(N634="základní",J634,0)</f>
        <v>0</v>
      </c>
      <c r="BF634" s="127">
        <f>IF(N634="snížená",J634,0)</f>
        <v>0</v>
      </c>
      <c r="BG634" s="127">
        <f>IF(N634="zákl. přenesená",J634,0)</f>
        <v>0</v>
      </c>
      <c r="BH634" s="127">
        <f>IF(N634="sníž. přenesená",J634,0)</f>
        <v>0</v>
      </c>
      <c r="BI634" s="127">
        <f>IF(N634="nulová",J634,0)</f>
        <v>0</v>
      </c>
      <c r="BJ634" s="16" t="s">
        <v>78</v>
      </c>
      <c r="BK634" s="127">
        <f>ROUND(I634*H634,2)</f>
        <v>0</v>
      </c>
      <c r="BL634" s="16" t="s">
        <v>162</v>
      </c>
      <c r="BM634" s="126" t="s">
        <v>764</v>
      </c>
    </row>
    <row r="635" spans="2:65" s="1" customFormat="1">
      <c r="B635" s="31"/>
      <c r="D635" s="244" t="s">
        <v>164</v>
      </c>
      <c r="F635" s="245" t="s">
        <v>258</v>
      </c>
      <c r="I635" s="128"/>
      <c r="L635" s="31"/>
      <c r="M635" s="129"/>
      <c r="T635" s="52"/>
      <c r="AT635" s="16" t="s">
        <v>164</v>
      </c>
      <c r="AU635" s="16" t="s">
        <v>80</v>
      </c>
    </row>
    <row r="636" spans="2:65" s="1" customFormat="1" ht="19.5">
      <c r="B636" s="31"/>
      <c r="D636" s="234" t="s">
        <v>166</v>
      </c>
      <c r="F636" s="235" t="s">
        <v>765</v>
      </c>
      <c r="I636" s="128"/>
      <c r="L636" s="31"/>
      <c r="M636" s="129"/>
      <c r="T636" s="52"/>
      <c r="AT636" s="16" t="s">
        <v>166</v>
      </c>
      <c r="AU636" s="16" t="s">
        <v>80</v>
      </c>
    </row>
    <row r="637" spans="2:65" s="12" customFormat="1">
      <c r="B637" s="130"/>
      <c r="C637" s="246"/>
      <c r="D637" s="234" t="s">
        <v>168</v>
      </c>
      <c r="E637" s="247" t="s">
        <v>19</v>
      </c>
      <c r="F637" s="248" t="s">
        <v>766</v>
      </c>
      <c r="G637" s="246"/>
      <c r="H637" s="249">
        <v>72</v>
      </c>
      <c r="I637" s="132"/>
      <c r="L637" s="130"/>
      <c r="M637" s="133"/>
      <c r="T637" s="134"/>
      <c r="AT637" s="131" t="s">
        <v>168</v>
      </c>
      <c r="AU637" s="131" t="s">
        <v>80</v>
      </c>
      <c r="AV637" s="12" t="s">
        <v>80</v>
      </c>
      <c r="AW637" s="12" t="s">
        <v>34</v>
      </c>
      <c r="AX637" s="12" t="s">
        <v>78</v>
      </c>
      <c r="AY637" s="131" t="s">
        <v>155</v>
      </c>
    </row>
    <row r="638" spans="2:65" s="1" customFormat="1" ht="44.25" customHeight="1">
      <c r="B638" s="31"/>
      <c r="C638" s="239" t="s">
        <v>767</v>
      </c>
      <c r="D638" s="239" t="s">
        <v>157</v>
      </c>
      <c r="E638" s="240" t="s">
        <v>199</v>
      </c>
      <c r="F638" s="241" t="s">
        <v>200</v>
      </c>
      <c r="G638" s="242" t="s">
        <v>201</v>
      </c>
      <c r="H638" s="243">
        <v>0.35</v>
      </c>
      <c r="I638" s="120"/>
      <c r="J638" s="121">
        <f>ROUND(I638*H638,2)</f>
        <v>0</v>
      </c>
      <c r="K638" s="119" t="s">
        <v>161</v>
      </c>
      <c r="L638" s="31"/>
      <c r="M638" s="122" t="s">
        <v>19</v>
      </c>
      <c r="N638" s="123" t="s">
        <v>44</v>
      </c>
      <c r="P638" s="124">
        <f>O638*H638</f>
        <v>0</v>
      </c>
      <c r="Q638" s="124">
        <v>0</v>
      </c>
      <c r="R638" s="124">
        <f>Q638*H638</f>
        <v>0</v>
      </c>
      <c r="S638" s="124">
        <v>0</v>
      </c>
      <c r="T638" s="125">
        <f>S638*H638</f>
        <v>0</v>
      </c>
      <c r="AR638" s="126" t="s">
        <v>162</v>
      </c>
      <c r="AT638" s="126" t="s">
        <v>157</v>
      </c>
      <c r="AU638" s="126" t="s">
        <v>80</v>
      </c>
      <c r="AY638" s="16" t="s">
        <v>155</v>
      </c>
      <c r="BE638" s="127">
        <f>IF(N638="základní",J638,0)</f>
        <v>0</v>
      </c>
      <c r="BF638" s="127">
        <f>IF(N638="snížená",J638,0)</f>
        <v>0</v>
      </c>
      <c r="BG638" s="127">
        <f>IF(N638="zákl. přenesená",J638,0)</f>
        <v>0</v>
      </c>
      <c r="BH638" s="127">
        <f>IF(N638="sníž. přenesená",J638,0)</f>
        <v>0</v>
      </c>
      <c r="BI638" s="127">
        <f>IF(N638="nulová",J638,0)</f>
        <v>0</v>
      </c>
      <c r="BJ638" s="16" t="s">
        <v>78</v>
      </c>
      <c r="BK638" s="127">
        <f>ROUND(I638*H638,2)</f>
        <v>0</v>
      </c>
      <c r="BL638" s="16" t="s">
        <v>162</v>
      </c>
      <c r="BM638" s="126" t="s">
        <v>768</v>
      </c>
    </row>
    <row r="639" spans="2:65" s="1" customFormat="1">
      <c r="B639" s="31"/>
      <c r="D639" s="244" t="s">
        <v>164</v>
      </c>
      <c r="F639" s="245" t="s">
        <v>203</v>
      </c>
      <c r="I639" s="128"/>
      <c r="L639" s="31"/>
      <c r="M639" s="129"/>
      <c r="T639" s="52"/>
      <c r="AT639" s="16" t="s">
        <v>164</v>
      </c>
      <c r="AU639" s="16" t="s">
        <v>80</v>
      </c>
    </row>
    <row r="640" spans="2:65" s="1" customFormat="1" ht="19.5">
      <c r="B640" s="31"/>
      <c r="D640" s="234" t="s">
        <v>166</v>
      </c>
      <c r="F640" s="235" t="s">
        <v>204</v>
      </c>
      <c r="I640" s="128"/>
      <c r="L640" s="31"/>
      <c r="M640" s="129"/>
      <c r="T640" s="52"/>
      <c r="AT640" s="16" t="s">
        <v>166</v>
      </c>
      <c r="AU640" s="16" t="s">
        <v>80</v>
      </c>
    </row>
    <row r="641" spans="2:65" s="1" customFormat="1" ht="24.2" customHeight="1">
      <c r="B641" s="31"/>
      <c r="C641" s="239" t="s">
        <v>769</v>
      </c>
      <c r="D641" s="239" t="s">
        <v>157</v>
      </c>
      <c r="E641" s="240" t="s">
        <v>770</v>
      </c>
      <c r="F641" s="241" t="s">
        <v>771</v>
      </c>
      <c r="G641" s="242" t="s">
        <v>179</v>
      </c>
      <c r="H641" s="243">
        <v>48</v>
      </c>
      <c r="I641" s="120"/>
      <c r="J641" s="121">
        <f>ROUND(I641*H641,2)</f>
        <v>0</v>
      </c>
      <c r="K641" s="119" t="s">
        <v>161</v>
      </c>
      <c r="L641" s="31"/>
      <c r="M641" s="122" t="s">
        <v>19</v>
      </c>
      <c r="N641" s="123" t="s">
        <v>44</v>
      </c>
      <c r="P641" s="124">
        <f>O641*H641</f>
        <v>0</v>
      </c>
      <c r="Q641" s="124">
        <v>0</v>
      </c>
      <c r="R641" s="124">
        <f>Q641*H641</f>
        <v>0</v>
      </c>
      <c r="S641" s="124">
        <v>0</v>
      </c>
      <c r="T641" s="125">
        <f>S641*H641</f>
        <v>0</v>
      </c>
      <c r="AR641" s="126" t="s">
        <v>162</v>
      </c>
      <c r="AT641" s="126" t="s">
        <v>157</v>
      </c>
      <c r="AU641" s="126" t="s">
        <v>80</v>
      </c>
      <c r="AY641" s="16" t="s">
        <v>155</v>
      </c>
      <c r="BE641" s="127">
        <f>IF(N641="základní",J641,0)</f>
        <v>0</v>
      </c>
      <c r="BF641" s="127">
        <f>IF(N641="snížená",J641,0)</f>
        <v>0</v>
      </c>
      <c r="BG641" s="127">
        <f>IF(N641="zákl. přenesená",J641,0)</f>
        <v>0</v>
      </c>
      <c r="BH641" s="127">
        <f>IF(N641="sníž. přenesená",J641,0)</f>
        <v>0</v>
      </c>
      <c r="BI641" s="127">
        <f>IF(N641="nulová",J641,0)</f>
        <v>0</v>
      </c>
      <c r="BJ641" s="16" t="s">
        <v>78</v>
      </c>
      <c r="BK641" s="127">
        <f>ROUND(I641*H641,2)</f>
        <v>0</v>
      </c>
      <c r="BL641" s="16" t="s">
        <v>162</v>
      </c>
      <c r="BM641" s="126" t="s">
        <v>772</v>
      </c>
    </row>
    <row r="642" spans="2:65" s="1" customFormat="1">
      <c r="B642" s="31"/>
      <c r="D642" s="244" t="s">
        <v>164</v>
      </c>
      <c r="F642" s="245" t="s">
        <v>773</v>
      </c>
      <c r="I642" s="128"/>
      <c r="L642" s="31"/>
      <c r="M642" s="129"/>
      <c r="T642" s="52"/>
      <c r="AT642" s="16" t="s">
        <v>164</v>
      </c>
      <c r="AU642" s="16" t="s">
        <v>80</v>
      </c>
    </row>
    <row r="643" spans="2:65" s="1" customFormat="1" ht="19.5">
      <c r="B643" s="31"/>
      <c r="D643" s="234" t="s">
        <v>166</v>
      </c>
      <c r="F643" s="235" t="s">
        <v>353</v>
      </c>
      <c r="I643" s="128"/>
      <c r="L643" s="31"/>
      <c r="M643" s="129"/>
      <c r="T643" s="52"/>
      <c r="AT643" s="16" t="s">
        <v>166</v>
      </c>
      <c r="AU643" s="16" t="s">
        <v>80</v>
      </c>
    </row>
    <row r="644" spans="2:65" s="1" customFormat="1" ht="24.2" customHeight="1">
      <c r="B644" s="31"/>
      <c r="C644" s="239" t="s">
        <v>774</v>
      </c>
      <c r="D644" s="239" t="s">
        <v>157</v>
      </c>
      <c r="E644" s="240" t="s">
        <v>376</v>
      </c>
      <c r="F644" s="241" t="s">
        <v>377</v>
      </c>
      <c r="G644" s="242" t="s">
        <v>160</v>
      </c>
      <c r="H644" s="243">
        <v>192</v>
      </c>
      <c r="I644" s="120"/>
      <c r="J644" s="121">
        <f>ROUND(I644*H644,2)</f>
        <v>0</v>
      </c>
      <c r="K644" s="119" t="s">
        <v>161</v>
      </c>
      <c r="L644" s="31"/>
      <c r="M644" s="122" t="s">
        <v>19</v>
      </c>
      <c r="N644" s="123" t="s">
        <v>44</v>
      </c>
      <c r="P644" s="124">
        <f>O644*H644</f>
        <v>0</v>
      </c>
      <c r="Q644" s="124">
        <v>0</v>
      </c>
      <c r="R644" s="124">
        <f>Q644*H644</f>
        <v>0</v>
      </c>
      <c r="S644" s="124">
        <v>0</v>
      </c>
      <c r="T644" s="125">
        <f>S644*H644</f>
        <v>0</v>
      </c>
      <c r="AR644" s="126" t="s">
        <v>162</v>
      </c>
      <c r="AT644" s="126" t="s">
        <v>157</v>
      </c>
      <c r="AU644" s="126" t="s">
        <v>80</v>
      </c>
      <c r="AY644" s="16" t="s">
        <v>155</v>
      </c>
      <c r="BE644" s="127">
        <f>IF(N644="základní",J644,0)</f>
        <v>0</v>
      </c>
      <c r="BF644" s="127">
        <f>IF(N644="snížená",J644,0)</f>
        <v>0</v>
      </c>
      <c r="BG644" s="127">
        <f>IF(N644="zákl. přenesená",J644,0)</f>
        <v>0</v>
      </c>
      <c r="BH644" s="127">
        <f>IF(N644="sníž. přenesená",J644,0)</f>
        <v>0</v>
      </c>
      <c r="BI644" s="127">
        <f>IF(N644="nulová",J644,0)</f>
        <v>0</v>
      </c>
      <c r="BJ644" s="16" t="s">
        <v>78</v>
      </c>
      <c r="BK644" s="127">
        <f>ROUND(I644*H644,2)</f>
        <v>0</v>
      </c>
      <c r="BL644" s="16" t="s">
        <v>162</v>
      </c>
      <c r="BM644" s="126" t="s">
        <v>775</v>
      </c>
    </row>
    <row r="645" spans="2:65" s="1" customFormat="1">
      <c r="B645" s="31"/>
      <c r="D645" s="244" t="s">
        <v>164</v>
      </c>
      <c r="F645" s="245" t="s">
        <v>379</v>
      </c>
      <c r="I645" s="128"/>
      <c r="L645" s="31"/>
      <c r="M645" s="129"/>
      <c r="T645" s="52"/>
      <c r="AT645" s="16" t="s">
        <v>164</v>
      </c>
      <c r="AU645" s="16" t="s">
        <v>80</v>
      </c>
    </row>
    <row r="646" spans="2:65" s="1" customFormat="1" ht="19.5">
      <c r="B646" s="31"/>
      <c r="D646" s="234" t="s">
        <v>166</v>
      </c>
      <c r="F646" s="235" t="s">
        <v>380</v>
      </c>
      <c r="I646" s="128"/>
      <c r="L646" s="31"/>
      <c r="M646" s="129"/>
      <c r="T646" s="52"/>
      <c r="AT646" s="16" t="s">
        <v>166</v>
      </c>
      <c r="AU646" s="16" t="s">
        <v>80</v>
      </c>
    </row>
    <row r="647" spans="2:65" s="12" customFormat="1">
      <c r="B647" s="130"/>
      <c r="C647" s="246"/>
      <c r="D647" s="234" t="s">
        <v>168</v>
      </c>
      <c r="E647" s="247" t="s">
        <v>19</v>
      </c>
      <c r="F647" s="248" t="s">
        <v>776</v>
      </c>
      <c r="G647" s="246"/>
      <c r="H647" s="249">
        <v>192</v>
      </c>
      <c r="I647" s="132"/>
      <c r="L647" s="130"/>
      <c r="M647" s="133"/>
      <c r="T647" s="134"/>
      <c r="AT647" s="131" t="s">
        <v>168</v>
      </c>
      <c r="AU647" s="131" t="s">
        <v>80</v>
      </c>
      <c r="AV647" s="12" t="s">
        <v>80</v>
      </c>
      <c r="AW647" s="12" t="s">
        <v>34</v>
      </c>
      <c r="AX647" s="12" t="s">
        <v>78</v>
      </c>
      <c r="AY647" s="131" t="s">
        <v>155</v>
      </c>
    </row>
    <row r="648" spans="2:65" s="1" customFormat="1" ht="16.5" customHeight="1">
      <c r="B648" s="31"/>
      <c r="C648" s="250" t="s">
        <v>777</v>
      </c>
      <c r="D648" s="250" t="s">
        <v>192</v>
      </c>
      <c r="E648" s="251" t="s">
        <v>383</v>
      </c>
      <c r="F648" s="252" t="s">
        <v>384</v>
      </c>
      <c r="G648" s="253" t="s">
        <v>385</v>
      </c>
      <c r="H648" s="254">
        <v>192</v>
      </c>
      <c r="I648" s="136"/>
      <c r="J648" s="137">
        <f>ROUND(I648*H648,2)</f>
        <v>0</v>
      </c>
      <c r="K648" s="135" t="s">
        <v>19</v>
      </c>
      <c r="L648" s="138"/>
      <c r="M648" s="139" t="s">
        <v>19</v>
      </c>
      <c r="N648" s="140" t="s">
        <v>44</v>
      </c>
      <c r="P648" s="124">
        <f>O648*H648</f>
        <v>0</v>
      </c>
      <c r="Q648" s="124">
        <v>0</v>
      </c>
      <c r="R648" s="124">
        <f>Q648*H648</f>
        <v>0</v>
      </c>
      <c r="S648" s="124">
        <v>0</v>
      </c>
      <c r="T648" s="125">
        <f>S648*H648</f>
        <v>0</v>
      </c>
      <c r="AR648" s="126" t="s">
        <v>195</v>
      </c>
      <c r="AT648" s="126" t="s">
        <v>192</v>
      </c>
      <c r="AU648" s="126" t="s">
        <v>80</v>
      </c>
      <c r="AY648" s="16" t="s">
        <v>155</v>
      </c>
      <c r="BE648" s="127">
        <f>IF(N648="základní",J648,0)</f>
        <v>0</v>
      </c>
      <c r="BF648" s="127">
        <f>IF(N648="snížená",J648,0)</f>
        <v>0</v>
      </c>
      <c r="BG648" s="127">
        <f>IF(N648="zákl. přenesená",J648,0)</f>
        <v>0</v>
      </c>
      <c r="BH648" s="127">
        <f>IF(N648="sníž. přenesená",J648,0)</f>
        <v>0</v>
      </c>
      <c r="BI648" s="127">
        <f>IF(N648="nulová",J648,0)</f>
        <v>0</v>
      </c>
      <c r="BJ648" s="16" t="s">
        <v>78</v>
      </c>
      <c r="BK648" s="127">
        <f>ROUND(I648*H648,2)</f>
        <v>0</v>
      </c>
      <c r="BL648" s="16" t="s">
        <v>162</v>
      </c>
      <c r="BM648" s="126" t="s">
        <v>778</v>
      </c>
    </row>
    <row r="649" spans="2:65" s="1" customFormat="1" ht="19.5">
      <c r="B649" s="31"/>
      <c r="D649" s="234" t="s">
        <v>166</v>
      </c>
      <c r="F649" s="235" t="s">
        <v>387</v>
      </c>
      <c r="I649" s="128"/>
      <c r="L649" s="31"/>
      <c r="M649" s="129"/>
      <c r="T649" s="52"/>
      <c r="AT649" s="16" t="s">
        <v>166</v>
      </c>
      <c r="AU649" s="16" t="s">
        <v>80</v>
      </c>
    </row>
    <row r="650" spans="2:65" s="1" customFormat="1" ht="16.5" customHeight="1">
      <c r="B650" s="31"/>
      <c r="C650" s="250" t="s">
        <v>779</v>
      </c>
      <c r="D650" s="250" t="s">
        <v>192</v>
      </c>
      <c r="E650" s="251" t="s">
        <v>389</v>
      </c>
      <c r="F650" s="252" t="s">
        <v>390</v>
      </c>
      <c r="G650" s="253" t="s">
        <v>385</v>
      </c>
      <c r="H650" s="254">
        <v>192</v>
      </c>
      <c r="I650" s="136"/>
      <c r="J650" s="137">
        <f>ROUND(I650*H650,2)</f>
        <v>0</v>
      </c>
      <c r="K650" s="135" t="s">
        <v>19</v>
      </c>
      <c r="L650" s="138"/>
      <c r="M650" s="139" t="s">
        <v>19</v>
      </c>
      <c r="N650" s="140" t="s">
        <v>44</v>
      </c>
      <c r="P650" s="124">
        <f>O650*H650</f>
        <v>0</v>
      </c>
      <c r="Q650" s="124">
        <v>0</v>
      </c>
      <c r="R650" s="124">
        <f>Q650*H650</f>
        <v>0</v>
      </c>
      <c r="S650" s="124">
        <v>0</v>
      </c>
      <c r="T650" s="125">
        <f>S650*H650</f>
        <v>0</v>
      </c>
      <c r="AR650" s="126" t="s">
        <v>195</v>
      </c>
      <c r="AT650" s="126" t="s">
        <v>192</v>
      </c>
      <c r="AU650" s="126" t="s">
        <v>80</v>
      </c>
      <c r="AY650" s="16" t="s">
        <v>155</v>
      </c>
      <c r="BE650" s="127">
        <f>IF(N650="základní",J650,0)</f>
        <v>0</v>
      </c>
      <c r="BF650" s="127">
        <f>IF(N650="snížená",J650,0)</f>
        <v>0</v>
      </c>
      <c r="BG650" s="127">
        <f>IF(N650="zákl. přenesená",J650,0)</f>
        <v>0</v>
      </c>
      <c r="BH650" s="127">
        <f>IF(N650="sníž. přenesená",J650,0)</f>
        <v>0</v>
      </c>
      <c r="BI650" s="127">
        <f>IF(N650="nulová",J650,0)</f>
        <v>0</v>
      </c>
      <c r="BJ650" s="16" t="s">
        <v>78</v>
      </c>
      <c r="BK650" s="127">
        <f>ROUND(I650*H650,2)</f>
        <v>0</v>
      </c>
      <c r="BL650" s="16" t="s">
        <v>162</v>
      </c>
      <c r="BM650" s="126" t="s">
        <v>780</v>
      </c>
    </row>
    <row r="651" spans="2:65" s="1" customFormat="1" ht="19.5">
      <c r="B651" s="31"/>
      <c r="D651" s="234" t="s">
        <v>166</v>
      </c>
      <c r="F651" s="235" t="s">
        <v>392</v>
      </c>
      <c r="I651" s="128"/>
      <c r="L651" s="31"/>
      <c r="M651" s="129"/>
      <c r="T651" s="52"/>
      <c r="AT651" s="16" t="s">
        <v>166</v>
      </c>
      <c r="AU651" s="16" t="s">
        <v>80</v>
      </c>
    </row>
    <row r="652" spans="2:65" s="1" customFormat="1" ht="37.9" customHeight="1">
      <c r="B652" s="31"/>
      <c r="C652" s="239" t="s">
        <v>781</v>
      </c>
      <c r="D652" s="239" t="s">
        <v>157</v>
      </c>
      <c r="E652" s="240" t="s">
        <v>309</v>
      </c>
      <c r="F652" s="241" t="s">
        <v>310</v>
      </c>
      <c r="G652" s="242" t="s">
        <v>300</v>
      </c>
      <c r="H652" s="243">
        <v>1.44</v>
      </c>
      <c r="I652" s="120"/>
      <c r="J652" s="121">
        <f>ROUND(I652*H652,2)</f>
        <v>0</v>
      </c>
      <c r="K652" s="119" t="s">
        <v>19</v>
      </c>
      <c r="L652" s="31"/>
      <c r="M652" s="122" t="s">
        <v>19</v>
      </c>
      <c r="N652" s="123" t="s">
        <v>44</v>
      </c>
      <c r="P652" s="124">
        <f>O652*H652</f>
        <v>0</v>
      </c>
      <c r="Q652" s="124">
        <v>0</v>
      </c>
      <c r="R652" s="124">
        <f>Q652*H652</f>
        <v>0</v>
      </c>
      <c r="S652" s="124">
        <v>0</v>
      </c>
      <c r="T652" s="125">
        <f>S652*H652</f>
        <v>0</v>
      </c>
      <c r="AR652" s="126" t="s">
        <v>162</v>
      </c>
      <c r="AT652" s="126" t="s">
        <v>157</v>
      </c>
      <c r="AU652" s="126" t="s">
        <v>80</v>
      </c>
      <c r="AY652" s="16" t="s">
        <v>155</v>
      </c>
      <c r="BE652" s="127">
        <f>IF(N652="základní",J652,0)</f>
        <v>0</v>
      </c>
      <c r="BF652" s="127">
        <f>IF(N652="snížená",J652,0)</f>
        <v>0</v>
      </c>
      <c r="BG652" s="127">
        <f>IF(N652="zákl. přenesená",J652,0)</f>
        <v>0</v>
      </c>
      <c r="BH652" s="127">
        <f>IF(N652="sníž. přenesená",J652,0)</f>
        <v>0</v>
      </c>
      <c r="BI652" s="127">
        <f>IF(N652="nulová",J652,0)</f>
        <v>0</v>
      </c>
      <c r="BJ652" s="16" t="s">
        <v>78</v>
      </c>
      <c r="BK652" s="127">
        <f>ROUND(I652*H652,2)</f>
        <v>0</v>
      </c>
      <c r="BL652" s="16" t="s">
        <v>162</v>
      </c>
      <c r="BM652" s="126" t="s">
        <v>782</v>
      </c>
    </row>
    <row r="653" spans="2:65" s="1" customFormat="1" ht="29.25">
      <c r="B653" s="31"/>
      <c r="D653" s="234" t="s">
        <v>166</v>
      </c>
      <c r="F653" s="235" t="s">
        <v>312</v>
      </c>
      <c r="I653" s="128"/>
      <c r="L653" s="31"/>
      <c r="M653" s="129"/>
      <c r="T653" s="52"/>
      <c r="AT653" s="16" t="s">
        <v>166</v>
      </c>
      <c r="AU653" s="16" t="s">
        <v>80</v>
      </c>
    </row>
    <row r="654" spans="2:65" s="12" customFormat="1">
      <c r="B654" s="130"/>
      <c r="C654" s="246"/>
      <c r="D654" s="234" t="s">
        <v>168</v>
      </c>
      <c r="E654" s="247" t="s">
        <v>19</v>
      </c>
      <c r="F654" s="248" t="s">
        <v>783</v>
      </c>
      <c r="G654" s="246"/>
      <c r="H654" s="249">
        <v>1.44</v>
      </c>
      <c r="I654" s="132"/>
      <c r="L654" s="130"/>
      <c r="M654" s="133"/>
      <c r="T654" s="134"/>
      <c r="AT654" s="131" t="s">
        <v>168</v>
      </c>
      <c r="AU654" s="131" t="s">
        <v>80</v>
      </c>
      <c r="AV654" s="12" t="s">
        <v>80</v>
      </c>
      <c r="AW654" s="12" t="s">
        <v>34</v>
      </c>
      <c r="AX654" s="12" t="s">
        <v>78</v>
      </c>
      <c r="AY654" s="131" t="s">
        <v>155</v>
      </c>
    </row>
    <row r="655" spans="2:65" s="1" customFormat="1" ht="16.5" customHeight="1">
      <c r="B655" s="31"/>
      <c r="C655" s="250" t="s">
        <v>784</v>
      </c>
      <c r="D655" s="250" t="s">
        <v>192</v>
      </c>
      <c r="E655" s="251" t="s">
        <v>315</v>
      </c>
      <c r="F655" s="252" t="s">
        <v>316</v>
      </c>
      <c r="G655" s="253" t="s">
        <v>300</v>
      </c>
      <c r="H655" s="254">
        <v>1.44</v>
      </c>
      <c r="I655" s="136"/>
      <c r="J655" s="137">
        <f>ROUND(I655*H655,2)</f>
        <v>0</v>
      </c>
      <c r="K655" s="135" t="s">
        <v>19</v>
      </c>
      <c r="L655" s="138"/>
      <c r="M655" s="139" t="s">
        <v>19</v>
      </c>
      <c r="N655" s="140" t="s">
        <v>44</v>
      </c>
      <c r="P655" s="124">
        <f>O655*H655</f>
        <v>0</v>
      </c>
      <c r="Q655" s="124">
        <v>1E-3</v>
      </c>
      <c r="R655" s="124">
        <f>Q655*H655</f>
        <v>1.4399999999999999E-3</v>
      </c>
      <c r="S655" s="124">
        <v>0</v>
      </c>
      <c r="T655" s="125">
        <f>S655*H655</f>
        <v>0</v>
      </c>
      <c r="AR655" s="126" t="s">
        <v>195</v>
      </c>
      <c r="AT655" s="126" t="s">
        <v>192</v>
      </c>
      <c r="AU655" s="126" t="s">
        <v>80</v>
      </c>
      <c r="AY655" s="16" t="s">
        <v>155</v>
      </c>
      <c r="BE655" s="127">
        <f>IF(N655="základní",J655,0)</f>
        <v>0</v>
      </c>
      <c r="BF655" s="127">
        <f>IF(N655="snížená",J655,0)</f>
        <v>0</v>
      </c>
      <c r="BG655" s="127">
        <f>IF(N655="zákl. přenesená",J655,0)</f>
        <v>0</v>
      </c>
      <c r="BH655" s="127">
        <f>IF(N655="sníž. přenesená",J655,0)</f>
        <v>0</v>
      </c>
      <c r="BI655" s="127">
        <f>IF(N655="nulová",J655,0)</f>
        <v>0</v>
      </c>
      <c r="BJ655" s="16" t="s">
        <v>78</v>
      </c>
      <c r="BK655" s="127">
        <f>ROUND(I655*H655,2)</f>
        <v>0</v>
      </c>
      <c r="BL655" s="16" t="s">
        <v>162</v>
      </c>
      <c r="BM655" s="126" t="s">
        <v>785</v>
      </c>
    </row>
    <row r="656" spans="2:65" s="1" customFormat="1" ht="19.5">
      <c r="B656" s="31"/>
      <c r="D656" s="234" t="s">
        <v>166</v>
      </c>
      <c r="F656" s="235" t="s">
        <v>318</v>
      </c>
      <c r="I656" s="128"/>
      <c r="L656" s="31"/>
      <c r="M656" s="129"/>
      <c r="T656" s="52"/>
      <c r="AT656" s="16" t="s">
        <v>166</v>
      </c>
      <c r="AU656" s="16" t="s">
        <v>80</v>
      </c>
    </row>
    <row r="657" spans="2:65" s="11" customFormat="1" ht="22.9" customHeight="1">
      <c r="B657" s="109"/>
      <c r="C657" s="236"/>
      <c r="D657" s="237" t="s">
        <v>72</v>
      </c>
      <c r="E657" s="238" t="s">
        <v>295</v>
      </c>
      <c r="F657" s="238" t="s">
        <v>786</v>
      </c>
      <c r="G657" s="236"/>
      <c r="H657" s="236"/>
      <c r="I657" s="286"/>
      <c r="J657" s="287">
        <f>BK657</f>
        <v>0</v>
      </c>
      <c r="K657" s="236"/>
      <c r="L657" s="109"/>
      <c r="M657" s="114"/>
      <c r="P657" s="115">
        <f>SUM(P658:P661)</f>
        <v>0</v>
      </c>
      <c r="R657" s="115">
        <f>SUM(R658:R661)</f>
        <v>0</v>
      </c>
      <c r="T657" s="116">
        <f>SUM(T658:T661)</f>
        <v>0</v>
      </c>
      <c r="AR657" s="110" t="s">
        <v>78</v>
      </c>
      <c r="AT657" s="117" t="s">
        <v>72</v>
      </c>
      <c r="AU657" s="117" t="s">
        <v>78</v>
      </c>
      <c r="AY657" s="110" t="s">
        <v>155</v>
      </c>
      <c r="BK657" s="118">
        <f>SUM(BK658:BK661)</f>
        <v>0</v>
      </c>
    </row>
    <row r="658" spans="2:65" s="1" customFormat="1" ht="62.65" customHeight="1">
      <c r="B658" s="31"/>
      <c r="C658" s="239" t="s">
        <v>787</v>
      </c>
      <c r="D658" s="239" t="s">
        <v>157</v>
      </c>
      <c r="E658" s="240" t="s">
        <v>788</v>
      </c>
      <c r="F658" s="241" t="s">
        <v>789</v>
      </c>
      <c r="G658" s="242" t="s">
        <v>790</v>
      </c>
      <c r="H658" s="243">
        <v>24</v>
      </c>
      <c r="I658" s="120"/>
      <c r="J658" s="121">
        <f>ROUND(I658*H658,2)</f>
        <v>0</v>
      </c>
      <c r="K658" s="119" t="s">
        <v>19</v>
      </c>
      <c r="L658" s="31"/>
      <c r="M658" s="122" t="s">
        <v>19</v>
      </c>
      <c r="N658" s="123" t="s">
        <v>44</v>
      </c>
      <c r="P658" s="124">
        <f>O658*H658</f>
        <v>0</v>
      </c>
      <c r="Q658" s="124">
        <v>0</v>
      </c>
      <c r="R658" s="124">
        <f>Q658*H658</f>
        <v>0</v>
      </c>
      <c r="S658" s="124">
        <v>0</v>
      </c>
      <c r="T658" s="125">
        <f>S658*H658</f>
        <v>0</v>
      </c>
      <c r="AR658" s="126" t="s">
        <v>162</v>
      </c>
      <c r="AT658" s="126" t="s">
        <v>157</v>
      </c>
      <c r="AU658" s="126" t="s">
        <v>80</v>
      </c>
      <c r="AY658" s="16" t="s">
        <v>155</v>
      </c>
      <c r="BE658" s="127">
        <f>IF(N658="základní",J658,0)</f>
        <v>0</v>
      </c>
      <c r="BF658" s="127">
        <f>IF(N658="snížená",J658,0)</f>
        <v>0</v>
      </c>
      <c r="BG658" s="127">
        <f>IF(N658="zákl. přenesená",J658,0)</f>
        <v>0</v>
      </c>
      <c r="BH658" s="127">
        <f>IF(N658="sníž. přenesená",J658,0)</f>
        <v>0</v>
      </c>
      <c r="BI658" s="127">
        <f>IF(N658="nulová",J658,0)</f>
        <v>0</v>
      </c>
      <c r="BJ658" s="16" t="s">
        <v>78</v>
      </c>
      <c r="BK658" s="127">
        <f>ROUND(I658*H658,2)</f>
        <v>0</v>
      </c>
      <c r="BL658" s="16" t="s">
        <v>162</v>
      </c>
      <c r="BM658" s="126" t="s">
        <v>791</v>
      </c>
    </row>
    <row r="659" spans="2:65" s="1" customFormat="1" ht="19.5">
      <c r="B659" s="31"/>
      <c r="D659" s="234" t="s">
        <v>166</v>
      </c>
      <c r="F659" s="235" t="s">
        <v>792</v>
      </c>
      <c r="I659" s="128"/>
      <c r="L659" s="31"/>
      <c r="M659" s="129"/>
      <c r="T659" s="52"/>
      <c r="AT659" s="16" t="s">
        <v>166</v>
      </c>
      <c r="AU659" s="16" t="s">
        <v>80</v>
      </c>
    </row>
    <row r="660" spans="2:65" s="1" customFormat="1" ht="62.65" customHeight="1">
      <c r="B660" s="31"/>
      <c r="C660" s="239" t="s">
        <v>793</v>
      </c>
      <c r="D660" s="239" t="s">
        <v>157</v>
      </c>
      <c r="E660" s="240" t="s">
        <v>794</v>
      </c>
      <c r="F660" s="241" t="s">
        <v>795</v>
      </c>
      <c r="G660" s="242" t="s">
        <v>790</v>
      </c>
      <c r="H660" s="243">
        <v>16</v>
      </c>
      <c r="I660" s="120"/>
      <c r="J660" s="121">
        <f>ROUND(I660*H660,2)</f>
        <v>0</v>
      </c>
      <c r="K660" s="119" t="s">
        <v>19</v>
      </c>
      <c r="L660" s="31"/>
      <c r="M660" s="122" t="s">
        <v>19</v>
      </c>
      <c r="N660" s="123" t="s">
        <v>44</v>
      </c>
      <c r="P660" s="124">
        <f>O660*H660</f>
        <v>0</v>
      </c>
      <c r="Q660" s="124">
        <v>0</v>
      </c>
      <c r="R660" s="124">
        <f>Q660*H660</f>
        <v>0</v>
      </c>
      <c r="S660" s="124">
        <v>0</v>
      </c>
      <c r="T660" s="125">
        <f>S660*H660</f>
        <v>0</v>
      </c>
      <c r="AR660" s="126" t="s">
        <v>162</v>
      </c>
      <c r="AT660" s="126" t="s">
        <v>157</v>
      </c>
      <c r="AU660" s="126" t="s">
        <v>80</v>
      </c>
      <c r="AY660" s="16" t="s">
        <v>155</v>
      </c>
      <c r="BE660" s="127">
        <f>IF(N660="základní",J660,0)</f>
        <v>0</v>
      </c>
      <c r="BF660" s="127">
        <f>IF(N660="snížená",J660,0)</f>
        <v>0</v>
      </c>
      <c r="BG660" s="127">
        <f>IF(N660="zákl. přenesená",J660,0)</f>
        <v>0</v>
      </c>
      <c r="BH660" s="127">
        <f>IF(N660="sníž. přenesená",J660,0)</f>
        <v>0</v>
      </c>
      <c r="BI660" s="127">
        <f>IF(N660="nulová",J660,0)</f>
        <v>0</v>
      </c>
      <c r="BJ660" s="16" t="s">
        <v>78</v>
      </c>
      <c r="BK660" s="127">
        <f>ROUND(I660*H660,2)</f>
        <v>0</v>
      </c>
      <c r="BL660" s="16" t="s">
        <v>162</v>
      </c>
      <c r="BM660" s="126" t="s">
        <v>796</v>
      </c>
    </row>
    <row r="661" spans="2:65" s="1" customFormat="1" ht="19.5">
      <c r="B661" s="31"/>
      <c r="D661" s="234" t="s">
        <v>166</v>
      </c>
      <c r="F661" s="235" t="s">
        <v>797</v>
      </c>
      <c r="I661" s="128"/>
      <c r="L661" s="31"/>
      <c r="M661" s="129"/>
      <c r="T661" s="52"/>
      <c r="AT661" s="16" t="s">
        <v>166</v>
      </c>
      <c r="AU661" s="16" t="s">
        <v>80</v>
      </c>
    </row>
    <row r="662" spans="2:65" s="11" customFormat="1" ht="22.9" customHeight="1">
      <c r="B662" s="109"/>
      <c r="C662" s="236"/>
      <c r="D662" s="237" t="s">
        <v>72</v>
      </c>
      <c r="E662" s="238" t="s">
        <v>297</v>
      </c>
      <c r="F662" s="238" t="s">
        <v>798</v>
      </c>
      <c r="G662" s="236"/>
      <c r="H662" s="236"/>
      <c r="I662" s="286"/>
      <c r="J662" s="287">
        <f>BK662</f>
        <v>0</v>
      </c>
      <c r="K662" s="236"/>
      <c r="L662" s="109"/>
      <c r="M662" s="114"/>
      <c r="P662" s="115">
        <f>SUM(P663:P706)</f>
        <v>0</v>
      </c>
      <c r="R662" s="115">
        <f>SUM(R663:R706)</f>
        <v>0.65399999999999991</v>
      </c>
      <c r="T662" s="116">
        <f>SUM(T663:T706)</f>
        <v>0</v>
      </c>
      <c r="AR662" s="110" t="s">
        <v>78</v>
      </c>
      <c r="AT662" s="117" t="s">
        <v>72</v>
      </c>
      <c r="AU662" s="117" t="s">
        <v>78</v>
      </c>
      <c r="AY662" s="110" t="s">
        <v>155</v>
      </c>
      <c r="BK662" s="118">
        <f>SUM(BK663:BK706)</f>
        <v>0</v>
      </c>
    </row>
    <row r="663" spans="2:65" s="1" customFormat="1" ht="24.2" customHeight="1">
      <c r="B663" s="31"/>
      <c r="C663" s="239" t="s">
        <v>799</v>
      </c>
      <c r="D663" s="239" t="s">
        <v>157</v>
      </c>
      <c r="E663" s="240" t="s">
        <v>800</v>
      </c>
      <c r="F663" s="241" t="s">
        <v>801</v>
      </c>
      <c r="G663" s="242" t="s">
        <v>160</v>
      </c>
      <c r="H663" s="243">
        <v>83.4</v>
      </c>
      <c r="I663" s="120"/>
      <c r="J663" s="121">
        <f>ROUND(I663*H663,2)</f>
        <v>0</v>
      </c>
      <c r="K663" s="119" t="s">
        <v>19</v>
      </c>
      <c r="L663" s="31"/>
      <c r="M663" s="122" t="s">
        <v>19</v>
      </c>
      <c r="N663" s="123" t="s">
        <v>44</v>
      </c>
      <c r="P663" s="124">
        <f>O663*H663</f>
        <v>0</v>
      </c>
      <c r="Q663" s="124">
        <v>0</v>
      </c>
      <c r="R663" s="124">
        <f>Q663*H663</f>
        <v>0</v>
      </c>
      <c r="S663" s="124">
        <v>0</v>
      </c>
      <c r="T663" s="125">
        <f>S663*H663</f>
        <v>0</v>
      </c>
      <c r="AR663" s="126" t="s">
        <v>162</v>
      </c>
      <c r="AT663" s="126" t="s">
        <v>157</v>
      </c>
      <c r="AU663" s="126" t="s">
        <v>80</v>
      </c>
      <c r="AY663" s="16" t="s">
        <v>155</v>
      </c>
      <c r="BE663" s="127">
        <f>IF(N663="základní",J663,0)</f>
        <v>0</v>
      </c>
      <c r="BF663" s="127">
        <f>IF(N663="snížená",J663,0)</f>
        <v>0</v>
      </c>
      <c r="BG663" s="127">
        <f>IF(N663="zákl. přenesená",J663,0)</f>
        <v>0</v>
      </c>
      <c r="BH663" s="127">
        <f>IF(N663="sníž. přenesená",J663,0)</f>
        <v>0</v>
      </c>
      <c r="BI663" s="127">
        <f>IF(N663="nulová",J663,0)</f>
        <v>0</v>
      </c>
      <c r="BJ663" s="16" t="s">
        <v>78</v>
      </c>
      <c r="BK663" s="127">
        <f>ROUND(I663*H663,2)</f>
        <v>0</v>
      </c>
      <c r="BL663" s="16" t="s">
        <v>162</v>
      </c>
      <c r="BM663" s="126" t="s">
        <v>802</v>
      </c>
    </row>
    <row r="664" spans="2:65" s="1" customFormat="1" ht="29.25">
      <c r="B664" s="31"/>
      <c r="D664" s="234" t="s">
        <v>166</v>
      </c>
      <c r="F664" s="235" t="s">
        <v>803</v>
      </c>
      <c r="I664" s="128"/>
      <c r="L664" s="31"/>
      <c r="M664" s="129"/>
      <c r="T664" s="52"/>
      <c r="AT664" s="16" t="s">
        <v>166</v>
      </c>
      <c r="AU664" s="16" t="s">
        <v>80</v>
      </c>
    </row>
    <row r="665" spans="2:65" s="12" customFormat="1">
      <c r="B665" s="130"/>
      <c r="C665" s="246"/>
      <c r="D665" s="234" t="s">
        <v>168</v>
      </c>
      <c r="E665" s="247" t="s">
        <v>19</v>
      </c>
      <c r="F665" s="248" t="s">
        <v>804</v>
      </c>
      <c r="G665" s="246"/>
      <c r="H665" s="249">
        <v>83.4</v>
      </c>
      <c r="I665" s="132"/>
      <c r="L665" s="130"/>
      <c r="M665" s="133"/>
      <c r="T665" s="134"/>
      <c r="AT665" s="131" t="s">
        <v>168</v>
      </c>
      <c r="AU665" s="131" t="s">
        <v>80</v>
      </c>
      <c r="AV665" s="12" t="s">
        <v>80</v>
      </c>
      <c r="AW665" s="12" t="s">
        <v>34</v>
      </c>
      <c r="AX665" s="12" t="s">
        <v>78</v>
      </c>
      <c r="AY665" s="131" t="s">
        <v>155</v>
      </c>
    </row>
    <row r="666" spans="2:65" s="1" customFormat="1" ht="24.2" customHeight="1">
      <c r="B666" s="31"/>
      <c r="C666" s="239" t="s">
        <v>805</v>
      </c>
      <c r="D666" s="239" t="s">
        <v>157</v>
      </c>
      <c r="E666" s="240" t="s">
        <v>806</v>
      </c>
      <c r="F666" s="241" t="s">
        <v>807</v>
      </c>
      <c r="G666" s="242" t="s">
        <v>160</v>
      </c>
      <c r="H666" s="243">
        <v>278</v>
      </c>
      <c r="I666" s="120"/>
      <c r="J666" s="121">
        <f>ROUND(I666*H666,2)</f>
        <v>0</v>
      </c>
      <c r="K666" s="119" t="s">
        <v>161</v>
      </c>
      <c r="L666" s="31"/>
      <c r="M666" s="122" t="s">
        <v>19</v>
      </c>
      <c r="N666" s="123" t="s">
        <v>44</v>
      </c>
      <c r="P666" s="124">
        <f>O666*H666</f>
        <v>0</v>
      </c>
      <c r="Q666" s="124">
        <v>0</v>
      </c>
      <c r="R666" s="124">
        <f>Q666*H666</f>
        <v>0</v>
      </c>
      <c r="S666" s="124">
        <v>0</v>
      </c>
      <c r="T666" s="125">
        <f>S666*H666</f>
        <v>0</v>
      </c>
      <c r="AR666" s="126" t="s">
        <v>162</v>
      </c>
      <c r="AT666" s="126" t="s">
        <v>157</v>
      </c>
      <c r="AU666" s="126" t="s">
        <v>80</v>
      </c>
      <c r="AY666" s="16" t="s">
        <v>155</v>
      </c>
      <c r="BE666" s="127">
        <f>IF(N666="základní",J666,0)</f>
        <v>0</v>
      </c>
      <c r="BF666" s="127">
        <f>IF(N666="snížená",J666,0)</f>
        <v>0</v>
      </c>
      <c r="BG666" s="127">
        <f>IF(N666="zákl. přenesená",J666,0)</f>
        <v>0</v>
      </c>
      <c r="BH666" s="127">
        <f>IF(N666="sníž. přenesená",J666,0)</f>
        <v>0</v>
      </c>
      <c r="BI666" s="127">
        <f>IF(N666="nulová",J666,0)</f>
        <v>0</v>
      </c>
      <c r="BJ666" s="16" t="s">
        <v>78</v>
      </c>
      <c r="BK666" s="127">
        <f>ROUND(I666*H666,2)</f>
        <v>0</v>
      </c>
      <c r="BL666" s="16" t="s">
        <v>162</v>
      </c>
      <c r="BM666" s="126" t="s">
        <v>808</v>
      </c>
    </row>
    <row r="667" spans="2:65" s="1" customFormat="1">
      <c r="B667" s="31"/>
      <c r="D667" s="244" t="s">
        <v>164</v>
      </c>
      <c r="F667" s="245" t="s">
        <v>809</v>
      </c>
      <c r="I667" s="128"/>
      <c r="L667" s="31"/>
      <c r="M667" s="129"/>
      <c r="T667" s="52"/>
      <c r="AT667" s="16" t="s">
        <v>164</v>
      </c>
      <c r="AU667" s="16" t="s">
        <v>80</v>
      </c>
    </row>
    <row r="668" spans="2:65" s="1" customFormat="1" ht="19.5">
      <c r="B668" s="31"/>
      <c r="D668" s="234" t="s">
        <v>166</v>
      </c>
      <c r="F668" s="235" t="s">
        <v>289</v>
      </c>
      <c r="I668" s="128"/>
      <c r="L668" s="31"/>
      <c r="M668" s="129"/>
      <c r="T668" s="52"/>
      <c r="AT668" s="16" t="s">
        <v>166</v>
      </c>
      <c r="AU668" s="16" t="s">
        <v>80</v>
      </c>
    </row>
    <row r="669" spans="2:65" s="1" customFormat="1" ht="24.2" customHeight="1">
      <c r="B669" s="31"/>
      <c r="C669" s="239" t="s">
        <v>810</v>
      </c>
      <c r="D669" s="239" t="s">
        <v>157</v>
      </c>
      <c r="E669" s="240" t="s">
        <v>811</v>
      </c>
      <c r="F669" s="241" t="s">
        <v>812</v>
      </c>
      <c r="G669" s="242" t="s">
        <v>160</v>
      </c>
      <c r="H669" s="243">
        <v>556</v>
      </c>
      <c r="I669" s="120"/>
      <c r="J669" s="121">
        <f>ROUND(I669*H669,2)</f>
        <v>0</v>
      </c>
      <c r="K669" s="119" t="s">
        <v>161</v>
      </c>
      <c r="L669" s="31"/>
      <c r="M669" s="122" t="s">
        <v>19</v>
      </c>
      <c r="N669" s="123" t="s">
        <v>44</v>
      </c>
      <c r="P669" s="124">
        <f>O669*H669</f>
        <v>0</v>
      </c>
      <c r="Q669" s="124">
        <v>0</v>
      </c>
      <c r="R669" s="124">
        <f>Q669*H669</f>
        <v>0</v>
      </c>
      <c r="S669" s="124">
        <v>0</v>
      </c>
      <c r="T669" s="125">
        <f>S669*H669</f>
        <v>0</v>
      </c>
      <c r="AR669" s="126" t="s">
        <v>162</v>
      </c>
      <c r="AT669" s="126" t="s">
        <v>157</v>
      </c>
      <c r="AU669" s="126" t="s">
        <v>80</v>
      </c>
      <c r="AY669" s="16" t="s">
        <v>155</v>
      </c>
      <c r="BE669" s="127">
        <f>IF(N669="základní",J669,0)</f>
        <v>0</v>
      </c>
      <c r="BF669" s="127">
        <f>IF(N669="snížená",J669,0)</f>
        <v>0</v>
      </c>
      <c r="BG669" s="127">
        <f>IF(N669="zákl. přenesená",J669,0)</f>
        <v>0</v>
      </c>
      <c r="BH669" s="127">
        <f>IF(N669="sníž. přenesená",J669,0)</f>
        <v>0</v>
      </c>
      <c r="BI669" s="127">
        <f>IF(N669="nulová",J669,0)</f>
        <v>0</v>
      </c>
      <c r="BJ669" s="16" t="s">
        <v>78</v>
      </c>
      <c r="BK669" s="127">
        <f>ROUND(I669*H669,2)</f>
        <v>0</v>
      </c>
      <c r="BL669" s="16" t="s">
        <v>162</v>
      </c>
      <c r="BM669" s="126" t="s">
        <v>813</v>
      </c>
    </row>
    <row r="670" spans="2:65" s="1" customFormat="1">
      <c r="B670" s="31"/>
      <c r="D670" s="244" t="s">
        <v>164</v>
      </c>
      <c r="F670" s="245" t="s">
        <v>814</v>
      </c>
      <c r="I670" s="128"/>
      <c r="L670" s="31"/>
      <c r="M670" s="129"/>
      <c r="T670" s="52"/>
      <c r="AT670" s="16" t="s">
        <v>164</v>
      </c>
      <c r="AU670" s="16" t="s">
        <v>80</v>
      </c>
    </row>
    <row r="671" spans="2:65" s="1" customFormat="1" ht="19.5">
      <c r="B671" s="31"/>
      <c r="D671" s="234" t="s">
        <v>166</v>
      </c>
      <c r="F671" s="235" t="s">
        <v>372</v>
      </c>
      <c r="I671" s="128"/>
      <c r="L671" s="31"/>
      <c r="M671" s="129"/>
      <c r="T671" s="52"/>
      <c r="AT671" s="16" t="s">
        <v>166</v>
      </c>
      <c r="AU671" s="16" t="s">
        <v>80</v>
      </c>
    </row>
    <row r="672" spans="2:65" s="12" customFormat="1">
      <c r="B672" s="130"/>
      <c r="C672" s="246"/>
      <c r="D672" s="234" t="s">
        <v>168</v>
      </c>
      <c r="E672" s="247" t="s">
        <v>19</v>
      </c>
      <c r="F672" s="248" t="s">
        <v>815</v>
      </c>
      <c r="G672" s="246"/>
      <c r="H672" s="249">
        <v>556</v>
      </c>
      <c r="I672" s="132"/>
      <c r="L672" s="130"/>
      <c r="M672" s="133"/>
      <c r="T672" s="134"/>
      <c r="AT672" s="131" t="s">
        <v>168</v>
      </c>
      <c r="AU672" s="131" t="s">
        <v>80</v>
      </c>
      <c r="AV672" s="12" t="s">
        <v>80</v>
      </c>
      <c r="AW672" s="12" t="s">
        <v>34</v>
      </c>
      <c r="AX672" s="12" t="s">
        <v>78</v>
      </c>
      <c r="AY672" s="131" t="s">
        <v>155</v>
      </c>
    </row>
    <row r="673" spans="2:65" s="1" customFormat="1" ht="24.2" customHeight="1">
      <c r="B673" s="31"/>
      <c r="C673" s="239" t="s">
        <v>816</v>
      </c>
      <c r="D673" s="239" t="s">
        <v>157</v>
      </c>
      <c r="E673" s="240" t="s">
        <v>817</v>
      </c>
      <c r="F673" s="241" t="s">
        <v>818</v>
      </c>
      <c r="G673" s="242" t="s">
        <v>160</v>
      </c>
      <c r="H673" s="243">
        <v>502</v>
      </c>
      <c r="I673" s="120"/>
      <c r="J673" s="121">
        <f>ROUND(I673*H673,2)</f>
        <v>0</v>
      </c>
      <c r="K673" s="119" t="s">
        <v>161</v>
      </c>
      <c r="L673" s="31"/>
      <c r="M673" s="122" t="s">
        <v>19</v>
      </c>
      <c r="N673" s="123" t="s">
        <v>44</v>
      </c>
      <c r="P673" s="124">
        <f>O673*H673</f>
        <v>0</v>
      </c>
      <c r="Q673" s="124">
        <v>0</v>
      </c>
      <c r="R673" s="124">
        <f>Q673*H673</f>
        <v>0</v>
      </c>
      <c r="S673" s="124">
        <v>0</v>
      </c>
      <c r="T673" s="125">
        <f>S673*H673</f>
        <v>0</v>
      </c>
      <c r="AR673" s="126" t="s">
        <v>162</v>
      </c>
      <c r="AT673" s="126" t="s">
        <v>157</v>
      </c>
      <c r="AU673" s="126" t="s">
        <v>80</v>
      </c>
      <c r="AY673" s="16" t="s">
        <v>155</v>
      </c>
      <c r="BE673" s="127">
        <f>IF(N673="základní",J673,0)</f>
        <v>0</v>
      </c>
      <c r="BF673" s="127">
        <f>IF(N673="snížená",J673,0)</f>
        <v>0</v>
      </c>
      <c r="BG673" s="127">
        <f>IF(N673="zákl. přenesená",J673,0)</f>
        <v>0</v>
      </c>
      <c r="BH673" s="127">
        <f>IF(N673="sníž. přenesená",J673,0)</f>
        <v>0</v>
      </c>
      <c r="BI673" s="127">
        <f>IF(N673="nulová",J673,0)</f>
        <v>0</v>
      </c>
      <c r="BJ673" s="16" t="s">
        <v>78</v>
      </c>
      <c r="BK673" s="127">
        <f>ROUND(I673*H673,2)</f>
        <v>0</v>
      </c>
      <c r="BL673" s="16" t="s">
        <v>162</v>
      </c>
      <c r="BM673" s="126" t="s">
        <v>819</v>
      </c>
    </row>
    <row r="674" spans="2:65" s="1" customFormat="1">
      <c r="B674" s="31"/>
      <c r="D674" s="244" t="s">
        <v>164</v>
      </c>
      <c r="F674" s="245" t="s">
        <v>820</v>
      </c>
      <c r="I674" s="128"/>
      <c r="L674" s="31"/>
      <c r="M674" s="129"/>
      <c r="T674" s="52"/>
      <c r="AT674" s="16" t="s">
        <v>164</v>
      </c>
      <c r="AU674" s="16" t="s">
        <v>80</v>
      </c>
    </row>
    <row r="675" spans="2:65" s="1" customFormat="1" ht="19.5">
      <c r="B675" s="31"/>
      <c r="D675" s="234" t="s">
        <v>166</v>
      </c>
      <c r="F675" s="235" t="s">
        <v>372</v>
      </c>
      <c r="I675" s="128"/>
      <c r="L675" s="31"/>
      <c r="M675" s="129"/>
      <c r="T675" s="52"/>
      <c r="AT675" s="16" t="s">
        <v>166</v>
      </c>
      <c r="AU675" s="16" t="s">
        <v>80</v>
      </c>
    </row>
    <row r="676" spans="2:65" s="12" customFormat="1">
      <c r="B676" s="130"/>
      <c r="C676" s="246"/>
      <c r="D676" s="234" t="s">
        <v>168</v>
      </c>
      <c r="E676" s="247" t="s">
        <v>19</v>
      </c>
      <c r="F676" s="248" t="s">
        <v>821</v>
      </c>
      <c r="G676" s="246"/>
      <c r="H676" s="249">
        <v>502</v>
      </c>
      <c r="I676" s="132"/>
      <c r="L676" s="130"/>
      <c r="M676" s="133"/>
      <c r="T676" s="134"/>
      <c r="AT676" s="131" t="s">
        <v>168</v>
      </c>
      <c r="AU676" s="131" t="s">
        <v>80</v>
      </c>
      <c r="AV676" s="12" t="s">
        <v>80</v>
      </c>
      <c r="AW676" s="12" t="s">
        <v>34</v>
      </c>
      <c r="AX676" s="12" t="s">
        <v>78</v>
      </c>
      <c r="AY676" s="131" t="s">
        <v>155</v>
      </c>
    </row>
    <row r="677" spans="2:65" s="1" customFormat="1" ht="21.75" customHeight="1">
      <c r="B677" s="31"/>
      <c r="C677" s="255" t="s">
        <v>822</v>
      </c>
      <c r="D677" s="255" t="s">
        <v>157</v>
      </c>
      <c r="E677" s="256" t="s">
        <v>823</v>
      </c>
      <c r="F677" s="241" t="s">
        <v>824</v>
      </c>
      <c r="G677" s="242" t="s">
        <v>160</v>
      </c>
      <c r="H677" s="243">
        <v>556</v>
      </c>
      <c r="I677" s="120"/>
      <c r="J677" s="121">
        <f>ROUND(I677*H677,2)</f>
        <v>0</v>
      </c>
      <c r="K677" s="119" t="s">
        <v>161</v>
      </c>
      <c r="L677" s="31"/>
      <c r="M677" s="122" t="s">
        <v>19</v>
      </c>
      <c r="N677" s="123" t="s">
        <v>44</v>
      </c>
      <c r="P677" s="124">
        <f>O677*H677</f>
        <v>0</v>
      </c>
      <c r="Q677" s="124">
        <v>0</v>
      </c>
      <c r="R677" s="124">
        <f>Q677*H677</f>
        <v>0</v>
      </c>
      <c r="S677" s="124">
        <v>0</v>
      </c>
      <c r="T677" s="125">
        <f>S677*H677</f>
        <v>0</v>
      </c>
      <c r="AR677" s="126" t="s">
        <v>162</v>
      </c>
      <c r="AT677" s="126" t="s">
        <v>157</v>
      </c>
      <c r="AU677" s="126" t="s">
        <v>80</v>
      </c>
      <c r="AY677" s="16" t="s">
        <v>155</v>
      </c>
      <c r="BE677" s="127">
        <f>IF(N677="základní",J677,0)</f>
        <v>0</v>
      </c>
      <c r="BF677" s="127">
        <f>IF(N677="snížená",J677,0)</f>
        <v>0</v>
      </c>
      <c r="BG677" s="127">
        <f>IF(N677="zákl. přenesená",J677,0)</f>
        <v>0</v>
      </c>
      <c r="BH677" s="127">
        <f>IF(N677="sníž. přenesená",J677,0)</f>
        <v>0</v>
      </c>
      <c r="BI677" s="127">
        <f>IF(N677="nulová",J677,0)</f>
        <v>0</v>
      </c>
      <c r="BJ677" s="16" t="s">
        <v>78</v>
      </c>
      <c r="BK677" s="127">
        <f>ROUND(I677*H677,2)</f>
        <v>0</v>
      </c>
      <c r="BL677" s="16" t="s">
        <v>162</v>
      </c>
      <c r="BM677" s="126" t="s">
        <v>825</v>
      </c>
    </row>
    <row r="678" spans="2:65" s="1" customFormat="1">
      <c r="B678" s="31"/>
      <c r="D678" s="244" t="s">
        <v>164</v>
      </c>
      <c r="F678" s="245" t="s">
        <v>826</v>
      </c>
      <c r="I678" s="128"/>
      <c r="L678" s="31"/>
      <c r="M678" s="129"/>
      <c r="T678" s="52"/>
      <c r="AT678" s="16" t="s">
        <v>164</v>
      </c>
      <c r="AU678" s="16" t="s">
        <v>80</v>
      </c>
    </row>
    <row r="679" spans="2:65" s="1" customFormat="1" ht="39">
      <c r="B679" s="31"/>
      <c r="C679" s="258"/>
      <c r="D679" s="257" t="s">
        <v>166</v>
      </c>
      <c r="E679" s="258"/>
      <c r="F679" s="259" t="s">
        <v>557</v>
      </c>
      <c r="I679" s="128"/>
      <c r="L679" s="31"/>
      <c r="M679" s="129"/>
      <c r="T679" s="52"/>
      <c r="AT679" s="16" t="s">
        <v>166</v>
      </c>
      <c r="AU679" s="16" t="s">
        <v>80</v>
      </c>
    </row>
    <row r="680" spans="2:65" s="12" customFormat="1">
      <c r="B680" s="130"/>
      <c r="C680" s="246"/>
      <c r="D680" s="234" t="s">
        <v>168</v>
      </c>
      <c r="E680" s="247" t="s">
        <v>19</v>
      </c>
      <c r="F680" s="248" t="s">
        <v>815</v>
      </c>
      <c r="G680" s="246"/>
      <c r="H680" s="249">
        <v>556</v>
      </c>
      <c r="I680" s="132"/>
      <c r="L680" s="130"/>
      <c r="M680" s="133"/>
      <c r="T680" s="134"/>
      <c r="AT680" s="131" t="s">
        <v>168</v>
      </c>
      <c r="AU680" s="131" t="s">
        <v>80</v>
      </c>
      <c r="AV680" s="12" t="s">
        <v>80</v>
      </c>
      <c r="AW680" s="12" t="s">
        <v>34</v>
      </c>
      <c r="AX680" s="12" t="s">
        <v>78</v>
      </c>
      <c r="AY680" s="131" t="s">
        <v>155</v>
      </c>
    </row>
    <row r="681" spans="2:65" s="1" customFormat="1" ht="33" customHeight="1">
      <c r="B681" s="31"/>
      <c r="C681" s="239" t="s">
        <v>827</v>
      </c>
      <c r="D681" s="239" t="s">
        <v>157</v>
      </c>
      <c r="E681" s="240" t="s">
        <v>828</v>
      </c>
      <c r="F681" s="241" t="s">
        <v>503</v>
      </c>
      <c r="G681" s="242" t="s">
        <v>160</v>
      </c>
      <c r="H681" s="243">
        <v>27.8</v>
      </c>
      <c r="I681" s="120"/>
      <c r="J681" s="121">
        <f>ROUND(I681*H681,2)</f>
        <v>0</v>
      </c>
      <c r="K681" s="119" t="s">
        <v>19</v>
      </c>
      <c r="L681" s="31"/>
      <c r="M681" s="122" t="s">
        <v>19</v>
      </c>
      <c r="N681" s="123" t="s">
        <v>44</v>
      </c>
      <c r="P681" s="124">
        <f>O681*H681</f>
        <v>0</v>
      </c>
      <c r="Q681" s="124">
        <v>0</v>
      </c>
      <c r="R681" s="124">
        <f>Q681*H681</f>
        <v>0</v>
      </c>
      <c r="S681" s="124">
        <v>0</v>
      </c>
      <c r="T681" s="125">
        <f>S681*H681</f>
        <v>0</v>
      </c>
      <c r="AR681" s="126" t="s">
        <v>162</v>
      </c>
      <c r="AT681" s="126" t="s">
        <v>157</v>
      </c>
      <c r="AU681" s="126" t="s">
        <v>80</v>
      </c>
      <c r="AY681" s="16" t="s">
        <v>155</v>
      </c>
      <c r="BE681" s="127">
        <f>IF(N681="základní",J681,0)</f>
        <v>0</v>
      </c>
      <c r="BF681" s="127">
        <f>IF(N681="snížená",J681,0)</f>
        <v>0</v>
      </c>
      <c r="BG681" s="127">
        <f>IF(N681="zákl. přenesená",J681,0)</f>
        <v>0</v>
      </c>
      <c r="BH681" s="127">
        <f>IF(N681="sníž. přenesená",J681,0)</f>
        <v>0</v>
      </c>
      <c r="BI681" s="127">
        <f>IF(N681="nulová",J681,0)</f>
        <v>0</v>
      </c>
      <c r="BJ681" s="16" t="s">
        <v>78</v>
      </c>
      <c r="BK681" s="127">
        <f>ROUND(I681*H681,2)</f>
        <v>0</v>
      </c>
      <c r="BL681" s="16" t="s">
        <v>162</v>
      </c>
      <c r="BM681" s="126" t="s">
        <v>829</v>
      </c>
    </row>
    <row r="682" spans="2:65" s="1" customFormat="1" ht="19.5">
      <c r="B682" s="31"/>
      <c r="D682" s="234" t="s">
        <v>166</v>
      </c>
      <c r="F682" s="235" t="s">
        <v>830</v>
      </c>
      <c r="I682" s="128"/>
      <c r="L682" s="31"/>
      <c r="M682" s="129"/>
      <c r="T682" s="52"/>
      <c r="AT682" s="16" t="s">
        <v>166</v>
      </c>
      <c r="AU682" s="16" t="s">
        <v>80</v>
      </c>
    </row>
    <row r="683" spans="2:65" s="12" customFormat="1">
      <c r="B683" s="130"/>
      <c r="C683" s="246"/>
      <c r="D683" s="234" t="s">
        <v>168</v>
      </c>
      <c r="E683" s="247" t="s">
        <v>19</v>
      </c>
      <c r="F683" s="248" t="s">
        <v>831</v>
      </c>
      <c r="G683" s="246"/>
      <c r="H683" s="249">
        <v>27.8</v>
      </c>
      <c r="I683" s="132"/>
      <c r="L683" s="130"/>
      <c r="M683" s="133"/>
      <c r="T683" s="134"/>
      <c r="AT683" s="131" t="s">
        <v>168</v>
      </c>
      <c r="AU683" s="131" t="s">
        <v>80</v>
      </c>
      <c r="AV683" s="12" t="s">
        <v>80</v>
      </c>
      <c r="AW683" s="12" t="s">
        <v>34</v>
      </c>
      <c r="AX683" s="12" t="s">
        <v>78</v>
      </c>
      <c r="AY683" s="131" t="s">
        <v>155</v>
      </c>
    </row>
    <row r="684" spans="2:65" s="1" customFormat="1" ht="16.5" customHeight="1">
      <c r="B684" s="31"/>
      <c r="C684" s="250" t="s">
        <v>832</v>
      </c>
      <c r="D684" s="250" t="s">
        <v>192</v>
      </c>
      <c r="E684" s="251" t="s">
        <v>833</v>
      </c>
      <c r="F684" s="252" t="s">
        <v>834</v>
      </c>
      <c r="G684" s="253" t="s">
        <v>509</v>
      </c>
      <c r="H684" s="254">
        <v>8.3000000000000004E-2</v>
      </c>
      <c r="I684" s="136"/>
      <c r="J684" s="137">
        <f>ROUND(I684*H684,2)</f>
        <v>0</v>
      </c>
      <c r="K684" s="135" t="s">
        <v>19</v>
      </c>
      <c r="L684" s="138"/>
      <c r="M684" s="139" t="s">
        <v>19</v>
      </c>
      <c r="N684" s="140" t="s">
        <v>44</v>
      </c>
      <c r="P684" s="124">
        <f>O684*H684</f>
        <v>0</v>
      </c>
      <c r="Q684" s="124">
        <v>0</v>
      </c>
      <c r="R684" s="124">
        <f>Q684*H684</f>
        <v>0</v>
      </c>
      <c r="S684" s="124">
        <v>0</v>
      </c>
      <c r="T684" s="125">
        <f>S684*H684</f>
        <v>0</v>
      </c>
      <c r="AR684" s="126" t="s">
        <v>195</v>
      </c>
      <c r="AT684" s="126" t="s">
        <v>192</v>
      </c>
      <c r="AU684" s="126" t="s">
        <v>80</v>
      </c>
      <c r="AY684" s="16" t="s">
        <v>155</v>
      </c>
      <c r="BE684" s="127">
        <f>IF(N684="základní",J684,0)</f>
        <v>0</v>
      </c>
      <c r="BF684" s="127">
        <f>IF(N684="snížená",J684,0)</f>
        <v>0</v>
      </c>
      <c r="BG684" s="127">
        <f>IF(N684="zákl. přenesená",J684,0)</f>
        <v>0</v>
      </c>
      <c r="BH684" s="127">
        <f>IF(N684="sníž. přenesená",J684,0)</f>
        <v>0</v>
      </c>
      <c r="BI684" s="127">
        <f>IF(N684="nulová",J684,0)</f>
        <v>0</v>
      </c>
      <c r="BJ684" s="16" t="s">
        <v>78</v>
      </c>
      <c r="BK684" s="127">
        <f>ROUND(I684*H684,2)</f>
        <v>0</v>
      </c>
      <c r="BL684" s="16" t="s">
        <v>162</v>
      </c>
      <c r="BM684" s="126" t="s">
        <v>835</v>
      </c>
    </row>
    <row r="685" spans="2:65" s="1" customFormat="1" ht="19.5">
      <c r="B685" s="31"/>
      <c r="D685" s="234" t="s">
        <v>166</v>
      </c>
      <c r="F685" s="235" t="s">
        <v>511</v>
      </c>
      <c r="I685" s="128"/>
      <c r="L685" s="31"/>
      <c r="M685" s="129"/>
      <c r="T685" s="52"/>
      <c r="AT685" s="16" t="s">
        <v>166</v>
      </c>
      <c r="AU685" s="16" t="s">
        <v>80</v>
      </c>
    </row>
    <row r="686" spans="2:65" s="1" customFormat="1" ht="16.5" customHeight="1">
      <c r="B686" s="31"/>
      <c r="C686" s="239" t="s">
        <v>836</v>
      </c>
      <c r="D686" s="239" t="s">
        <v>157</v>
      </c>
      <c r="E686" s="240" t="s">
        <v>590</v>
      </c>
      <c r="F686" s="241" t="s">
        <v>591</v>
      </c>
      <c r="G686" s="242" t="s">
        <v>592</v>
      </c>
      <c r="H686" s="243">
        <v>12</v>
      </c>
      <c r="I686" s="120"/>
      <c r="J686" s="121">
        <f>ROUND(I686*H686,2)</f>
        <v>0</v>
      </c>
      <c r="K686" s="119" t="s">
        <v>161</v>
      </c>
      <c r="L686" s="31"/>
      <c r="M686" s="122" t="s">
        <v>19</v>
      </c>
      <c r="N686" s="123" t="s">
        <v>44</v>
      </c>
      <c r="P686" s="124">
        <f>O686*H686</f>
        <v>0</v>
      </c>
      <c r="Q686" s="124">
        <v>0</v>
      </c>
      <c r="R686" s="124">
        <f>Q686*H686</f>
        <v>0</v>
      </c>
      <c r="S686" s="124">
        <v>0</v>
      </c>
      <c r="T686" s="125">
        <f>S686*H686</f>
        <v>0</v>
      </c>
      <c r="AR686" s="126" t="s">
        <v>162</v>
      </c>
      <c r="AT686" s="126" t="s">
        <v>157</v>
      </c>
      <c r="AU686" s="126" t="s">
        <v>80</v>
      </c>
      <c r="AY686" s="16" t="s">
        <v>155</v>
      </c>
      <c r="BE686" s="127">
        <f>IF(N686="základní",J686,0)</f>
        <v>0</v>
      </c>
      <c r="BF686" s="127">
        <f>IF(N686="snížená",J686,0)</f>
        <v>0</v>
      </c>
      <c r="BG686" s="127">
        <f>IF(N686="zákl. přenesená",J686,0)</f>
        <v>0</v>
      </c>
      <c r="BH686" s="127">
        <f>IF(N686="sníž. přenesená",J686,0)</f>
        <v>0</v>
      </c>
      <c r="BI686" s="127">
        <f>IF(N686="nulová",J686,0)</f>
        <v>0</v>
      </c>
      <c r="BJ686" s="16" t="s">
        <v>78</v>
      </c>
      <c r="BK686" s="127">
        <f>ROUND(I686*H686,2)</f>
        <v>0</v>
      </c>
      <c r="BL686" s="16" t="s">
        <v>162</v>
      </c>
      <c r="BM686" s="126" t="s">
        <v>837</v>
      </c>
    </row>
    <row r="687" spans="2:65" s="1" customFormat="1">
      <c r="B687" s="31"/>
      <c r="D687" s="244" t="s">
        <v>164</v>
      </c>
      <c r="F687" s="245" t="s">
        <v>594</v>
      </c>
      <c r="I687" s="128"/>
      <c r="L687" s="31"/>
      <c r="M687" s="129"/>
      <c r="T687" s="52"/>
      <c r="AT687" s="16" t="s">
        <v>164</v>
      </c>
      <c r="AU687" s="16" t="s">
        <v>80</v>
      </c>
    </row>
    <row r="688" spans="2:65" s="1" customFormat="1" ht="19.5">
      <c r="B688" s="31"/>
      <c r="D688" s="234" t="s">
        <v>166</v>
      </c>
      <c r="F688" s="235" t="s">
        <v>289</v>
      </c>
      <c r="I688" s="128"/>
      <c r="L688" s="31"/>
      <c r="M688" s="129"/>
      <c r="T688" s="52"/>
      <c r="AT688" s="16" t="s">
        <v>166</v>
      </c>
      <c r="AU688" s="16" t="s">
        <v>80</v>
      </c>
    </row>
    <row r="689" spans="2:65" s="1" customFormat="1" ht="44.25" customHeight="1">
      <c r="B689" s="31"/>
      <c r="C689" s="239" t="s">
        <v>838</v>
      </c>
      <c r="D689" s="239" t="s">
        <v>157</v>
      </c>
      <c r="E689" s="240" t="s">
        <v>199</v>
      </c>
      <c r="F689" s="241" t="s">
        <v>200</v>
      </c>
      <c r="G689" s="242" t="s">
        <v>201</v>
      </c>
      <c r="H689" s="243">
        <v>0.8</v>
      </c>
      <c r="I689" s="120"/>
      <c r="J689" s="121">
        <f>ROUND(I689*H689,2)</f>
        <v>0</v>
      </c>
      <c r="K689" s="119" t="s">
        <v>161</v>
      </c>
      <c r="L689" s="31"/>
      <c r="M689" s="122" t="s">
        <v>19</v>
      </c>
      <c r="N689" s="123" t="s">
        <v>44</v>
      </c>
      <c r="P689" s="124">
        <f>O689*H689</f>
        <v>0</v>
      </c>
      <c r="Q689" s="124">
        <v>0</v>
      </c>
      <c r="R689" s="124">
        <f>Q689*H689</f>
        <v>0</v>
      </c>
      <c r="S689" s="124">
        <v>0</v>
      </c>
      <c r="T689" s="125">
        <f>S689*H689</f>
        <v>0</v>
      </c>
      <c r="AR689" s="126" t="s">
        <v>162</v>
      </c>
      <c r="AT689" s="126" t="s">
        <v>157</v>
      </c>
      <c r="AU689" s="126" t="s">
        <v>80</v>
      </c>
      <c r="AY689" s="16" t="s">
        <v>155</v>
      </c>
      <c r="BE689" s="127">
        <f>IF(N689="základní",J689,0)</f>
        <v>0</v>
      </c>
      <c r="BF689" s="127">
        <f>IF(N689="snížená",J689,0)</f>
        <v>0</v>
      </c>
      <c r="BG689" s="127">
        <f>IF(N689="zákl. přenesená",J689,0)</f>
        <v>0</v>
      </c>
      <c r="BH689" s="127">
        <f>IF(N689="sníž. přenesená",J689,0)</f>
        <v>0</v>
      </c>
      <c r="BI689" s="127">
        <f>IF(N689="nulová",J689,0)</f>
        <v>0</v>
      </c>
      <c r="BJ689" s="16" t="s">
        <v>78</v>
      </c>
      <c r="BK689" s="127">
        <f>ROUND(I689*H689,2)</f>
        <v>0</v>
      </c>
      <c r="BL689" s="16" t="s">
        <v>162</v>
      </c>
      <c r="BM689" s="126" t="s">
        <v>839</v>
      </c>
    </row>
    <row r="690" spans="2:65" s="1" customFormat="1">
      <c r="B690" s="31"/>
      <c r="D690" s="244" t="s">
        <v>164</v>
      </c>
      <c r="F690" s="245" t="s">
        <v>203</v>
      </c>
      <c r="I690" s="128"/>
      <c r="L690" s="31"/>
      <c r="M690" s="129"/>
      <c r="T690" s="52"/>
      <c r="AT690" s="16" t="s">
        <v>164</v>
      </c>
      <c r="AU690" s="16" t="s">
        <v>80</v>
      </c>
    </row>
    <row r="691" spans="2:65" s="1" customFormat="1" ht="19.5">
      <c r="B691" s="31"/>
      <c r="D691" s="234" t="s">
        <v>166</v>
      </c>
      <c r="F691" s="235" t="s">
        <v>204</v>
      </c>
      <c r="I691" s="128"/>
      <c r="L691" s="31"/>
      <c r="M691" s="129"/>
      <c r="T691" s="52"/>
      <c r="AT691" s="16" t="s">
        <v>166</v>
      </c>
      <c r="AU691" s="16" t="s">
        <v>80</v>
      </c>
    </row>
    <row r="692" spans="2:65" s="1" customFormat="1" ht="24.2" customHeight="1">
      <c r="B692" s="31"/>
      <c r="C692" s="239" t="s">
        <v>840</v>
      </c>
      <c r="D692" s="239" t="s">
        <v>157</v>
      </c>
      <c r="E692" s="240" t="s">
        <v>841</v>
      </c>
      <c r="F692" s="241" t="s">
        <v>842</v>
      </c>
      <c r="G692" s="242" t="s">
        <v>179</v>
      </c>
      <c r="H692" s="243">
        <v>15</v>
      </c>
      <c r="I692" s="120"/>
      <c r="J692" s="121">
        <f>ROUND(I692*H692,2)</f>
        <v>0</v>
      </c>
      <c r="K692" s="119" t="s">
        <v>161</v>
      </c>
      <c r="L692" s="31"/>
      <c r="M692" s="122" t="s">
        <v>19</v>
      </c>
      <c r="N692" s="123" t="s">
        <v>44</v>
      </c>
      <c r="P692" s="124">
        <f>O692*H692</f>
        <v>0</v>
      </c>
      <c r="Q692" s="124">
        <v>0</v>
      </c>
      <c r="R692" s="124">
        <f>Q692*H692</f>
        <v>0</v>
      </c>
      <c r="S692" s="124">
        <v>0</v>
      </c>
      <c r="T692" s="125">
        <f>S692*H692</f>
        <v>0</v>
      </c>
      <c r="AR692" s="126" t="s">
        <v>162</v>
      </c>
      <c r="AT692" s="126" t="s">
        <v>157</v>
      </c>
      <c r="AU692" s="126" t="s">
        <v>80</v>
      </c>
      <c r="AY692" s="16" t="s">
        <v>155</v>
      </c>
      <c r="BE692" s="127">
        <f>IF(N692="základní",J692,0)</f>
        <v>0</v>
      </c>
      <c r="BF692" s="127">
        <f>IF(N692="snížená",J692,0)</f>
        <v>0</v>
      </c>
      <c r="BG692" s="127">
        <f>IF(N692="zákl. přenesená",J692,0)</f>
        <v>0</v>
      </c>
      <c r="BH692" s="127">
        <f>IF(N692="sníž. přenesená",J692,0)</f>
        <v>0</v>
      </c>
      <c r="BI692" s="127">
        <f>IF(N692="nulová",J692,0)</f>
        <v>0</v>
      </c>
      <c r="BJ692" s="16" t="s">
        <v>78</v>
      </c>
      <c r="BK692" s="127">
        <f>ROUND(I692*H692,2)</f>
        <v>0</v>
      </c>
      <c r="BL692" s="16" t="s">
        <v>162</v>
      </c>
      <c r="BM692" s="126" t="s">
        <v>843</v>
      </c>
    </row>
    <row r="693" spans="2:65" s="1" customFormat="1">
      <c r="B693" s="31"/>
      <c r="D693" s="244" t="s">
        <v>164</v>
      </c>
      <c r="F693" s="245" t="s">
        <v>844</v>
      </c>
      <c r="I693" s="128"/>
      <c r="L693" s="31"/>
      <c r="M693" s="129"/>
      <c r="T693" s="52"/>
      <c r="AT693" s="16" t="s">
        <v>164</v>
      </c>
      <c r="AU693" s="16" t="s">
        <v>80</v>
      </c>
    </row>
    <row r="694" spans="2:65" s="1" customFormat="1" ht="19.5">
      <c r="B694" s="31"/>
      <c r="D694" s="234" t="s">
        <v>166</v>
      </c>
      <c r="F694" s="235" t="s">
        <v>845</v>
      </c>
      <c r="I694" s="128"/>
      <c r="L694" s="31"/>
      <c r="M694" s="129"/>
      <c r="T694" s="52"/>
      <c r="AT694" s="16" t="s">
        <v>166</v>
      </c>
      <c r="AU694" s="16" t="s">
        <v>80</v>
      </c>
    </row>
    <row r="695" spans="2:65" s="1" customFormat="1" ht="16.5" customHeight="1">
      <c r="B695" s="31"/>
      <c r="C695" s="250" t="s">
        <v>846</v>
      </c>
      <c r="D695" s="250" t="s">
        <v>192</v>
      </c>
      <c r="E695" s="251" t="s">
        <v>847</v>
      </c>
      <c r="F695" s="252" t="s">
        <v>848</v>
      </c>
      <c r="G695" s="253" t="s">
        <v>179</v>
      </c>
      <c r="H695" s="254">
        <v>15</v>
      </c>
      <c r="I695" s="136"/>
      <c r="J695" s="137">
        <f>ROUND(I695*H695,2)</f>
        <v>0</v>
      </c>
      <c r="K695" s="135" t="s">
        <v>19</v>
      </c>
      <c r="L695" s="138"/>
      <c r="M695" s="139" t="s">
        <v>19</v>
      </c>
      <c r="N695" s="140" t="s">
        <v>44</v>
      </c>
      <c r="P695" s="124">
        <f>O695*H695</f>
        <v>0</v>
      </c>
      <c r="Q695" s="124">
        <v>2.5000000000000001E-4</v>
      </c>
      <c r="R695" s="124">
        <f>Q695*H695</f>
        <v>3.7499999999999999E-3</v>
      </c>
      <c r="S695" s="124">
        <v>0</v>
      </c>
      <c r="T695" s="125">
        <f>S695*H695</f>
        <v>0</v>
      </c>
      <c r="AR695" s="126" t="s">
        <v>195</v>
      </c>
      <c r="AT695" s="126" t="s">
        <v>192</v>
      </c>
      <c r="AU695" s="126" t="s">
        <v>80</v>
      </c>
      <c r="AY695" s="16" t="s">
        <v>155</v>
      </c>
      <c r="BE695" s="127">
        <f>IF(N695="základní",J695,0)</f>
        <v>0</v>
      </c>
      <c r="BF695" s="127">
        <f>IF(N695="snížená",J695,0)</f>
        <v>0</v>
      </c>
      <c r="BG695" s="127">
        <f>IF(N695="zákl. přenesená",J695,0)</f>
        <v>0</v>
      </c>
      <c r="BH695" s="127">
        <f>IF(N695="sníž. přenesená",J695,0)</f>
        <v>0</v>
      </c>
      <c r="BI695" s="127">
        <f>IF(N695="nulová",J695,0)</f>
        <v>0</v>
      </c>
      <c r="BJ695" s="16" t="s">
        <v>78</v>
      </c>
      <c r="BK695" s="127">
        <f>ROUND(I695*H695,2)</f>
        <v>0</v>
      </c>
      <c r="BL695" s="16" t="s">
        <v>162</v>
      </c>
      <c r="BM695" s="126" t="s">
        <v>849</v>
      </c>
    </row>
    <row r="696" spans="2:65" s="1" customFormat="1" ht="37.9" customHeight="1">
      <c r="B696" s="31"/>
      <c r="C696" s="239" t="s">
        <v>850</v>
      </c>
      <c r="D696" s="239" t="s">
        <v>157</v>
      </c>
      <c r="E696" s="240" t="s">
        <v>309</v>
      </c>
      <c r="F696" s="241" t="s">
        <v>310</v>
      </c>
      <c r="G696" s="242" t="s">
        <v>300</v>
      </c>
      <c r="H696" s="243">
        <v>7.65</v>
      </c>
      <c r="I696" s="120"/>
      <c r="J696" s="121">
        <f>ROUND(I696*H696,2)</f>
        <v>0</v>
      </c>
      <c r="K696" s="119" t="s">
        <v>19</v>
      </c>
      <c r="L696" s="31"/>
      <c r="M696" s="122" t="s">
        <v>19</v>
      </c>
      <c r="N696" s="123" t="s">
        <v>44</v>
      </c>
      <c r="P696" s="124">
        <f>O696*H696</f>
        <v>0</v>
      </c>
      <c r="Q696" s="124">
        <v>0</v>
      </c>
      <c r="R696" s="124">
        <f>Q696*H696</f>
        <v>0</v>
      </c>
      <c r="S696" s="124">
        <v>0</v>
      </c>
      <c r="T696" s="125">
        <f>S696*H696</f>
        <v>0</v>
      </c>
      <c r="AR696" s="126" t="s">
        <v>162</v>
      </c>
      <c r="AT696" s="126" t="s">
        <v>157</v>
      </c>
      <c r="AU696" s="126" t="s">
        <v>80</v>
      </c>
      <c r="AY696" s="16" t="s">
        <v>155</v>
      </c>
      <c r="BE696" s="127">
        <f>IF(N696="základní",J696,0)</f>
        <v>0</v>
      </c>
      <c r="BF696" s="127">
        <f>IF(N696="snížená",J696,0)</f>
        <v>0</v>
      </c>
      <c r="BG696" s="127">
        <f>IF(N696="zákl. přenesená",J696,0)</f>
        <v>0</v>
      </c>
      <c r="BH696" s="127">
        <f>IF(N696="sníž. přenesená",J696,0)</f>
        <v>0</v>
      </c>
      <c r="BI696" s="127">
        <f>IF(N696="nulová",J696,0)</f>
        <v>0</v>
      </c>
      <c r="BJ696" s="16" t="s">
        <v>78</v>
      </c>
      <c r="BK696" s="127">
        <f>ROUND(I696*H696,2)</f>
        <v>0</v>
      </c>
      <c r="BL696" s="16" t="s">
        <v>162</v>
      </c>
      <c r="BM696" s="126" t="s">
        <v>851</v>
      </c>
    </row>
    <row r="697" spans="2:65" s="1" customFormat="1" ht="29.25">
      <c r="B697" s="31"/>
      <c r="D697" s="234" t="s">
        <v>166</v>
      </c>
      <c r="F697" s="235" t="s">
        <v>312</v>
      </c>
      <c r="I697" s="128"/>
      <c r="L697" s="31"/>
      <c r="M697" s="129"/>
      <c r="T697" s="52"/>
      <c r="AT697" s="16" t="s">
        <v>166</v>
      </c>
      <c r="AU697" s="16" t="s">
        <v>80</v>
      </c>
    </row>
    <row r="698" spans="2:65" s="12" customFormat="1">
      <c r="B698" s="130"/>
      <c r="C698" s="246"/>
      <c r="D698" s="234" t="s">
        <v>168</v>
      </c>
      <c r="E698" s="247" t="s">
        <v>19</v>
      </c>
      <c r="F698" s="248" t="s">
        <v>852</v>
      </c>
      <c r="G698" s="246"/>
      <c r="H698" s="249">
        <v>7.65</v>
      </c>
      <c r="I698" s="132"/>
      <c r="L698" s="130"/>
      <c r="M698" s="133"/>
      <c r="T698" s="134"/>
      <c r="AT698" s="131" t="s">
        <v>168</v>
      </c>
      <c r="AU698" s="131" t="s">
        <v>80</v>
      </c>
      <c r="AV698" s="12" t="s">
        <v>80</v>
      </c>
      <c r="AW698" s="12" t="s">
        <v>34</v>
      </c>
      <c r="AX698" s="12" t="s">
        <v>78</v>
      </c>
      <c r="AY698" s="131" t="s">
        <v>155</v>
      </c>
    </row>
    <row r="699" spans="2:65" s="1" customFormat="1" ht="16.5" customHeight="1">
      <c r="B699" s="31"/>
      <c r="C699" s="250" t="s">
        <v>853</v>
      </c>
      <c r="D699" s="250" t="s">
        <v>192</v>
      </c>
      <c r="E699" s="251" t="s">
        <v>315</v>
      </c>
      <c r="F699" s="252" t="s">
        <v>316</v>
      </c>
      <c r="G699" s="253" t="s">
        <v>300</v>
      </c>
      <c r="H699" s="254">
        <v>7.65</v>
      </c>
      <c r="I699" s="136"/>
      <c r="J699" s="137">
        <f>ROUND(I699*H699,2)</f>
        <v>0</v>
      </c>
      <c r="K699" s="135" t="s">
        <v>19</v>
      </c>
      <c r="L699" s="138"/>
      <c r="M699" s="139" t="s">
        <v>19</v>
      </c>
      <c r="N699" s="140" t="s">
        <v>44</v>
      </c>
      <c r="P699" s="124">
        <f>O699*H699</f>
        <v>0</v>
      </c>
      <c r="Q699" s="124">
        <v>1E-3</v>
      </c>
      <c r="R699" s="124">
        <f>Q699*H699</f>
        <v>7.6500000000000005E-3</v>
      </c>
      <c r="S699" s="124">
        <v>0</v>
      </c>
      <c r="T699" s="125">
        <f>S699*H699</f>
        <v>0</v>
      </c>
      <c r="AR699" s="126" t="s">
        <v>195</v>
      </c>
      <c r="AT699" s="126" t="s">
        <v>192</v>
      </c>
      <c r="AU699" s="126" t="s">
        <v>80</v>
      </c>
      <c r="AY699" s="16" t="s">
        <v>155</v>
      </c>
      <c r="BE699" s="127">
        <f>IF(N699="základní",J699,0)</f>
        <v>0</v>
      </c>
      <c r="BF699" s="127">
        <f>IF(N699="snížená",J699,0)</f>
        <v>0</v>
      </c>
      <c r="BG699" s="127">
        <f>IF(N699="zákl. přenesená",J699,0)</f>
        <v>0</v>
      </c>
      <c r="BH699" s="127">
        <f>IF(N699="sníž. přenesená",J699,0)</f>
        <v>0</v>
      </c>
      <c r="BI699" s="127">
        <f>IF(N699="nulová",J699,0)</f>
        <v>0</v>
      </c>
      <c r="BJ699" s="16" t="s">
        <v>78</v>
      </c>
      <c r="BK699" s="127">
        <f>ROUND(I699*H699,2)</f>
        <v>0</v>
      </c>
      <c r="BL699" s="16" t="s">
        <v>162</v>
      </c>
      <c r="BM699" s="126" t="s">
        <v>854</v>
      </c>
    </row>
    <row r="700" spans="2:65" s="1" customFormat="1" ht="19.5">
      <c r="B700" s="31"/>
      <c r="D700" s="234" t="s">
        <v>166</v>
      </c>
      <c r="F700" s="235" t="s">
        <v>318</v>
      </c>
      <c r="I700" s="128"/>
      <c r="L700" s="31"/>
      <c r="M700" s="129"/>
      <c r="T700" s="52"/>
      <c r="AT700" s="16" t="s">
        <v>166</v>
      </c>
      <c r="AU700" s="16" t="s">
        <v>80</v>
      </c>
    </row>
    <row r="701" spans="2:65" s="1" customFormat="1" ht="37.9" customHeight="1">
      <c r="B701" s="31"/>
      <c r="C701" s="239" t="s">
        <v>855</v>
      </c>
      <c r="D701" s="239" t="s">
        <v>157</v>
      </c>
      <c r="E701" s="240" t="s">
        <v>856</v>
      </c>
      <c r="F701" s="241" t="s">
        <v>857</v>
      </c>
      <c r="G701" s="242" t="s">
        <v>160</v>
      </c>
      <c r="H701" s="243">
        <v>5.4</v>
      </c>
      <c r="I701" s="120"/>
      <c r="J701" s="121">
        <f>ROUND(I701*H701,2)</f>
        <v>0</v>
      </c>
      <c r="K701" s="119" t="s">
        <v>161</v>
      </c>
      <c r="L701" s="31"/>
      <c r="M701" s="122" t="s">
        <v>19</v>
      </c>
      <c r="N701" s="123" t="s">
        <v>44</v>
      </c>
      <c r="P701" s="124">
        <f>O701*H701</f>
        <v>0</v>
      </c>
      <c r="Q701" s="124">
        <v>0</v>
      </c>
      <c r="R701" s="124">
        <f>Q701*H701</f>
        <v>0</v>
      </c>
      <c r="S701" s="124">
        <v>0</v>
      </c>
      <c r="T701" s="125">
        <f>S701*H701</f>
        <v>0</v>
      </c>
      <c r="AR701" s="126" t="s">
        <v>162</v>
      </c>
      <c r="AT701" s="126" t="s">
        <v>157</v>
      </c>
      <c r="AU701" s="126" t="s">
        <v>80</v>
      </c>
      <c r="AY701" s="16" t="s">
        <v>155</v>
      </c>
      <c r="BE701" s="127">
        <f>IF(N701="základní",J701,0)</f>
        <v>0</v>
      </c>
      <c r="BF701" s="127">
        <f>IF(N701="snížená",J701,0)</f>
        <v>0</v>
      </c>
      <c r="BG701" s="127">
        <f>IF(N701="zákl. přenesená",J701,0)</f>
        <v>0</v>
      </c>
      <c r="BH701" s="127">
        <f>IF(N701="sníž. přenesená",J701,0)</f>
        <v>0</v>
      </c>
      <c r="BI701" s="127">
        <f>IF(N701="nulová",J701,0)</f>
        <v>0</v>
      </c>
      <c r="BJ701" s="16" t="s">
        <v>78</v>
      </c>
      <c r="BK701" s="127">
        <f>ROUND(I701*H701,2)</f>
        <v>0</v>
      </c>
      <c r="BL701" s="16" t="s">
        <v>162</v>
      </c>
      <c r="BM701" s="126" t="s">
        <v>858</v>
      </c>
    </row>
    <row r="702" spans="2:65" s="1" customFormat="1">
      <c r="B702" s="31"/>
      <c r="D702" s="244" t="s">
        <v>164</v>
      </c>
      <c r="F702" s="245" t="s">
        <v>859</v>
      </c>
      <c r="I702" s="128"/>
      <c r="L702" s="31"/>
      <c r="M702" s="129"/>
      <c r="T702" s="52"/>
      <c r="AT702" s="16" t="s">
        <v>164</v>
      </c>
      <c r="AU702" s="16" t="s">
        <v>80</v>
      </c>
    </row>
    <row r="703" spans="2:65" s="1" customFormat="1" ht="19.5">
      <c r="B703" s="31"/>
      <c r="D703" s="234" t="s">
        <v>166</v>
      </c>
      <c r="F703" s="235" t="s">
        <v>860</v>
      </c>
      <c r="I703" s="128"/>
      <c r="L703" s="31"/>
      <c r="M703" s="129"/>
      <c r="T703" s="52"/>
      <c r="AT703" s="16" t="s">
        <v>166</v>
      </c>
      <c r="AU703" s="16" t="s">
        <v>80</v>
      </c>
    </row>
    <row r="704" spans="2:65" s="12" customFormat="1">
      <c r="B704" s="130"/>
      <c r="C704" s="246"/>
      <c r="D704" s="234" t="s">
        <v>168</v>
      </c>
      <c r="E704" s="247" t="s">
        <v>19</v>
      </c>
      <c r="F704" s="248" t="s">
        <v>861</v>
      </c>
      <c r="G704" s="246"/>
      <c r="H704" s="249">
        <v>5.4</v>
      </c>
      <c r="I704" s="132"/>
      <c r="L704" s="130"/>
      <c r="M704" s="133"/>
      <c r="T704" s="134"/>
      <c r="AT704" s="131" t="s">
        <v>168</v>
      </c>
      <c r="AU704" s="131" t="s">
        <v>80</v>
      </c>
      <c r="AV704" s="12" t="s">
        <v>80</v>
      </c>
      <c r="AW704" s="12" t="s">
        <v>34</v>
      </c>
      <c r="AX704" s="12" t="s">
        <v>78</v>
      </c>
      <c r="AY704" s="131" t="s">
        <v>155</v>
      </c>
    </row>
    <row r="705" spans="2:65" s="1" customFormat="1" ht="16.5" customHeight="1">
      <c r="B705" s="31"/>
      <c r="C705" s="250" t="s">
        <v>862</v>
      </c>
      <c r="D705" s="250" t="s">
        <v>192</v>
      </c>
      <c r="E705" s="251" t="s">
        <v>863</v>
      </c>
      <c r="F705" s="252" t="s">
        <v>864</v>
      </c>
      <c r="G705" s="253" t="s">
        <v>172</v>
      </c>
      <c r="H705" s="254">
        <v>0.378</v>
      </c>
      <c r="I705" s="136"/>
      <c r="J705" s="137">
        <f>ROUND(I705*H705,2)</f>
        <v>0</v>
      </c>
      <c r="K705" s="135" t="s">
        <v>161</v>
      </c>
      <c r="L705" s="138"/>
      <c r="M705" s="139" t="s">
        <v>19</v>
      </c>
      <c r="N705" s="140" t="s">
        <v>44</v>
      </c>
      <c r="P705" s="124">
        <f>O705*H705</f>
        <v>0</v>
      </c>
      <c r="Q705" s="124">
        <v>1.7</v>
      </c>
      <c r="R705" s="124">
        <f>Q705*H705</f>
        <v>0.64259999999999995</v>
      </c>
      <c r="S705" s="124">
        <v>0</v>
      </c>
      <c r="T705" s="125">
        <f>S705*H705</f>
        <v>0</v>
      </c>
      <c r="AR705" s="126" t="s">
        <v>195</v>
      </c>
      <c r="AT705" s="126" t="s">
        <v>192</v>
      </c>
      <c r="AU705" s="126" t="s">
        <v>80</v>
      </c>
      <c r="AY705" s="16" t="s">
        <v>155</v>
      </c>
      <c r="BE705" s="127">
        <f>IF(N705="základní",J705,0)</f>
        <v>0</v>
      </c>
      <c r="BF705" s="127">
        <f>IF(N705="snížená",J705,0)</f>
        <v>0</v>
      </c>
      <c r="BG705" s="127">
        <f>IF(N705="zákl. přenesená",J705,0)</f>
        <v>0</v>
      </c>
      <c r="BH705" s="127">
        <f>IF(N705="sníž. přenesená",J705,0)</f>
        <v>0</v>
      </c>
      <c r="BI705" s="127">
        <f>IF(N705="nulová",J705,0)</f>
        <v>0</v>
      </c>
      <c r="BJ705" s="16" t="s">
        <v>78</v>
      </c>
      <c r="BK705" s="127">
        <f>ROUND(I705*H705,2)</f>
        <v>0</v>
      </c>
      <c r="BL705" s="16" t="s">
        <v>162</v>
      </c>
      <c r="BM705" s="126" t="s">
        <v>865</v>
      </c>
    </row>
    <row r="706" spans="2:65" s="12" customFormat="1">
      <c r="B706" s="130"/>
      <c r="C706" s="246"/>
      <c r="D706" s="234" t="s">
        <v>168</v>
      </c>
      <c r="E706" s="246"/>
      <c r="F706" s="248" t="s">
        <v>866</v>
      </c>
      <c r="G706" s="246"/>
      <c r="H706" s="249">
        <v>0.378</v>
      </c>
      <c r="I706" s="132"/>
      <c r="L706" s="130"/>
      <c r="M706" s="133"/>
      <c r="T706" s="134"/>
      <c r="AT706" s="131" t="s">
        <v>168</v>
      </c>
      <c r="AU706" s="131" t="s">
        <v>80</v>
      </c>
      <c r="AV706" s="12" t="s">
        <v>80</v>
      </c>
      <c r="AW706" s="12" t="s">
        <v>4</v>
      </c>
      <c r="AX706" s="12" t="s">
        <v>78</v>
      </c>
      <c r="AY706" s="131" t="s">
        <v>155</v>
      </c>
    </row>
    <row r="707" spans="2:65" s="11" customFormat="1" ht="22.9" customHeight="1">
      <c r="B707" s="109"/>
      <c r="C707" s="236"/>
      <c r="D707" s="237" t="s">
        <v>72</v>
      </c>
      <c r="E707" s="238" t="s">
        <v>304</v>
      </c>
      <c r="F707" s="238" t="s">
        <v>867</v>
      </c>
      <c r="G707" s="236"/>
      <c r="H707" s="236"/>
      <c r="I707" s="286"/>
      <c r="J707" s="287">
        <f>BK707</f>
        <v>0</v>
      </c>
      <c r="K707" s="236"/>
      <c r="L707" s="109"/>
      <c r="M707" s="114"/>
      <c r="P707" s="115">
        <f>SUM(P708:P751)</f>
        <v>0</v>
      </c>
      <c r="R707" s="115">
        <f>SUM(R708:R751)</f>
        <v>7.1468499999999997</v>
      </c>
      <c r="T707" s="116">
        <f>SUM(T708:T751)</f>
        <v>0</v>
      </c>
      <c r="AR707" s="110" t="s">
        <v>78</v>
      </c>
      <c r="AT707" s="117" t="s">
        <v>72</v>
      </c>
      <c r="AU707" s="117" t="s">
        <v>78</v>
      </c>
      <c r="AY707" s="110" t="s">
        <v>155</v>
      </c>
      <c r="BK707" s="118">
        <f>SUM(BK708:BK751)</f>
        <v>0</v>
      </c>
    </row>
    <row r="708" spans="2:65" s="1" customFormat="1" ht="24.2" customHeight="1">
      <c r="B708" s="31"/>
      <c r="C708" s="239" t="s">
        <v>868</v>
      </c>
      <c r="D708" s="239" t="s">
        <v>157</v>
      </c>
      <c r="E708" s="240" t="s">
        <v>869</v>
      </c>
      <c r="F708" s="241" t="s">
        <v>870</v>
      </c>
      <c r="G708" s="242" t="s">
        <v>160</v>
      </c>
      <c r="H708" s="243">
        <v>43.5</v>
      </c>
      <c r="I708" s="120"/>
      <c r="J708" s="121">
        <f>ROUND(I708*H708,2)</f>
        <v>0</v>
      </c>
      <c r="K708" s="119" t="s">
        <v>19</v>
      </c>
      <c r="L708" s="31"/>
      <c r="M708" s="122" t="s">
        <v>19</v>
      </c>
      <c r="N708" s="123" t="s">
        <v>44</v>
      </c>
      <c r="P708" s="124">
        <f>O708*H708</f>
        <v>0</v>
      </c>
      <c r="Q708" s="124">
        <v>0</v>
      </c>
      <c r="R708" s="124">
        <f>Q708*H708</f>
        <v>0</v>
      </c>
      <c r="S708" s="124">
        <v>0</v>
      </c>
      <c r="T708" s="125">
        <f>S708*H708</f>
        <v>0</v>
      </c>
      <c r="AR708" s="126" t="s">
        <v>162</v>
      </c>
      <c r="AT708" s="126" t="s">
        <v>157</v>
      </c>
      <c r="AU708" s="126" t="s">
        <v>80</v>
      </c>
      <c r="AY708" s="16" t="s">
        <v>155</v>
      </c>
      <c r="BE708" s="127">
        <f>IF(N708="základní",J708,0)</f>
        <v>0</v>
      </c>
      <c r="BF708" s="127">
        <f>IF(N708="snížená",J708,0)</f>
        <v>0</v>
      </c>
      <c r="BG708" s="127">
        <f>IF(N708="zákl. přenesená",J708,0)</f>
        <v>0</v>
      </c>
      <c r="BH708" s="127">
        <f>IF(N708="sníž. přenesená",J708,0)</f>
        <v>0</v>
      </c>
      <c r="BI708" s="127">
        <f>IF(N708="nulová",J708,0)</f>
        <v>0</v>
      </c>
      <c r="BJ708" s="16" t="s">
        <v>78</v>
      </c>
      <c r="BK708" s="127">
        <f>ROUND(I708*H708,2)</f>
        <v>0</v>
      </c>
      <c r="BL708" s="16" t="s">
        <v>162</v>
      </c>
      <c r="BM708" s="126" t="s">
        <v>871</v>
      </c>
    </row>
    <row r="709" spans="2:65" s="1" customFormat="1" ht="29.25">
      <c r="B709" s="31"/>
      <c r="D709" s="234" t="s">
        <v>166</v>
      </c>
      <c r="F709" s="235" t="s">
        <v>803</v>
      </c>
      <c r="I709" s="128"/>
      <c r="L709" s="31"/>
      <c r="M709" s="129"/>
      <c r="T709" s="52"/>
      <c r="AT709" s="16" t="s">
        <v>166</v>
      </c>
      <c r="AU709" s="16" t="s">
        <v>80</v>
      </c>
    </row>
    <row r="710" spans="2:65" s="12" customFormat="1">
      <c r="B710" s="130"/>
      <c r="C710" s="246"/>
      <c r="D710" s="234" t="s">
        <v>168</v>
      </c>
      <c r="E710" s="247" t="s">
        <v>19</v>
      </c>
      <c r="F710" s="248" t="s">
        <v>872</v>
      </c>
      <c r="G710" s="246"/>
      <c r="H710" s="249">
        <v>43.5</v>
      </c>
      <c r="I710" s="132"/>
      <c r="L710" s="130"/>
      <c r="M710" s="133"/>
      <c r="T710" s="134"/>
      <c r="AT710" s="131" t="s">
        <v>168</v>
      </c>
      <c r="AU710" s="131" t="s">
        <v>80</v>
      </c>
      <c r="AV710" s="12" t="s">
        <v>80</v>
      </c>
      <c r="AW710" s="12" t="s">
        <v>34</v>
      </c>
      <c r="AX710" s="12" t="s">
        <v>78</v>
      </c>
      <c r="AY710" s="131" t="s">
        <v>155</v>
      </c>
    </row>
    <row r="711" spans="2:65" s="1" customFormat="1" ht="33" customHeight="1">
      <c r="B711" s="31"/>
      <c r="C711" s="239" t="s">
        <v>873</v>
      </c>
      <c r="D711" s="239" t="s">
        <v>157</v>
      </c>
      <c r="E711" s="240" t="s">
        <v>874</v>
      </c>
      <c r="F711" s="241" t="s">
        <v>875</v>
      </c>
      <c r="G711" s="242" t="s">
        <v>160</v>
      </c>
      <c r="H711" s="243">
        <v>373.5</v>
      </c>
      <c r="I711" s="120"/>
      <c r="J711" s="121">
        <f>ROUND(I711*H711,2)</f>
        <v>0</v>
      </c>
      <c r="K711" s="119" t="s">
        <v>19</v>
      </c>
      <c r="L711" s="31"/>
      <c r="M711" s="122" t="s">
        <v>19</v>
      </c>
      <c r="N711" s="123" t="s">
        <v>44</v>
      </c>
      <c r="P711" s="124">
        <f>O711*H711</f>
        <v>0</v>
      </c>
      <c r="Q711" s="124">
        <v>0</v>
      </c>
      <c r="R711" s="124">
        <f>Q711*H711</f>
        <v>0</v>
      </c>
      <c r="S711" s="124">
        <v>0</v>
      </c>
      <c r="T711" s="125">
        <f>S711*H711</f>
        <v>0</v>
      </c>
      <c r="AR711" s="126" t="s">
        <v>162</v>
      </c>
      <c r="AT711" s="126" t="s">
        <v>157</v>
      </c>
      <c r="AU711" s="126" t="s">
        <v>80</v>
      </c>
      <c r="AY711" s="16" t="s">
        <v>155</v>
      </c>
      <c r="BE711" s="127">
        <f>IF(N711="základní",J711,0)</f>
        <v>0</v>
      </c>
      <c r="BF711" s="127">
        <f>IF(N711="snížená",J711,0)</f>
        <v>0</v>
      </c>
      <c r="BG711" s="127">
        <f>IF(N711="zákl. přenesená",J711,0)</f>
        <v>0</v>
      </c>
      <c r="BH711" s="127">
        <f>IF(N711="sníž. přenesená",J711,0)</f>
        <v>0</v>
      </c>
      <c r="BI711" s="127">
        <f>IF(N711="nulová",J711,0)</f>
        <v>0</v>
      </c>
      <c r="BJ711" s="16" t="s">
        <v>78</v>
      </c>
      <c r="BK711" s="127">
        <f>ROUND(I711*H711,2)</f>
        <v>0</v>
      </c>
      <c r="BL711" s="16" t="s">
        <v>162</v>
      </c>
      <c r="BM711" s="126" t="s">
        <v>876</v>
      </c>
    </row>
    <row r="712" spans="2:65" s="1" customFormat="1" ht="19.5">
      <c r="B712" s="31"/>
      <c r="D712" s="234" t="s">
        <v>166</v>
      </c>
      <c r="F712" s="235" t="s">
        <v>877</v>
      </c>
      <c r="I712" s="128"/>
      <c r="L712" s="31"/>
      <c r="M712" s="129"/>
      <c r="T712" s="52"/>
      <c r="AT712" s="16" t="s">
        <v>166</v>
      </c>
      <c r="AU712" s="16" t="s">
        <v>80</v>
      </c>
    </row>
    <row r="713" spans="2:65" s="1" customFormat="1" ht="21.75" customHeight="1">
      <c r="B713" s="31"/>
      <c r="C713" s="239" t="s">
        <v>878</v>
      </c>
      <c r="D713" s="239" t="s">
        <v>157</v>
      </c>
      <c r="E713" s="240" t="s">
        <v>879</v>
      </c>
      <c r="F713" s="241" t="s">
        <v>880</v>
      </c>
      <c r="G713" s="242" t="s">
        <v>160</v>
      </c>
      <c r="H713" s="243">
        <v>750.6</v>
      </c>
      <c r="I713" s="120"/>
      <c r="J713" s="121">
        <f>ROUND(I713*H713,2)</f>
        <v>0</v>
      </c>
      <c r="K713" s="119" t="s">
        <v>19</v>
      </c>
      <c r="L713" s="31"/>
      <c r="M713" s="122" t="s">
        <v>19</v>
      </c>
      <c r="N713" s="123" t="s">
        <v>44</v>
      </c>
      <c r="P713" s="124">
        <f>O713*H713</f>
        <v>0</v>
      </c>
      <c r="Q713" s="124">
        <v>0</v>
      </c>
      <c r="R713" s="124">
        <f>Q713*H713</f>
        <v>0</v>
      </c>
      <c r="S713" s="124">
        <v>0</v>
      </c>
      <c r="T713" s="125">
        <f>S713*H713</f>
        <v>0</v>
      </c>
      <c r="AR713" s="126" t="s">
        <v>162</v>
      </c>
      <c r="AT713" s="126" t="s">
        <v>157</v>
      </c>
      <c r="AU713" s="126" t="s">
        <v>80</v>
      </c>
      <c r="AY713" s="16" t="s">
        <v>155</v>
      </c>
      <c r="BE713" s="127">
        <f>IF(N713="základní",J713,0)</f>
        <v>0</v>
      </c>
      <c r="BF713" s="127">
        <f>IF(N713="snížená",J713,0)</f>
        <v>0</v>
      </c>
      <c r="BG713" s="127">
        <f>IF(N713="zákl. přenesená",J713,0)</f>
        <v>0</v>
      </c>
      <c r="BH713" s="127">
        <f>IF(N713="sníž. přenesená",J713,0)</f>
        <v>0</v>
      </c>
      <c r="BI713" s="127">
        <f>IF(N713="nulová",J713,0)</f>
        <v>0</v>
      </c>
      <c r="BJ713" s="16" t="s">
        <v>78</v>
      </c>
      <c r="BK713" s="127">
        <f>ROUND(I713*H713,2)</f>
        <v>0</v>
      </c>
      <c r="BL713" s="16" t="s">
        <v>162</v>
      </c>
      <c r="BM713" s="126" t="s">
        <v>881</v>
      </c>
    </row>
    <row r="714" spans="2:65" s="1" customFormat="1" ht="19.5">
      <c r="B714" s="31"/>
      <c r="D714" s="234" t="s">
        <v>166</v>
      </c>
      <c r="F714" s="235" t="s">
        <v>882</v>
      </c>
      <c r="I714" s="128"/>
      <c r="L714" s="31"/>
      <c r="M714" s="129"/>
      <c r="T714" s="52"/>
      <c r="AT714" s="16" t="s">
        <v>166</v>
      </c>
      <c r="AU714" s="16" t="s">
        <v>80</v>
      </c>
    </row>
    <row r="715" spans="2:65" s="12" customFormat="1">
      <c r="B715" s="130"/>
      <c r="C715" s="246"/>
      <c r="D715" s="234" t="s">
        <v>168</v>
      </c>
      <c r="E715" s="247" t="s">
        <v>19</v>
      </c>
      <c r="F715" s="248" t="s">
        <v>883</v>
      </c>
      <c r="G715" s="246"/>
      <c r="H715" s="249">
        <v>750.6</v>
      </c>
      <c r="I715" s="132"/>
      <c r="L715" s="130"/>
      <c r="M715" s="133"/>
      <c r="T715" s="134"/>
      <c r="AT715" s="131" t="s">
        <v>168</v>
      </c>
      <c r="AU715" s="131" t="s">
        <v>80</v>
      </c>
      <c r="AV715" s="12" t="s">
        <v>80</v>
      </c>
      <c r="AW715" s="12" t="s">
        <v>34</v>
      </c>
      <c r="AX715" s="12" t="s">
        <v>78</v>
      </c>
      <c r="AY715" s="131" t="s">
        <v>155</v>
      </c>
    </row>
    <row r="716" spans="2:65" s="1" customFormat="1" ht="24.2" customHeight="1">
      <c r="B716" s="31"/>
      <c r="C716" s="239" t="s">
        <v>884</v>
      </c>
      <c r="D716" s="239" t="s">
        <v>157</v>
      </c>
      <c r="E716" s="240" t="s">
        <v>885</v>
      </c>
      <c r="F716" s="241" t="s">
        <v>886</v>
      </c>
      <c r="G716" s="242" t="s">
        <v>160</v>
      </c>
      <c r="H716" s="243">
        <v>405</v>
      </c>
      <c r="I716" s="120"/>
      <c r="J716" s="121">
        <f>ROUND(I716*H716,2)</f>
        <v>0</v>
      </c>
      <c r="K716" s="119" t="s">
        <v>19</v>
      </c>
      <c r="L716" s="31"/>
      <c r="M716" s="122" t="s">
        <v>19</v>
      </c>
      <c r="N716" s="123" t="s">
        <v>44</v>
      </c>
      <c r="P716" s="124">
        <f>O716*H716</f>
        <v>0</v>
      </c>
      <c r="Q716" s="124">
        <v>0</v>
      </c>
      <c r="R716" s="124">
        <f>Q716*H716</f>
        <v>0</v>
      </c>
      <c r="S716" s="124">
        <v>0</v>
      </c>
      <c r="T716" s="125">
        <f>S716*H716</f>
        <v>0</v>
      </c>
      <c r="AR716" s="126" t="s">
        <v>162</v>
      </c>
      <c r="AT716" s="126" t="s">
        <v>157</v>
      </c>
      <c r="AU716" s="126" t="s">
        <v>80</v>
      </c>
      <c r="AY716" s="16" t="s">
        <v>155</v>
      </c>
      <c r="BE716" s="127">
        <f>IF(N716="základní",J716,0)</f>
        <v>0</v>
      </c>
      <c r="BF716" s="127">
        <f>IF(N716="snížená",J716,0)</f>
        <v>0</v>
      </c>
      <c r="BG716" s="127">
        <f>IF(N716="zákl. přenesená",J716,0)</f>
        <v>0</v>
      </c>
      <c r="BH716" s="127">
        <f>IF(N716="sníž. přenesená",J716,0)</f>
        <v>0</v>
      </c>
      <c r="BI716" s="127">
        <f>IF(N716="nulová",J716,0)</f>
        <v>0</v>
      </c>
      <c r="BJ716" s="16" t="s">
        <v>78</v>
      </c>
      <c r="BK716" s="127">
        <f>ROUND(I716*H716,2)</f>
        <v>0</v>
      </c>
      <c r="BL716" s="16" t="s">
        <v>162</v>
      </c>
      <c r="BM716" s="126" t="s">
        <v>887</v>
      </c>
    </row>
    <row r="717" spans="2:65" s="12" customFormat="1">
      <c r="B717" s="130"/>
      <c r="C717" s="246"/>
      <c r="D717" s="234" t="s">
        <v>168</v>
      </c>
      <c r="E717" s="247" t="s">
        <v>19</v>
      </c>
      <c r="F717" s="248" t="s">
        <v>888</v>
      </c>
      <c r="G717" s="246"/>
      <c r="H717" s="249">
        <v>405</v>
      </c>
      <c r="I717" s="132"/>
      <c r="L717" s="130"/>
      <c r="M717" s="133"/>
      <c r="T717" s="134"/>
      <c r="AT717" s="131" t="s">
        <v>168</v>
      </c>
      <c r="AU717" s="131" t="s">
        <v>80</v>
      </c>
      <c r="AV717" s="12" t="s">
        <v>80</v>
      </c>
      <c r="AW717" s="12" t="s">
        <v>34</v>
      </c>
      <c r="AX717" s="12" t="s">
        <v>78</v>
      </c>
      <c r="AY717" s="131" t="s">
        <v>155</v>
      </c>
    </row>
    <row r="718" spans="2:65" s="1" customFormat="1" ht="24.2" customHeight="1">
      <c r="B718" s="31"/>
      <c r="C718" s="239" t="s">
        <v>889</v>
      </c>
      <c r="D718" s="239" t="s">
        <v>157</v>
      </c>
      <c r="E718" s="240" t="s">
        <v>817</v>
      </c>
      <c r="F718" s="241" t="s">
        <v>818</v>
      </c>
      <c r="G718" s="242" t="s">
        <v>160</v>
      </c>
      <c r="H718" s="243">
        <v>170</v>
      </c>
      <c r="I718" s="120"/>
      <c r="J718" s="121">
        <f>ROUND(I718*H718,2)</f>
        <v>0</v>
      </c>
      <c r="K718" s="119" t="s">
        <v>161</v>
      </c>
      <c r="L718" s="31"/>
      <c r="M718" s="122" t="s">
        <v>19</v>
      </c>
      <c r="N718" s="123" t="s">
        <v>44</v>
      </c>
      <c r="P718" s="124">
        <f>O718*H718</f>
        <v>0</v>
      </c>
      <c r="Q718" s="124">
        <v>0</v>
      </c>
      <c r="R718" s="124">
        <f>Q718*H718</f>
        <v>0</v>
      </c>
      <c r="S718" s="124">
        <v>0</v>
      </c>
      <c r="T718" s="125">
        <f>S718*H718</f>
        <v>0</v>
      </c>
      <c r="AR718" s="126" t="s">
        <v>162</v>
      </c>
      <c r="AT718" s="126" t="s">
        <v>157</v>
      </c>
      <c r="AU718" s="126" t="s">
        <v>80</v>
      </c>
      <c r="AY718" s="16" t="s">
        <v>155</v>
      </c>
      <c r="BE718" s="127">
        <f>IF(N718="základní",J718,0)</f>
        <v>0</v>
      </c>
      <c r="BF718" s="127">
        <f>IF(N718="snížená",J718,0)</f>
        <v>0</v>
      </c>
      <c r="BG718" s="127">
        <f>IF(N718="zákl. přenesená",J718,0)</f>
        <v>0</v>
      </c>
      <c r="BH718" s="127">
        <f>IF(N718="sníž. přenesená",J718,0)</f>
        <v>0</v>
      </c>
      <c r="BI718" s="127">
        <f>IF(N718="nulová",J718,0)</f>
        <v>0</v>
      </c>
      <c r="BJ718" s="16" t="s">
        <v>78</v>
      </c>
      <c r="BK718" s="127">
        <f>ROUND(I718*H718,2)</f>
        <v>0</v>
      </c>
      <c r="BL718" s="16" t="s">
        <v>162</v>
      </c>
      <c r="BM718" s="126" t="s">
        <v>890</v>
      </c>
    </row>
    <row r="719" spans="2:65" s="1" customFormat="1">
      <c r="B719" s="31"/>
      <c r="D719" s="244" t="s">
        <v>164</v>
      </c>
      <c r="F719" s="245" t="s">
        <v>820</v>
      </c>
      <c r="I719" s="128"/>
      <c r="L719" s="31"/>
      <c r="M719" s="129"/>
      <c r="T719" s="52"/>
      <c r="AT719" s="16" t="s">
        <v>164</v>
      </c>
      <c r="AU719" s="16" t="s">
        <v>80</v>
      </c>
    </row>
    <row r="720" spans="2:65" s="1" customFormat="1" ht="19.5">
      <c r="B720" s="31"/>
      <c r="D720" s="234" t="s">
        <v>166</v>
      </c>
      <c r="F720" s="235" t="s">
        <v>372</v>
      </c>
      <c r="I720" s="128"/>
      <c r="L720" s="31"/>
      <c r="M720" s="129"/>
      <c r="T720" s="52"/>
      <c r="AT720" s="16" t="s">
        <v>166</v>
      </c>
      <c r="AU720" s="16" t="s">
        <v>80</v>
      </c>
    </row>
    <row r="721" spans="2:65" s="12" customFormat="1">
      <c r="B721" s="130"/>
      <c r="C721" s="246"/>
      <c r="D721" s="234" t="s">
        <v>168</v>
      </c>
      <c r="E721" s="247" t="s">
        <v>19</v>
      </c>
      <c r="F721" s="248" t="s">
        <v>528</v>
      </c>
      <c r="G721" s="246"/>
      <c r="H721" s="249">
        <v>170</v>
      </c>
      <c r="I721" s="132"/>
      <c r="L721" s="130"/>
      <c r="M721" s="133"/>
      <c r="T721" s="134"/>
      <c r="AT721" s="131" t="s">
        <v>168</v>
      </c>
      <c r="AU721" s="131" t="s">
        <v>80</v>
      </c>
      <c r="AV721" s="12" t="s">
        <v>80</v>
      </c>
      <c r="AW721" s="12" t="s">
        <v>34</v>
      </c>
      <c r="AX721" s="12" t="s">
        <v>78</v>
      </c>
      <c r="AY721" s="131" t="s">
        <v>155</v>
      </c>
    </row>
    <row r="722" spans="2:65" s="1" customFormat="1" ht="21.75" customHeight="1">
      <c r="B722" s="31"/>
      <c r="C722" s="255" t="s">
        <v>891</v>
      </c>
      <c r="D722" s="255" t="s">
        <v>157</v>
      </c>
      <c r="E722" s="256" t="s">
        <v>823</v>
      </c>
      <c r="F722" s="241" t="s">
        <v>824</v>
      </c>
      <c r="G722" s="242" t="s">
        <v>160</v>
      </c>
      <c r="H722" s="243">
        <v>290</v>
      </c>
      <c r="I722" s="120"/>
      <c r="J722" s="121">
        <f>ROUND(I722*H722,2)</f>
        <v>0</v>
      </c>
      <c r="K722" s="119" t="s">
        <v>161</v>
      </c>
      <c r="L722" s="31"/>
      <c r="M722" s="122" t="s">
        <v>19</v>
      </c>
      <c r="N722" s="123" t="s">
        <v>44</v>
      </c>
      <c r="P722" s="124">
        <f>O722*H722</f>
        <v>0</v>
      </c>
      <c r="Q722" s="124">
        <v>0</v>
      </c>
      <c r="R722" s="124">
        <f>Q722*H722</f>
        <v>0</v>
      </c>
      <c r="S722" s="124">
        <v>0</v>
      </c>
      <c r="T722" s="125">
        <f>S722*H722</f>
        <v>0</v>
      </c>
      <c r="AR722" s="126" t="s">
        <v>162</v>
      </c>
      <c r="AT722" s="126" t="s">
        <v>157</v>
      </c>
      <c r="AU722" s="126" t="s">
        <v>80</v>
      </c>
      <c r="AY722" s="16" t="s">
        <v>155</v>
      </c>
      <c r="BE722" s="127">
        <f>IF(N722="základní",J722,0)</f>
        <v>0</v>
      </c>
      <c r="BF722" s="127">
        <f>IF(N722="snížená",J722,0)</f>
        <v>0</v>
      </c>
      <c r="BG722" s="127">
        <f>IF(N722="zákl. přenesená",J722,0)</f>
        <v>0</v>
      </c>
      <c r="BH722" s="127">
        <f>IF(N722="sníž. přenesená",J722,0)</f>
        <v>0</v>
      </c>
      <c r="BI722" s="127">
        <f>IF(N722="nulová",J722,0)</f>
        <v>0</v>
      </c>
      <c r="BJ722" s="16" t="s">
        <v>78</v>
      </c>
      <c r="BK722" s="127">
        <f>ROUND(I722*H722,2)</f>
        <v>0</v>
      </c>
      <c r="BL722" s="16" t="s">
        <v>162</v>
      </c>
      <c r="BM722" s="126" t="s">
        <v>892</v>
      </c>
    </row>
    <row r="723" spans="2:65" s="1" customFormat="1">
      <c r="B723" s="31"/>
      <c r="D723" s="244" t="s">
        <v>164</v>
      </c>
      <c r="F723" s="245" t="s">
        <v>826</v>
      </c>
      <c r="I723" s="128"/>
      <c r="L723" s="31"/>
      <c r="M723" s="129"/>
      <c r="T723" s="52"/>
      <c r="AT723" s="16" t="s">
        <v>164</v>
      </c>
      <c r="AU723" s="16" t="s">
        <v>80</v>
      </c>
    </row>
    <row r="724" spans="2:65" s="1" customFormat="1" ht="39">
      <c r="B724" s="31"/>
      <c r="C724" s="258"/>
      <c r="D724" s="257" t="s">
        <v>166</v>
      </c>
      <c r="E724" s="258"/>
      <c r="F724" s="259" t="s">
        <v>557</v>
      </c>
      <c r="I724" s="128"/>
      <c r="L724" s="31"/>
      <c r="M724" s="129"/>
      <c r="T724" s="52"/>
      <c r="AT724" s="16" t="s">
        <v>166</v>
      </c>
      <c r="AU724" s="16" t="s">
        <v>80</v>
      </c>
    </row>
    <row r="725" spans="2:65" s="12" customFormat="1">
      <c r="B725" s="130"/>
      <c r="C725" s="246"/>
      <c r="D725" s="234" t="s">
        <v>168</v>
      </c>
      <c r="E725" s="247" t="s">
        <v>19</v>
      </c>
      <c r="F725" s="248" t="s">
        <v>893</v>
      </c>
      <c r="G725" s="246"/>
      <c r="H725" s="249">
        <v>290</v>
      </c>
      <c r="I725" s="132"/>
      <c r="L725" s="130"/>
      <c r="M725" s="133"/>
      <c r="T725" s="134"/>
      <c r="AT725" s="131" t="s">
        <v>168</v>
      </c>
      <c r="AU725" s="131" t="s">
        <v>80</v>
      </c>
      <c r="AV725" s="12" t="s">
        <v>80</v>
      </c>
      <c r="AW725" s="12" t="s">
        <v>34</v>
      </c>
      <c r="AX725" s="12" t="s">
        <v>78</v>
      </c>
      <c r="AY725" s="131" t="s">
        <v>155</v>
      </c>
    </row>
    <row r="726" spans="2:65" s="1" customFormat="1" ht="33" customHeight="1">
      <c r="B726" s="31"/>
      <c r="C726" s="239" t="s">
        <v>894</v>
      </c>
      <c r="D726" s="239" t="s">
        <v>157</v>
      </c>
      <c r="E726" s="240" t="s">
        <v>828</v>
      </c>
      <c r="F726" s="241" t="s">
        <v>503</v>
      </c>
      <c r="G726" s="242" t="s">
        <v>160</v>
      </c>
      <c r="H726" s="243">
        <v>14.5</v>
      </c>
      <c r="I726" s="120"/>
      <c r="J726" s="121">
        <f>ROUND(I726*H726,2)</f>
        <v>0</v>
      </c>
      <c r="K726" s="119" t="s">
        <v>19</v>
      </c>
      <c r="L726" s="31"/>
      <c r="M726" s="122" t="s">
        <v>19</v>
      </c>
      <c r="N726" s="123" t="s">
        <v>44</v>
      </c>
      <c r="P726" s="124">
        <f>O726*H726</f>
        <v>0</v>
      </c>
      <c r="Q726" s="124">
        <v>0</v>
      </c>
      <c r="R726" s="124">
        <f>Q726*H726</f>
        <v>0</v>
      </c>
      <c r="S726" s="124">
        <v>0</v>
      </c>
      <c r="T726" s="125">
        <f>S726*H726</f>
        <v>0</v>
      </c>
      <c r="AR726" s="126" t="s">
        <v>162</v>
      </c>
      <c r="AT726" s="126" t="s">
        <v>157</v>
      </c>
      <c r="AU726" s="126" t="s">
        <v>80</v>
      </c>
      <c r="AY726" s="16" t="s">
        <v>155</v>
      </c>
      <c r="BE726" s="127">
        <f>IF(N726="základní",J726,0)</f>
        <v>0</v>
      </c>
      <c r="BF726" s="127">
        <f>IF(N726="snížená",J726,0)</f>
        <v>0</v>
      </c>
      <c r="BG726" s="127">
        <f>IF(N726="zákl. přenesená",J726,0)</f>
        <v>0</v>
      </c>
      <c r="BH726" s="127">
        <f>IF(N726="sníž. přenesená",J726,0)</f>
        <v>0</v>
      </c>
      <c r="BI726" s="127">
        <f>IF(N726="nulová",J726,0)</f>
        <v>0</v>
      </c>
      <c r="BJ726" s="16" t="s">
        <v>78</v>
      </c>
      <c r="BK726" s="127">
        <f>ROUND(I726*H726,2)</f>
        <v>0</v>
      </c>
      <c r="BL726" s="16" t="s">
        <v>162</v>
      </c>
      <c r="BM726" s="126" t="s">
        <v>895</v>
      </c>
    </row>
    <row r="727" spans="2:65" s="1" customFormat="1" ht="19.5">
      <c r="B727" s="31"/>
      <c r="D727" s="234" t="s">
        <v>166</v>
      </c>
      <c r="F727" s="235" t="s">
        <v>830</v>
      </c>
      <c r="I727" s="128"/>
      <c r="L727" s="31"/>
      <c r="M727" s="129"/>
      <c r="T727" s="52"/>
      <c r="AT727" s="16" t="s">
        <v>166</v>
      </c>
      <c r="AU727" s="16" t="s">
        <v>80</v>
      </c>
    </row>
    <row r="728" spans="2:65" s="12" customFormat="1">
      <c r="B728" s="130"/>
      <c r="C728" s="246"/>
      <c r="D728" s="234" t="s">
        <v>168</v>
      </c>
      <c r="E728" s="247" t="s">
        <v>19</v>
      </c>
      <c r="F728" s="248" t="s">
        <v>896</v>
      </c>
      <c r="G728" s="246"/>
      <c r="H728" s="249">
        <v>14.5</v>
      </c>
      <c r="I728" s="132"/>
      <c r="L728" s="130"/>
      <c r="M728" s="133"/>
      <c r="T728" s="134"/>
      <c r="AT728" s="131" t="s">
        <v>168</v>
      </c>
      <c r="AU728" s="131" t="s">
        <v>80</v>
      </c>
      <c r="AV728" s="12" t="s">
        <v>80</v>
      </c>
      <c r="AW728" s="12" t="s">
        <v>34</v>
      </c>
      <c r="AX728" s="12" t="s">
        <v>78</v>
      </c>
      <c r="AY728" s="131" t="s">
        <v>155</v>
      </c>
    </row>
    <row r="729" spans="2:65" s="1" customFormat="1" ht="16.5" customHeight="1">
      <c r="B729" s="31"/>
      <c r="C729" s="250" t="s">
        <v>897</v>
      </c>
      <c r="D729" s="250" t="s">
        <v>192</v>
      </c>
      <c r="E729" s="251" t="s">
        <v>833</v>
      </c>
      <c r="F729" s="252" t="s">
        <v>834</v>
      </c>
      <c r="G729" s="253" t="s">
        <v>509</v>
      </c>
      <c r="H729" s="254">
        <v>4.3999999999999997E-2</v>
      </c>
      <c r="I729" s="136"/>
      <c r="J729" s="137">
        <f>ROUND(I729*H729,2)</f>
        <v>0</v>
      </c>
      <c r="K729" s="135" t="s">
        <v>19</v>
      </c>
      <c r="L729" s="138"/>
      <c r="M729" s="139" t="s">
        <v>19</v>
      </c>
      <c r="N729" s="140" t="s">
        <v>44</v>
      </c>
      <c r="P729" s="124">
        <f>O729*H729</f>
        <v>0</v>
      </c>
      <c r="Q729" s="124">
        <v>0</v>
      </c>
      <c r="R729" s="124">
        <f>Q729*H729</f>
        <v>0</v>
      </c>
      <c r="S729" s="124">
        <v>0</v>
      </c>
      <c r="T729" s="125">
        <f>S729*H729</f>
        <v>0</v>
      </c>
      <c r="AR729" s="126" t="s">
        <v>195</v>
      </c>
      <c r="AT729" s="126" t="s">
        <v>192</v>
      </c>
      <c r="AU729" s="126" t="s">
        <v>80</v>
      </c>
      <c r="AY729" s="16" t="s">
        <v>155</v>
      </c>
      <c r="BE729" s="127">
        <f>IF(N729="základní",J729,0)</f>
        <v>0</v>
      </c>
      <c r="BF729" s="127">
        <f>IF(N729="snížená",J729,0)</f>
        <v>0</v>
      </c>
      <c r="BG729" s="127">
        <f>IF(N729="zákl. přenesená",J729,0)</f>
        <v>0</v>
      </c>
      <c r="BH729" s="127">
        <f>IF(N729="sníž. přenesená",J729,0)</f>
        <v>0</v>
      </c>
      <c r="BI729" s="127">
        <f>IF(N729="nulová",J729,0)</f>
        <v>0</v>
      </c>
      <c r="BJ729" s="16" t="s">
        <v>78</v>
      </c>
      <c r="BK729" s="127">
        <f>ROUND(I729*H729,2)</f>
        <v>0</v>
      </c>
      <c r="BL729" s="16" t="s">
        <v>162</v>
      </c>
      <c r="BM729" s="126" t="s">
        <v>898</v>
      </c>
    </row>
    <row r="730" spans="2:65" s="1" customFormat="1" ht="19.5">
      <c r="B730" s="31"/>
      <c r="D730" s="234" t="s">
        <v>166</v>
      </c>
      <c r="F730" s="235" t="s">
        <v>511</v>
      </c>
      <c r="I730" s="128"/>
      <c r="L730" s="31"/>
      <c r="M730" s="129"/>
      <c r="T730" s="52"/>
      <c r="AT730" s="16" t="s">
        <v>166</v>
      </c>
      <c r="AU730" s="16" t="s">
        <v>80</v>
      </c>
    </row>
    <row r="731" spans="2:65" s="1" customFormat="1" ht="16.5" customHeight="1">
      <c r="B731" s="31"/>
      <c r="C731" s="239" t="s">
        <v>899</v>
      </c>
      <c r="D731" s="239" t="s">
        <v>157</v>
      </c>
      <c r="E731" s="240" t="s">
        <v>590</v>
      </c>
      <c r="F731" s="241" t="s">
        <v>591</v>
      </c>
      <c r="G731" s="242" t="s">
        <v>592</v>
      </c>
      <c r="H731" s="243">
        <v>299</v>
      </c>
      <c r="I731" s="120"/>
      <c r="J731" s="121">
        <f>ROUND(I731*H731,2)</f>
        <v>0</v>
      </c>
      <c r="K731" s="119" t="s">
        <v>161</v>
      </c>
      <c r="L731" s="31"/>
      <c r="M731" s="122" t="s">
        <v>19</v>
      </c>
      <c r="N731" s="123" t="s">
        <v>44</v>
      </c>
      <c r="P731" s="124">
        <f>O731*H731</f>
        <v>0</v>
      </c>
      <c r="Q731" s="124">
        <v>0</v>
      </c>
      <c r="R731" s="124">
        <f>Q731*H731</f>
        <v>0</v>
      </c>
      <c r="S731" s="124">
        <v>0</v>
      </c>
      <c r="T731" s="125">
        <f>S731*H731</f>
        <v>0</v>
      </c>
      <c r="AR731" s="126" t="s">
        <v>162</v>
      </c>
      <c r="AT731" s="126" t="s">
        <v>157</v>
      </c>
      <c r="AU731" s="126" t="s">
        <v>80</v>
      </c>
      <c r="AY731" s="16" t="s">
        <v>155</v>
      </c>
      <c r="BE731" s="127">
        <f>IF(N731="základní",J731,0)</f>
        <v>0</v>
      </c>
      <c r="BF731" s="127">
        <f>IF(N731="snížená",J731,0)</f>
        <v>0</v>
      </c>
      <c r="BG731" s="127">
        <f>IF(N731="zákl. přenesená",J731,0)</f>
        <v>0</v>
      </c>
      <c r="BH731" s="127">
        <f>IF(N731="sníž. přenesená",J731,0)</f>
        <v>0</v>
      </c>
      <c r="BI731" s="127">
        <f>IF(N731="nulová",J731,0)</f>
        <v>0</v>
      </c>
      <c r="BJ731" s="16" t="s">
        <v>78</v>
      </c>
      <c r="BK731" s="127">
        <f>ROUND(I731*H731,2)</f>
        <v>0</v>
      </c>
      <c r="BL731" s="16" t="s">
        <v>162</v>
      </c>
      <c r="BM731" s="126" t="s">
        <v>900</v>
      </c>
    </row>
    <row r="732" spans="2:65" s="1" customFormat="1">
      <c r="B732" s="31"/>
      <c r="D732" s="244" t="s">
        <v>164</v>
      </c>
      <c r="F732" s="245" t="s">
        <v>594</v>
      </c>
      <c r="I732" s="128"/>
      <c r="L732" s="31"/>
      <c r="M732" s="129"/>
      <c r="T732" s="52"/>
      <c r="AT732" s="16" t="s">
        <v>164</v>
      </c>
      <c r="AU732" s="16" t="s">
        <v>80</v>
      </c>
    </row>
    <row r="733" spans="2:65" s="1" customFormat="1" ht="19.5">
      <c r="B733" s="31"/>
      <c r="D733" s="234" t="s">
        <v>166</v>
      </c>
      <c r="F733" s="235" t="s">
        <v>289</v>
      </c>
      <c r="I733" s="128"/>
      <c r="L733" s="31"/>
      <c r="M733" s="129"/>
      <c r="T733" s="52"/>
      <c r="AT733" s="16" t="s">
        <v>166</v>
      </c>
      <c r="AU733" s="16" t="s">
        <v>80</v>
      </c>
    </row>
    <row r="734" spans="2:65" s="1" customFormat="1" ht="44.25" customHeight="1">
      <c r="B734" s="31"/>
      <c r="C734" s="239" t="s">
        <v>901</v>
      </c>
      <c r="D734" s="239" t="s">
        <v>157</v>
      </c>
      <c r="E734" s="240" t="s">
        <v>199</v>
      </c>
      <c r="F734" s="241" t="s">
        <v>200</v>
      </c>
      <c r="G734" s="242" t="s">
        <v>201</v>
      </c>
      <c r="H734" s="243">
        <v>0.7</v>
      </c>
      <c r="I734" s="120"/>
      <c r="J734" s="121">
        <f>ROUND(I734*H734,2)</f>
        <v>0</v>
      </c>
      <c r="K734" s="119" t="s">
        <v>161</v>
      </c>
      <c r="L734" s="31"/>
      <c r="M734" s="122" t="s">
        <v>19</v>
      </c>
      <c r="N734" s="123" t="s">
        <v>44</v>
      </c>
      <c r="P734" s="124">
        <f>O734*H734</f>
        <v>0</v>
      </c>
      <c r="Q734" s="124">
        <v>0</v>
      </c>
      <c r="R734" s="124">
        <f>Q734*H734</f>
        <v>0</v>
      </c>
      <c r="S734" s="124">
        <v>0</v>
      </c>
      <c r="T734" s="125">
        <f>S734*H734</f>
        <v>0</v>
      </c>
      <c r="AR734" s="126" t="s">
        <v>162</v>
      </c>
      <c r="AT734" s="126" t="s">
        <v>157</v>
      </c>
      <c r="AU734" s="126" t="s">
        <v>80</v>
      </c>
      <c r="AY734" s="16" t="s">
        <v>155</v>
      </c>
      <c r="BE734" s="127">
        <f>IF(N734="základní",J734,0)</f>
        <v>0</v>
      </c>
      <c r="BF734" s="127">
        <f>IF(N734="snížená",J734,0)</f>
        <v>0</v>
      </c>
      <c r="BG734" s="127">
        <f>IF(N734="zákl. přenesená",J734,0)</f>
        <v>0</v>
      </c>
      <c r="BH734" s="127">
        <f>IF(N734="sníž. přenesená",J734,0)</f>
        <v>0</v>
      </c>
      <c r="BI734" s="127">
        <f>IF(N734="nulová",J734,0)</f>
        <v>0</v>
      </c>
      <c r="BJ734" s="16" t="s">
        <v>78</v>
      </c>
      <c r="BK734" s="127">
        <f>ROUND(I734*H734,2)</f>
        <v>0</v>
      </c>
      <c r="BL734" s="16" t="s">
        <v>162</v>
      </c>
      <c r="BM734" s="126" t="s">
        <v>902</v>
      </c>
    </row>
    <row r="735" spans="2:65" s="1" customFormat="1">
      <c r="B735" s="31"/>
      <c r="D735" s="244" t="s">
        <v>164</v>
      </c>
      <c r="F735" s="245" t="s">
        <v>203</v>
      </c>
      <c r="I735" s="128"/>
      <c r="L735" s="31"/>
      <c r="M735" s="129"/>
      <c r="T735" s="52"/>
      <c r="AT735" s="16" t="s">
        <v>164</v>
      </c>
      <c r="AU735" s="16" t="s">
        <v>80</v>
      </c>
    </row>
    <row r="736" spans="2:65" s="1" customFormat="1" ht="19.5">
      <c r="B736" s="31"/>
      <c r="D736" s="234" t="s">
        <v>166</v>
      </c>
      <c r="F736" s="235" t="s">
        <v>204</v>
      </c>
      <c r="I736" s="128"/>
      <c r="L736" s="31"/>
      <c r="M736" s="129"/>
      <c r="T736" s="52"/>
      <c r="AT736" s="16" t="s">
        <v>166</v>
      </c>
      <c r="AU736" s="16" t="s">
        <v>80</v>
      </c>
    </row>
    <row r="737" spans="2:65" s="1" customFormat="1" ht="24.2" customHeight="1">
      <c r="B737" s="31"/>
      <c r="C737" s="239" t="s">
        <v>903</v>
      </c>
      <c r="D737" s="239" t="s">
        <v>157</v>
      </c>
      <c r="E737" s="240" t="s">
        <v>841</v>
      </c>
      <c r="F737" s="241" t="s">
        <v>842</v>
      </c>
      <c r="G737" s="242" t="s">
        <v>179</v>
      </c>
      <c r="H737" s="243">
        <v>10</v>
      </c>
      <c r="I737" s="120"/>
      <c r="J737" s="121">
        <f>ROUND(I737*H737,2)</f>
        <v>0</v>
      </c>
      <c r="K737" s="119" t="s">
        <v>161</v>
      </c>
      <c r="L737" s="31"/>
      <c r="M737" s="122" t="s">
        <v>19</v>
      </c>
      <c r="N737" s="123" t="s">
        <v>44</v>
      </c>
      <c r="P737" s="124">
        <f>O737*H737</f>
        <v>0</v>
      </c>
      <c r="Q737" s="124">
        <v>0</v>
      </c>
      <c r="R737" s="124">
        <f>Q737*H737</f>
        <v>0</v>
      </c>
      <c r="S737" s="124">
        <v>0</v>
      </c>
      <c r="T737" s="125">
        <f>S737*H737</f>
        <v>0</v>
      </c>
      <c r="AR737" s="126" t="s">
        <v>162</v>
      </c>
      <c r="AT737" s="126" t="s">
        <v>157</v>
      </c>
      <c r="AU737" s="126" t="s">
        <v>80</v>
      </c>
      <c r="AY737" s="16" t="s">
        <v>155</v>
      </c>
      <c r="BE737" s="127">
        <f>IF(N737="základní",J737,0)</f>
        <v>0</v>
      </c>
      <c r="BF737" s="127">
        <f>IF(N737="snížená",J737,0)</f>
        <v>0</v>
      </c>
      <c r="BG737" s="127">
        <f>IF(N737="zákl. přenesená",J737,0)</f>
        <v>0</v>
      </c>
      <c r="BH737" s="127">
        <f>IF(N737="sníž. přenesená",J737,0)</f>
        <v>0</v>
      </c>
      <c r="BI737" s="127">
        <f>IF(N737="nulová",J737,0)</f>
        <v>0</v>
      </c>
      <c r="BJ737" s="16" t="s">
        <v>78</v>
      </c>
      <c r="BK737" s="127">
        <f>ROUND(I737*H737,2)</f>
        <v>0</v>
      </c>
      <c r="BL737" s="16" t="s">
        <v>162</v>
      </c>
      <c r="BM737" s="126" t="s">
        <v>904</v>
      </c>
    </row>
    <row r="738" spans="2:65" s="1" customFormat="1">
      <c r="B738" s="31"/>
      <c r="D738" s="244" t="s">
        <v>164</v>
      </c>
      <c r="F738" s="245" t="s">
        <v>844</v>
      </c>
      <c r="I738" s="128"/>
      <c r="L738" s="31"/>
      <c r="M738" s="129"/>
      <c r="T738" s="52"/>
      <c r="AT738" s="16" t="s">
        <v>164</v>
      </c>
      <c r="AU738" s="16" t="s">
        <v>80</v>
      </c>
    </row>
    <row r="739" spans="2:65" s="1" customFormat="1" ht="19.5">
      <c r="B739" s="31"/>
      <c r="D739" s="234" t="s">
        <v>166</v>
      </c>
      <c r="F739" s="235" t="s">
        <v>845</v>
      </c>
      <c r="I739" s="128"/>
      <c r="L739" s="31"/>
      <c r="M739" s="129"/>
      <c r="T739" s="52"/>
      <c r="AT739" s="16" t="s">
        <v>166</v>
      </c>
      <c r="AU739" s="16" t="s">
        <v>80</v>
      </c>
    </row>
    <row r="740" spans="2:65" s="1" customFormat="1" ht="16.5" customHeight="1">
      <c r="B740" s="31"/>
      <c r="C740" s="250" t="s">
        <v>905</v>
      </c>
      <c r="D740" s="250" t="s">
        <v>192</v>
      </c>
      <c r="E740" s="251" t="s">
        <v>847</v>
      </c>
      <c r="F740" s="252" t="s">
        <v>848</v>
      </c>
      <c r="G740" s="253" t="s">
        <v>179</v>
      </c>
      <c r="H740" s="254">
        <v>10</v>
      </c>
      <c r="I740" s="136"/>
      <c r="J740" s="137">
        <f>ROUND(I740*H740,2)</f>
        <v>0</v>
      </c>
      <c r="K740" s="135" t="s">
        <v>19</v>
      </c>
      <c r="L740" s="138"/>
      <c r="M740" s="139" t="s">
        <v>19</v>
      </c>
      <c r="N740" s="140" t="s">
        <v>44</v>
      </c>
      <c r="P740" s="124">
        <f>O740*H740</f>
        <v>0</v>
      </c>
      <c r="Q740" s="124">
        <v>2.5000000000000001E-4</v>
      </c>
      <c r="R740" s="124">
        <f>Q740*H740</f>
        <v>2.5000000000000001E-3</v>
      </c>
      <c r="S740" s="124">
        <v>0</v>
      </c>
      <c r="T740" s="125">
        <f>S740*H740</f>
        <v>0</v>
      </c>
      <c r="AR740" s="126" t="s">
        <v>195</v>
      </c>
      <c r="AT740" s="126" t="s">
        <v>192</v>
      </c>
      <c r="AU740" s="126" t="s">
        <v>80</v>
      </c>
      <c r="AY740" s="16" t="s">
        <v>155</v>
      </c>
      <c r="BE740" s="127">
        <f>IF(N740="základní",J740,0)</f>
        <v>0</v>
      </c>
      <c r="BF740" s="127">
        <f>IF(N740="snížená",J740,0)</f>
        <v>0</v>
      </c>
      <c r="BG740" s="127">
        <f>IF(N740="zákl. přenesená",J740,0)</f>
        <v>0</v>
      </c>
      <c r="BH740" s="127">
        <f>IF(N740="sníž. přenesená",J740,0)</f>
        <v>0</v>
      </c>
      <c r="BI740" s="127">
        <f>IF(N740="nulová",J740,0)</f>
        <v>0</v>
      </c>
      <c r="BJ740" s="16" t="s">
        <v>78</v>
      </c>
      <c r="BK740" s="127">
        <f>ROUND(I740*H740,2)</f>
        <v>0</v>
      </c>
      <c r="BL740" s="16" t="s">
        <v>162</v>
      </c>
      <c r="BM740" s="126" t="s">
        <v>906</v>
      </c>
    </row>
    <row r="741" spans="2:65" s="1" customFormat="1" ht="37.9" customHeight="1">
      <c r="B741" s="31"/>
      <c r="C741" s="239" t="s">
        <v>907</v>
      </c>
      <c r="D741" s="239" t="s">
        <v>157</v>
      </c>
      <c r="E741" s="240" t="s">
        <v>309</v>
      </c>
      <c r="F741" s="241" t="s">
        <v>310</v>
      </c>
      <c r="G741" s="242" t="s">
        <v>300</v>
      </c>
      <c r="H741" s="243">
        <v>4.3499999999999996</v>
      </c>
      <c r="I741" s="120"/>
      <c r="J741" s="121">
        <f>ROUND(I741*H741,2)</f>
        <v>0</v>
      </c>
      <c r="K741" s="119" t="s">
        <v>19</v>
      </c>
      <c r="L741" s="31"/>
      <c r="M741" s="122" t="s">
        <v>19</v>
      </c>
      <c r="N741" s="123" t="s">
        <v>44</v>
      </c>
      <c r="P741" s="124">
        <f>O741*H741</f>
        <v>0</v>
      </c>
      <c r="Q741" s="124">
        <v>0</v>
      </c>
      <c r="R741" s="124">
        <f>Q741*H741</f>
        <v>0</v>
      </c>
      <c r="S741" s="124">
        <v>0</v>
      </c>
      <c r="T741" s="125">
        <f>S741*H741</f>
        <v>0</v>
      </c>
      <c r="AR741" s="126" t="s">
        <v>162</v>
      </c>
      <c r="AT741" s="126" t="s">
        <v>157</v>
      </c>
      <c r="AU741" s="126" t="s">
        <v>80</v>
      </c>
      <c r="AY741" s="16" t="s">
        <v>155</v>
      </c>
      <c r="BE741" s="127">
        <f>IF(N741="základní",J741,0)</f>
        <v>0</v>
      </c>
      <c r="BF741" s="127">
        <f>IF(N741="snížená",J741,0)</f>
        <v>0</v>
      </c>
      <c r="BG741" s="127">
        <f>IF(N741="zákl. přenesená",J741,0)</f>
        <v>0</v>
      </c>
      <c r="BH741" s="127">
        <f>IF(N741="sníž. přenesená",J741,0)</f>
        <v>0</v>
      </c>
      <c r="BI741" s="127">
        <f>IF(N741="nulová",J741,0)</f>
        <v>0</v>
      </c>
      <c r="BJ741" s="16" t="s">
        <v>78</v>
      </c>
      <c r="BK741" s="127">
        <f>ROUND(I741*H741,2)</f>
        <v>0</v>
      </c>
      <c r="BL741" s="16" t="s">
        <v>162</v>
      </c>
      <c r="BM741" s="126" t="s">
        <v>908</v>
      </c>
    </row>
    <row r="742" spans="2:65" s="1" customFormat="1" ht="29.25">
      <c r="B742" s="31"/>
      <c r="D742" s="234" t="s">
        <v>166</v>
      </c>
      <c r="F742" s="235" t="s">
        <v>312</v>
      </c>
      <c r="I742" s="128"/>
      <c r="L742" s="31"/>
      <c r="M742" s="129"/>
      <c r="T742" s="52"/>
      <c r="AT742" s="16" t="s">
        <v>166</v>
      </c>
      <c r="AU742" s="16" t="s">
        <v>80</v>
      </c>
    </row>
    <row r="743" spans="2:65" s="12" customFormat="1">
      <c r="B743" s="130"/>
      <c r="C743" s="246"/>
      <c r="D743" s="234" t="s">
        <v>168</v>
      </c>
      <c r="E743" s="247" t="s">
        <v>19</v>
      </c>
      <c r="F743" s="248" t="s">
        <v>909</v>
      </c>
      <c r="G743" s="246"/>
      <c r="H743" s="249">
        <v>4.3499999999999996</v>
      </c>
      <c r="I743" s="132"/>
      <c r="L743" s="130"/>
      <c r="M743" s="133"/>
      <c r="T743" s="134"/>
      <c r="AT743" s="131" t="s">
        <v>168</v>
      </c>
      <c r="AU743" s="131" t="s">
        <v>80</v>
      </c>
      <c r="AV743" s="12" t="s">
        <v>80</v>
      </c>
      <c r="AW743" s="12" t="s">
        <v>34</v>
      </c>
      <c r="AX743" s="12" t="s">
        <v>78</v>
      </c>
      <c r="AY743" s="131" t="s">
        <v>155</v>
      </c>
    </row>
    <row r="744" spans="2:65" s="1" customFormat="1" ht="16.5" customHeight="1">
      <c r="B744" s="31"/>
      <c r="C744" s="250" t="s">
        <v>910</v>
      </c>
      <c r="D744" s="250" t="s">
        <v>192</v>
      </c>
      <c r="E744" s="251" t="s">
        <v>315</v>
      </c>
      <c r="F744" s="252" t="s">
        <v>316</v>
      </c>
      <c r="G744" s="253" t="s">
        <v>300</v>
      </c>
      <c r="H744" s="254">
        <v>4.3499999999999996</v>
      </c>
      <c r="I744" s="136"/>
      <c r="J744" s="137">
        <f>ROUND(I744*H744,2)</f>
        <v>0</v>
      </c>
      <c r="K744" s="135" t="s">
        <v>19</v>
      </c>
      <c r="L744" s="138"/>
      <c r="M744" s="139" t="s">
        <v>19</v>
      </c>
      <c r="N744" s="140" t="s">
        <v>44</v>
      </c>
      <c r="P744" s="124">
        <f>O744*H744</f>
        <v>0</v>
      </c>
      <c r="Q744" s="124">
        <v>1E-3</v>
      </c>
      <c r="R744" s="124">
        <f>Q744*H744</f>
        <v>4.3499999999999997E-3</v>
      </c>
      <c r="S744" s="124">
        <v>0</v>
      </c>
      <c r="T744" s="125">
        <f>S744*H744</f>
        <v>0</v>
      </c>
      <c r="AR744" s="126" t="s">
        <v>195</v>
      </c>
      <c r="AT744" s="126" t="s">
        <v>192</v>
      </c>
      <c r="AU744" s="126" t="s">
        <v>80</v>
      </c>
      <c r="AY744" s="16" t="s">
        <v>155</v>
      </c>
      <c r="BE744" s="127">
        <f>IF(N744="základní",J744,0)</f>
        <v>0</v>
      </c>
      <c r="BF744" s="127">
        <f>IF(N744="snížená",J744,0)</f>
        <v>0</v>
      </c>
      <c r="BG744" s="127">
        <f>IF(N744="zákl. přenesená",J744,0)</f>
        <v>0</v>
      </c>
      <c r="BH744" s="127">
        <f>IF(N744="sníž. přenesená",J744,0)</f>
        <v>0</v>
      </c>
      <c r="BI744" s="127">
        <f>IF(N744="nulová",J744,0)</f>
        <v>0</v>
      </c>
      <c r="BJ744" s="16" t="s">
        <v>78</v>
      </c>
      <c r="BK744" s="127">
        <f>ROUND(I744*H744,2)</f>
        <v>0</v>
      </c>
      <c r="BL744" s="16" t="s">
        <v>162</v>
      </c>
      <c r="BM744" s="126" t="s">
        <v>911</v>
      </c>
    </row>
    <row r="745" spans="2:65" s="1" customFormat="1" ht="19.5">
      <c r="B745" s="31"/>
      <c r="D745" s="234" t="s">
        <v>166</v>
      </c>
      <c r="F745" s="235" t="s">
        <v>318</v>
      </c>
      <c r="I745" s="128"/>
      <c r="L745" s="31"/>
      <c r="M745" s="129"/>
      <c r="T745" s="52"/>
      <c r="AT745" s="16" t="s">
        <v>166</v>
      </c>
      <c r="AU745" s="16" t="s">
        <v>80</v>
      </c>
    </row>
    <row r="746" spans="2:65" s="1" customFormat="1" ht="37.9" customHeight="1">
      <c r="B746" s="31"/>
      <c r="C746" s="239" t="s">
        <v>912</v>
      </c>
      <c r="D746" s="239" t="s">
        <v>157</v>
      </c>
      <c r="E746" s="240" t="s">
        <v>856</v>
      </c>
      <c r="F746" s="241" t="s">
        <v>857</v>
      </c>
      <c r="G746" s="242" t="s">
        <v>160</v>
      </c>
      <c r="H746" s="243">
        <v>12</v>
      </c>
      <c r="I746" s="120"/>
      <c r="J746" s="121">
        <f>ROUND(I746*H746,2)</f>
        <v>0</v>
      </c>
      <c r="K746" s="119" t="s">
        <v>161</v>
      </c>
      <c r="L746" s="31"/>
      <c r="M746" s="122" t="s">
        <v>19</v>
      </c>
      <c r="N746" s="123" t="s">
        <v>44</v>
      </c>
      <c r="P746" s="124">
        <f>O746*H746</f>
        <v>0</v>
      </c>
      <c r="Q746" s="124">
        <v>0</v>
      </c>
      <c r="R746" s="124">
        <f>Q746*H746</f>
        <v>0</v>
      </c>
      <c r="S746" s="124">
        <v>0</v>
      </c>
      <c r="T746" s="125">
        <f>S746*H746</f>
        <v>0</v>
      </c>
      <c r="AR746" s="126" t="s">
        <v>162</v>
      </c>
      <c r="AT746" s="126" t="s">
        <v>157</v>
      </c>
      <c r="AU746" s="126" t="s">
        <v>80</v>
      </c>
      <c r="AY746" s="16" t="s">
        <v>155</v>
      </c>
      <c r="BE746" s="127">
        <f>IF(N746="základní",J746,0)</f>
        <v>0</v>
      </c>
      <c r="BF746" s="127">
        <f>IF(N746="snížená",J746,0)</f>
        <v>0</v>
      </c>
      <c r="BG746" s="127">
        <f>IF(N746="zákl. přenesená",J746,0)</f>
        <v>0</v>
      </c>
      <c r="BH746" s="127">
        <f>IF(N746="sníž. přenesená",J746,0)</f>
        <v>0</v>
      </c>
      <c r="BI746" s="127">
        <f>IF(N746="nulová",J746,0)</f>
        <v>0</v>
      </c>
      <c r="BJ746" s="16" t="s">
        <v>78</v>
      </c>
      <c r="BK746" s="127">
        <f>ROUND(I746*H746,2)</f>
        <v>0</v>
      </c>
      <c r="BL746" s="16" t="s">
        <v>162</v>
      </c>
      <c r="BM746" s="126" t="s">
        <v>913</v>
      </c>
    </row>
    <row r="747" spans="2:65" s="1" customFormat="1">
      <c r="B747" s="31"/>
      <c r="D747" s="244" t="s">
        <v>164</v>
      </c>
      <c r="F747" s="245" t="s">
        <v>859</v>
      </c>
      <c r="I747" s="128"/>
      <c r="L747" s="31"/>
      <c r="M747" s="129"/>
      <c r="T747" s="52"/>
      <c r="AT747" s="16" t="s">
        <v>164</v>
      </c>
      <c r="AU747" s="16" t="s">
        <v>80</v>
      </c>
    </row>
    <row r="748" spans="2:65" s="1" customFormat="1" ht="19.5">
      <c r="B748" s="31"/>
      <c r="D748" s="234" t="s">
        <v>166</v>
      </c>
      <c r="F748" s="235" t="s">
        <v>860</v>
      </c>
      <c r="I748" s="128"/>
      <c r="L748" s="31"/>
      <c r="M748" s="129"/>
      <c r="T748" s="52"/>
      <c r="AT748" s="16" t="s">
        <v>166</v>
      </c>
      <c r="AU748" s="16" t="s">
        <v>80</v>
      </c>
    </row>
    <row r="749" spans="2:65" s="12" customFormat="1">
      <c r="B749" s="130"/>
      <c r="C749" s="246"/>
      <c r="D749" s="234" t="s">
        <v>168</v>
      </c>
      <c r="E749" s="247" t="s">
        <v>19</v>
      </c>
      <c r="F749" s="248" t="s">
        <v>914</v>
      </c>
      <c r="G749" s="246"/>
      <c r="H749" s="249">
        <v>12</v>
      </c>
      <c r="I749" s="132"/>
      <c r="L749" s="130"/>
      <c r="M749" s="133"/>
      <c r="T749" s="134"/>
      <c r="AT749" s="131" t="s">
        <v>168</v>
      </c>
      <c r="AU749" s="131" t="s">
        <v>80</v>
      </c>
      <c r="AV749" s="12" t="s">
        <v>80</v>
      </c>
      <c r="AW749" s="12" t="s">
        <v>34</v>
      </c>
      <c r="AX749" s="12" t="s">
        <v>78</v>
      </c>
      <c r="AY749" s="131" t="s">
        <v>155</v>
      </c>
    </row>
    <row r="750" spans="2:65" s="1" customFormat="1" ht="16.5" customHeight="1">
      <c r="B750" s="31"/>
      <c r="C750" s="250" t="s">
        <v>915</v>
      </c>
      <c r="D750" s="250" t="s">
        <v>192</v>
      </c>
      <c r="E750" s="251" t="s">
        <v>916</v>
      </c>
      <c r="F750" s="252" t="s">
        <v>917</v>
      </c>
      <c r="G750" s="253" t="s">
        <v>172</v>
      </c>
      <c r="H750" s="254">
        <v>4.2</v>
      </c>
      <c r="I750" s="136"/>
      <c r="J750" s="137">
        <f>ROUND(I750*H750,2)</f>
        <v>0</v>
      </c>
      <c r="K750" s="135" t="s">
        <v>19</v>
      </c>
      <c r="L750" s="138"/>
      <c r="M750" s="139" t="s">
        <v>19</v>
      </c>
      <c r="N750" s="140" t="s">
        <v>44</v>
      </c>
      <c r="P750" s="124">
        <f>O750*H750</f>
        <v>0</v>
      </c>
      <c r="Q750" s="124">
        <v>1.7</v>
      </c>
      <c r="R750" s="124">
        <f>Q750*H750</f>
        <v>7.14</v>
      </c>
      <c r="S750" s="124">
        <v>0</v>
      </c>
      <c r="T750" s="125">
        <f>S750*H750</f>
        <v>0</v>
      </c>
      <c r="AR750" s="126" t="s">
        <v>195</v>
      </c>
      <c r="AT750" s="126" t="s">
        <v>192</v>
      </c>
      <c r="AU750" s="126" t="s">
        <v>80</v>
      </c>
      <c r="AY750" s="16" t="s">
        <v>155</v>
      </c>
      <c r="BE750" s="127">
        <f>IF(N750="základní",J750,0)</f>
        <v>0</v>
      </c>
      <c r="BF750" s="127">
        <f>IF(N750="snížená",J750,0)</f>
        <v>0</v>
      </c>
      <c r="BG750" s="127">
        <f>IF(N750="zákl. přenesená",J750,0)</f>
        <v>0</v>
      </c>
      <c r="BH750" s="127">
        <f>IF(N750="sníž. přenesená",J750,0)</f>
        <v>0</v>
      </c>
      <c r="BI750" s="127">
        <f>IF(N750="nulová",J750,0)</f>
        <v>0</v>
      </c>
      <c r="BJ750" s="16" t="s">
        <v>78</v>
      </c>
      <c r="BK750" s="127">
        <f>ROUND(I750*H750,2)</f>
        <v>0</v>
      </c>
      <c r="BL750" s="16" t="s">
        <v>162</v>
      </c>
      <c r="BM750" s="126" t="s">
        <v>918</v>
      </c>
    </row>
    <row r="751" spans="2:65" s="12" customFormat="1">
      <c r="B751" s="130"/>
      <c r="C751" s="246"/>
      <c r="D751" s="234" t="s">
        <v>168</v>
      </c>
      <c r="E751" s="246"/>
      <c r="F751" s="248" t="s">
        <v>919</v>
      </c>
      <c r="G751" s="246"/>
      <c r="H751" s="249">
        <v>4.2</v>
      </c>
      <c r="I751" s="132"/>
      <c r="L751" s="130"/>
      <c r="M751" s="133"/>
      <c r="T751" s="134"/>
      <c r="AT751" s="131" t="s">
        <v>168</v>
      </c>
      <c r="AU751" s="131" t="s">
        <v>80</v>
      </c>
      <c r="AV751" s="12" t="s">
        <v>80</v>
      </c>
      <c r="AW751" s="12" t="s">
        <v>4</v>
      </c>
      <c r="AX751" s="12" t="s">
        <v>78</v>
      </c>
      <c r="AY751" s="131" t="s">
        <v>155</v>
      </c>
    </row>
    <row r="752" spans="2:65" s="11" customFormat="1" ht="22.9" customHeight="1">
      <c r="B752" s="109"/>
      <c r="C752" s="236"/>
      <c r="D752" s="237" t="s">
        <v>72</v>
      </c>
      <c r="E752" s="238" t="s">
        <v>308</v>
      </c>
      <c r="F752" s="238" t="s">
        <v>920</v>
      </c>
      <c r="G752" s="236"/>
      <c r="H752" s="236"/>
      <c r="I752" s="286"/>
      <c r="J752" s="287">
        <f>BK752</f>
        <v>0</v>
      </c>
      <c r="K752" s="236"/>
      <c r="L752" s="109"/>
      <c r="M752" s="114"/>
      <c r="P752" s="115">
        <f>SUM(P753:P826)</f>
        <v>0</v>
      </c>
      <c r="R752" s="115">
        <f>SUM(R753:R826)</f>
        <v>4.9637200000000012</v>
      </c>
      <c r="T752" s="116">
        <f>SUM(T753:T826)</f>
        <v>0</v>
      </c>
      <c r="AR752" s="110" t="s">
        <v>78</v>
      </c>
      <c r="AT752" s="117" t="s">
        <v>72</v>
      </c>
      <c r="AU752" s="117" t="s">
        <v>78</v>
      </c>
      <c r="AY752" s="110" t="s">
        <v>155</v>
      </c>
      <c r="BK752" s="118">
        <f>SUM(BK753:BK826)</f>
        <v>0</v>
      </c>
    </row>
    <row r="753" spans="2:65" s="1" customFormat="1" ht="24.2" customHeight="1">
      <c r="B753" s="31"/>
      <c r="C753" s="239" t="s">
        <v>921</v>
      </c>
      <c r="D753" s="239" t="s">
        <v>157</v>
      </c>
      <c r="E753" s="240" t="s">
        <v>922</v>
      </c>
      <c r="F753" s="241" t="s">
        <v>923</v>
      </c>
      <c r="G753" s="242" t="s">
        <v>160</v>
      </c>
      <c r="H753" s="243">
        <v>248</v>
      </c>
      <c r="I753" s="120"/>
      <c r="J753" s="121">
        <f>ROUND(I753*H753,2)</f>
        <v>0</v>
      </c>
      <c r="K753" s="119" t="s">
        <v>161</v>
      </c>
      <c r="L753" s="31"/>
      <c r="M753" s="122" t="s">
        <v>19</v>
      </c>
      <c r="N753" s="123" t="s">
        <v>44</v>
      </c>
      <c r="P753" s="124">
        <f>O753*H753</f>
        <v>0</v>
      </c>
      <c r="Q753" s="124">
        <v>0</v>
      </c>
      <c r="R753" s="124">
        <f>Q753*H753</f>
        <v>0</v>
      </c>
      <c r="S753" s="124">
        <v>0</v>
      </c>
      <c r="T753" s="125">
        <f>S753*H753</f>
        <v>0</v>
      </c>
      <c r="AR753" s="126" t="s">
        <v>162</v>
      </c>
      <c r="AT753" s="126" t="s">
        <v>157</v>
      </c>
      <c r="AU753" s="126" t="s">
        <v>80</v>
      </c>
      <c r="AY753" s="16" t="s">
        <v>155</v>
      </c>
      <c r="BE753" s="127">
        <f>IF(N753="základní",J753,0)</f>
        <v>0</v>
      </c>
      <c r="BF753" s="127">
        <f>IF(N753="snížená",J753,0)</f>
        <v>0</v>
      </c>
      <c r="BG753" s="127">
        <f>IF(N753="zákl. přenesená",J753,0)</f>
        <v>0</v>
      </c>
      <c r="BH753" s="127">
        <f>IF(N753="sníž. přenesená",J753,0)</f>
        <v>0</v>
      </c>
      <c r="BI753" s="127">
        <f>IF(N753="nulová",J753,0)</f>
        <v>0</v>
      </c>
      <c r="BJ753" s="16" t="s">
        <v>78</v>
      </c>
      <c r="BK753" s="127">
        <f>ROUND(I753*H753,2)</f>
        <v>0</v>
      </c>
      <c r="BL753" s="16" t="s">
        <v>162</v>
      </c>
      <c r="BM753" s="126" t="s">
        <v>924</v>
      </c>
    </row>
    <row r="754" spans="2:65" s="1" customFormat="1">
      <c r="B754" s="31"/>
      <c r="D754" s="244" t="s">
        <v>164</v>
      </c>
      <c r="F754" s="245" t="s">
        <v>925</v>
      </c>
      <c r="I754" s="128"/>
      <c r="L754" s="31"/>
      <c r="M754" s="129"/>
      <c r="T754" s="52"/>
      <c r="AT754" s="16" t="s">
        <v>164</v>
      </c>
      <c r="AU754" s="16" t="s">
        <v>80</v>
      </c>
    </row>
    <row r="755" spans="2:65" s="1" customFormat="1" ht="19.5">
      <c r="B755" s="31"/>
      <c r="D755" s="234" t="s">
        <v>166</v>
      </c>
      <c r="F755" s="235" t="s">
        <v>628</v>
      </c>
      <c r="I755" s="128"/>
      <c r="L755" s="31"/>
      <c r="M755" s="129"/>
      <c r="T755" s="52"/>
      <c r="AT755" s="16" t="s">
        <v>166</v>
      </c>
      <c r="AU755" s="16" t="s">
        <v>80</v>
      </c>
    </row>
    <row r="756" spans="2:65" s="12" customFormat="1">
      <c r="B756" s="130"/>
      <c r="C756" s="246"/>
      <c r="D756" s="234" t="s">
        <v>168</v>
      </c>
      <c r="E756" s="247" t="s">
        <v>19</v>
      </c>
      <c r="F756" s="248" t="s">
        <v>926</v>
      </c>
      <c r="G756" s="246"/>
      <c r="H756" s="249">
        <v>248</v>
      </c>
      <c r="I756" s="132"/>
      <c r="L756" s="130"/>
      <c r="M756" s="133"/>
      <c r="T756" s="134"/>
      <c r="AT756" s="131" t="s">
        <v>168</v>
      </c>
      <c r="AU756" s="131" t="s">
        <v>80</v>
      </c>
      <c r="AV756" s="12" t="s">
        <v>80</v>
      </c>
      <c r="AW756" s="12" t="s">
        <v>34</v>
      </c>
      <c r="AX756" s="12" t="s">
        <v>78</v>
      </c>
      <c r="AY756" s="131" t="s">
        <v>155</v>
      </c>
    </row>
    <row r="757" spans="2:65" s="1" customFormat="1" ht="33" customHeight="1">
      <c r="B757" s="31"/>
      <c r="C757" s="239" t="s">
        <v>927</v>
      </c>
      <c r="D757" s="239" t="s">
        <v>157</v>
      </c>
      <c r="E757" s="240" t="s">
        <v>928</v>
      </c>
      <c r="F757" s="241" t="s">
        <v>929</v>
      </c>
      <c r="G757" s="242" t="s">
        <v>160</v>
      </c>
      <c r="H757" s="243">
        <v>248</v>
      </c>
      <c r="I757" s="120"/>
      <c r="J757" s="121">
        <f>ROUND(I757*H757,2)</f>
        <v>0</v>
      </c>
      <c r="K757" s="119" t="s">
        <v>161</v>
      </c>
      <c r="L757" s="31"/>
      <c r="M757" s="122" t="s">
        <v>19</v>
      </c>
      <c r="N757" s="123" t="s">
        <v>44</v>
      </c>
      <c r="P757" s="124">
        <f>O757*H757</f>
        <v>0</v>
      </c>
      <c r="Q757" s="124">
        <v>0</v>
      </c>
      <c r="R757" s="124">
        <f>Q757*H757</f>
        <v>0</v>
      </c>
      <c r="S757" s="124">
        <v>0</v>
      </c>
      <c r="T757" s="125">
        <f>S757*H757</f>
        <v>0</v>
      </c>
      <c r="AR757" s="126" t="s">
        <v>162</v>
      </c>
      <c r="AT757" s="126" t="s">
        <v>157</v>
      </c>
      <c r="AU757" s="126" t="s">
        <v>80</v>
      </c>
      <c r="AY757" s="16" t="s">
        <v>155</v>
      </c>
      <c r="BE757" s="127">
        <f>IF(N757="základní",J757,0)</f>
        <v>0</v>
      </c>
      <c r="BF757" s="127">
        <f>IF(N757="snížená",J757,0)</f>
        <v>0</v>
      </c>
      <c r="BG757" s="127">
        <f>IF(N757="zákl. přenesená",J757,0)</f>
        <v>0</v>
      </c>
      <c r="BH757" s="127">
        <f>IF(N757="sníž. přenesená",J757,0)</f>
        <v>0</v>
      </c>
      <c r="BI757" s="127">
        <f>IF(N757="nulová",J757,0)</f>
        <v>0</v>
      </c>
      <c r="BJ757" s="16" t="s">
        <v>78</v>
      </c>
      <c r="BK757" s="127">
        <f>ROUND(I757*H757,2)</f>
        <v>0</v>
      </c>
      <c r="BL757" s="16" t="s">
        <v>162</v>
      </c>
      <c r="BM757" s="126" t="s">
        <v>930</v>
      </c>
    </row>
    <row r="758" spans="2:65" s="1" customFormat="1">
      <c r="B758" s="31"/>
      <c r="D758" s="244" t="s">
        <v>164</v>
      </c>
      <c r="F758" s="245" t="s">
        <v>931</v>
      </c>
      <c r="I758" s="128"/>
      <c r="L758" s="31"/>
      <c r="M758" s="129"/>
      <c r="T758" s="52"/>
      <c r="AT758" s="16" t="s">
        <v>164</v>
      </c>
      <c r="AU758" s="16" t="s">
        <v>80</v>
      </c>
    </row>
    <row r="759" spans="2:65" s="1" customFormat="1" ht="19.5">
      <c r="B759" s="31"/>
      <c r="D759" s="234" t="s">
        <v>166</v>
      </c>
      <c r="F759" s="235" t="s">
        <v>628</v>
      </c>
      <c r="I759" s="128"/>
      <c r="L759" s="31"/>
      <c r="M759" s="129"/>
      <c r="T759" s="52"/>
      <c r="AT759" s="16" t="s">
        <v>166</v>
      </c>
      <c r="AU759" s="16" t="s">
        <v>80</v>
      </c>
    </row>
    <row r="760" spans="2:65" s="12" customFormat="1">
      <c r="B760" s="130"/>
      <c r="C760" s="246"/>
      <c r="D760" s="234" t="s">
        <v>168</v>
      </c>
      <c r="E760" s="247" t="s">
        <v>19</v>
      </c>
      <c r="F760" s="248" t="s">
        <v>926</v>
      </c>
      <c r="G760" s="246"/>
      <c r="H760" s="249">
        <v>248</v>
      </c>
      <c r="I760" s="132"/>
      <c r="L760" s="130"/>
      <c r="M760" s="133"/>
      <c r="T760" s="134"/>
      <c r="AT760" s="131" t="s">
        <v>168</v>
      </c>
      <c r="AU760" s="131" t="s">
        <v>80</v>
      </c>
      <c r="AV760" s="12" t="s">
        <v>80</v>
      </c>
      <c r="AW760" s="12" t="s">
        <v>34</v>
      </c>
      <c r="AX760" s="12" t="s">
        <v>78</v>
      </c>
      <c r="AY760" s="131" t="s">
        <v>155</v>
      </c>
    </row>
    <row r="761" spans="2:65" s="1" customFormat="1" ht="24.2" customHeight="1">
      <c r="B761" s="31"/>
      <c r="C761" s="239" t="s">
        <v>932</v>
      </c>
      <c r="D761" s="239" t="s">
        <v>157</v>
      </c>
      <c r="E761" s="240" t="s">
        <v>933</v>
      </c>
      <c r="F761" s="241" t="s">
        <v>934</v>
      </c>
      <c r="G761" s="242" t="s">
        <v>160</v>
      </c>
      <c r="H761" s="243">
        <v>248</v>
      </c>
      <c r="I761" s="120"/>
      <c r="J761" s="121">
        <f>ROUND(I761*H761,2)</f>
        <v>0</v>
      </c>
      <c r="K761" s="119" t="s">
        <v>161</v>
      </c>
      <c r="L761" s="31"/>
      <c r="M761" s="122" t="s">
        <v>19</v>
      </c>
      <c r="N761" s="123" t="s">
        <v>44</v>
      </c>
      <c r="P761" s="124">
        <f>O761*H761</f>
        <v>0</v>
      </c>
      <c r="Q761" s="124">
        <v>0</v>
      </c>
      <c r="R761" s="124">
        <f>Q761*H761</f>
        <v>0</v>
      </c>
      <c r="S761" s="124">
        <v>0</v>
      </c>
      <c r="T761" s="125">
        <f>S761*H761</f>
        <v>0</v>
      </c>
      <c r="AR761" s="126" t="s">
        <v>162</v>
      </c>
      <c r="AT761" s="126" t="s">
        <v>157</v>
      </c>
      <c r="AU761" s="126" t="s">
        <v>80</v>
      </c>
      <c r="AY761" s="16" t="s">
        <v>155</v>
      </c>
      <c r="BE761" s="127">
        <f>IF(N761="základní",J761,0)</f>
        <v>0</v>
      </c>
      <c r="BF761" s="127">
        <f>IF(N761="snížená",J761,0)</f>
        <v>0</v>
      </c>
      <c r="BG761" s="127">
        <f>IF(N761="zákl. přenesená",J761,0)</f>
        <v>0</v>
      </c>
      <c r="BH761" s="127">
        <f>IF(N761="sníž. přenesená",J761,0)</f>
        <v>0</v>
      </c>
      <c r="BI761" s="127">
        <f>IF(N761="nulová",J761,0)</f>
        <v>0</v>
      </c>
      <c r="BJ761" s="16" t="s">
        <v>78</v>
      </c>
      <c r="BK761" s="127">
        <f>ROUND(I761*H761,2)</f>
        <v>0</v>
      </c>
      <c r="BL761" s="16" t="s">
        <v>162</v>
      </c>
      <c r="BM761" s="126" t="s">
        <v>935</v>
      </c>
    </row>
    <row r="762" spans="2:65" s="1" customFormat="1">
      <c r="B762" s="31"/>
      <c r="D762" s="244" t="s">
        <v>164</v>
      </c>
      <c r="F762" s="245" t="s">
        <v>936</v>
      </c>
      <c r="I762" s="128"/>
      <c r="L762" s="31"/>
      <c r="M762" s="129"/>
      <c r="T762" s="52"/>
      <c r="AT762" s="16" t="s">
        <v>164</v>
      </c>
      <c r="AU762" s="16" t="s">
        <v>80</v>
      </c>
    </row>
    <row r="763" spans="2:65" s="1" customFormat="1" ht="19.5">
      <c r="B763" s="31"/>
      <c r="D763" s="234" t="s">
        <v>166</v>
      </c>
      <c r="F763" s="235" t="s">
        <v>628</v>
      </c>
      <c r="I763" s="128"/>
      <c r="L763" s="31"/>
      <c r="M763" s="129"/>
      <c r="T763" s="52"/>
      <c r="AT763" s="16" t="s">
        <v>166</v>
      </c>
      <c r="AU763" s="16" t="s">
        <v>80</v>
      </c>
    </row>
    <row r="764" spans="2:65" s="12" customFormat="1">
      <c r="B764" s="130"/>
      <c r="C764" s="246"/>
      <c r="D764" s="234" t="s">
        <v>168</v>
      </c>
      <c r="E764" s="247" t="s">
        <v>19</v>
      </c>
      <c r="F764" s="248" t="s">
        <v>926</v>
      </c>
      <c r="G764" s="246"/>
      <c r="H764" s="249">
        <v>248</v>
      </c>
      <c r="I764" s="132"/>
      <c r="L764" s="130"/>
      <c r="M764" s="133"/>
      <c r="T764" s="134"/>
      <c r="AT764" s="131" t="s">
        <v>168</v>
      </c>
      <c r="AU764" s="131" t="s">
        <v>80</v>
      </c>
      <c r="AV764" s="12" t="s">
        <v>80</v>
      </c>
      <c r="AW764" s="12" t="s">
        <v>34</v>
      </c>
      <c r="AX764" s="12" t="s">
        <v>78</v>
      </c>
      <c r="AY764" s="131" t="s">
        <v>155</v>
      </c>
    </row>
    <row r="765" spans="2:65" s="1" customFormat="1" ht="21.75" customHeight="1">
      <c r="B765" s="31"/>
      <c r="C765" s="239" t="s">
        <v>937</v>
      </c>
      <c r="D765" s="239" t="s">
        <v>157</v>
      </c>
      <c r="E765" s="240" t="s">
        <v>938</v>
      </c>
      <c r="F765" s="241" t="s">
        <v>939</v>
      </c>
      <c r="G765" s="242" t="s">
        <v>160</v>
      </c>
      <c r="H765" s="243">
        <v>248</v>
      </c>
      <c r="I765" s="120"/>
      <c r="J765" s="121">
        <f>ROUND(I765*H765,2)</f>
        <v>0</v>
      </c>
      <c r="K765" s="119" t="s">
        <v>161</v>
      </c>
      <c r="L765" s="31"/>
      <c r="M765" s="122" t="s">
        <v>19</v>
      </c>
      <c r="N765" s="123" t="s">
        <v>44</v>
      </c>
      <c r="P765" s="124">
        <f>O765*H765</f>
        <v>0</v>
      </c>
      <c r="Q765" s="124">
        <v>0</v>
      </c>
      <c r="R765" s="124">
        <f>Q765*H765</f>
        <v>0</v>
      </c>
      <c r="S765" s="124">
        <v>0</v>
      </c>
      <c r="T765" s="125">
        <f>S765*H765</f>
        <v>0</v>
      </c>
      <c r="AR765" s="126" t="s">
        <v>162</v>
      </c>
      <c r="AT765" s="126" t="s">
        <v>157</v>
      </c>
      <c r="AU765" s="126" t="s">
        <v>80</v>
      </c>
      <c r="AY765" s="16" t="s">
        <v>155</v>
      </c>
      <c r="BE765" s="127">
        <f>IF(N765="základní",J765,0)</f>
        <v>0</v>
      </c>
      <c r="BF765" s="127">
        <f>IF(N765="snížená",J765,0)</f>
        <v>0</v>
      </c>
      <c r="BG765" s="127">
        <f>IF(N765="zákl. přenesená",J765,0)</f>
        <v>0</v>
      </c>
      <c r="BH765" s="127">
        <f>IF(N765="sníž. přenesená",J765,0)</f>
        <v>0</v>
      </c>
      <c r="BI765" s="127">
        <f>IF(N765="nulová",J765,0)</f>
        <v>0</v>
      </c>
      <c r="BJ765" s="16" t="s">
        <v>78</v>
      </c>
      <c r="BK765" s="127">
        <f>ROUND(I765*H765,2)</f>
        <v>0</v>
      </c>
      <c r="BL765" s="16" t="s">
        <v>162</v>
      </c>
      <c r="BM765" s="126" t="s">
        <v>940</v>
      </c>
    </row>
    <row r="766" spans="2:65" s="1" customFormat="1">
      <c r="B766" s="31"/>
      <c r="D766" s="244" t="s">
        <v>164</v>
      </c>
      <c r="F766" s="245" t="s">
        <v>941</v>
      </c>
      <c r="I766" s="128"/>
      <c r="L766" s="31"/>
      <c r="M766" s="129"/>
      <c r="T766" s="52"/>
      <c r="AT766" s="16" t="s">
        <v>164</v>
      </c>
      <c r="AU766" s="16" t="s">
        <v>80</v>
      </c>
    </row>
    <row r="767" spans="2:65" s="1" customFormat="1" ht="19.5">
      <c r="B767" s="31"/>
      <c r="D767" s="234" t="s">
        <v>166</v>
      </c>
      <c r="F767" s="235" t="s">
        <v>628</v>
      </c>
      <c r="I767" s="128"/>
      <c r="L767" s="31"/>
      <c r="M767" s="129"/>
      <c r="T767" s="52"/>
      <c r="AT767" s="16" t="s">
        <v>166</v>
      </c>
      <c r="AU767" s="16" t="s">
        <v>80</v>
      </c>
    </row>
    <row r="768" spans="2:65" s="12" customFormat="1">
      <c r="B768" s="130"/>
      <c r="C768" s="246"/>
      <c r="D768" s="234" t="s">
        <v>168</v>
      </c>
      <c r="E768" s="247" t="s">
        <v>19</v>
      </c>
      <c r="F768" s="248" t="s">
        <v>926</v>
      </c>
      <c r="G768" s="246"/>
      <c r="H768" s="249">
        <v>248</v>
      </c>
      <c r="I768" s="132"/>
      <c r="L768" s="130"/>
      <c r="M768" s="133"/>
      <c r="T768" s="134"/>
      <c r="AT768" s="131" t="s">
        <v>168</v>
      </c>
      <c r="AU768" s="131" t="s">
        <v>80</v>
      </c>
      <c r="AV768" s="12" t="s">
        <v>80</v>
      </c>
      <c r="AW768" s="12" t="s">
        <v>34</v>
      </c>
      <c r="AX768" s="12" t="s">
        <v>78</v>
      </c>
      <c r="AY768" s="131" t="s">
        <v>155</v>
      </c>
    </row>
    <row r="769" spans="2:65" s="1" customFormat="1" ht="16.5" customHeight="1">
      <c r="B769" s="31"/>
      <c r="C769" s="239" t="s">
        <v>942</v>
      </c>
      <c r="D769" s="239" t="s">
        <v>157</v>
      </c>
      <c r="E769" s="240" t="s">
        <v>590</v>
      </c>
      <c r="F769" s="241" t="s">
        <v>591</v>
      </c>
      <c r="G769" s="242" t="s">
        <v>592</v>
      </c>
      <c r="H769" s="243">
        <v>492</v>
      </c>
      <c r="I769" s="120"/>
      <c r="J769" s="121">
        <f>ROUND(I769*H769,2)</f>
        <v>0</v>
      </c>
      <c r="K769" s="119" t="s">
        <v>161</v>
      </c>
      <c r="L769" s="31"/>
      <c r="M769" s="122" t="s">
        <v>19</v>
      </c>
      <c r="N769" s="123" t="s">
        <v>44</v>
      </c>
      <c r="P769" s="124">
        <f>O769*H769</f>
        <v>0</v>
      </c>
      <c r="Q769" s="124">
        <v>0</v>
      </c>
      <c r="R769" s="124">
        <f>Q769*H769</f>
        <v>0</v>
      </c>
      <c r="S769" s="124">
        <v>0</v>
      </c>
      <c r="T769" s="125">
        <f>S769*H769</f>
        <v>0</v>
      </c>
      <c r="AR769" s="126" t="s">
        <v>162</v>
      </c>
      <c r="AT769" s="126" t="s">
        <v>157</v>
      </c>
      <c r="AU769" s="126" t="s">
        <v>80</v>
      </c>
      <c r="AY769" s="16" t="s">
        <v>155</v>
      </c>
      <c r="BE769" s="127">
        <f>IF(N769="základní",J769,0)</f>
        <v>0</v>
      </c>
      <c r="BF769" s="127">
        <f>IF(N769="snížená",J769,0)</f>
        <v>0</v>
      </c>
      <c r="BG769" s="127">
        <f>IF(N769="zákl. přenesená",J769,0)</f>
        <v>0</v>
      </c>
      <c r="BH769" s="127">
        <f>IF(N769="sníž. přenesená",J769,0)</f>
        <v>0</v>
      </c>
      <c r="BI769" s="127">
        <f>IF(N769="nulová",J769,0)</f>
        <v>0</v>
      </c>
      <c r="BJ769" s="16" t="s">
        <v>78</v>
      </c>
      <c r="BK769" s="127">
        <f>ROUND(I769*H769,2)</f>
        <v>0</v>
      </c>
      <c r="BL769" s="16" t="s">
        <v>162</v>
      </c>
      <c r="BM769" s="126" t="s">
        <v>943</v>
      </c>
    </row>
    <row r="770" spans="2:65" s="1" customFormat="1">
      <c r="B770" s="31"/>
      <c r="D770" s="244" t="s">
        <v>164</v>
      </c>
      <c r="F770" s="245" t="s">
        <v>594</v>
      </c>
      <c r="I770" s="128"/>
      <c r="L770" s="31"/>
      <c r="M770" s="129"/>
      <c r="T770" s="52"/>
      <c r="AT770" s="16" t="s">
        <v>164</v>
      </c>
      <c r="AU770" s="16" t="s">
        <v>80</v>
      </c>
    </row>
    <row r="771" spans="2:65" s="1" customFormat="1" ht="19.5">
      <c r="B771" s="31"/>
      <c r="D771" s="234" t="s">
        <v>166</v>
      </c>
      <c r="F771" s="235" t="s">
        <v>372</v>
      </c>
      <c r="I771" s="128"/>
      <c r="L771" s="31"/>
      <c r="M771" s="129"/>
      <c r="T771" s="52"/>
      <c r="AT771" s="16" t="s">
        <v>166</v>
      </c>
      <c r="AU771" s="16" t="s">
        <v>80</v>
      </c>
    </row>
    <row r="772" spans="2:65" s="12" customFormat="1">
      <c r="B772" s="130"/>
      <c r="C772" s="246"/>
      <c r="D772" s="234" t="s">
        <v>168</v>
      </c>
      <c r="E772" s="247" t="s">
        <v>19</v>
      </c>
      <c r="F772" s="248" t="s">
        <v>944</v>
      </c>
      <c r="G772" s="246"/>
      <c r="H772" s="249">
        <v>492</v>
      </c>
      <c r="I772" s="132"/>
      <c r="L772" s="130"/>
      <c r="M772" s="133"/>
      <c r="T772" s="134"/>
      <c r="AT772" s="131" t="s">
        <v>168</v>
      </c>
      <c r="AU772" s="131" t="s">
        <v>80</v>
      </c>
      <c r="AV772" s="12" t="s">
        <v>80</v>
      </c>
      <c r="AW772" s="12" t="s">
        <v>34</v>
      </c>
      <c r="AX772" s="12" t="s">
        <v>78</v>
      </c>
      <c r="AY772" s="131" t="s">
        <v>155</v>
      </c>
    </row>
    <row r="773" spans="2:65" s="1" customFormat="1" ht="24.2" customHeight="1">
      <c r="B773" s="31"/>
      <c r="C773" s="239" t="s">
        <v>945</v>
      </c>
      <c r="D773" s="239" t="s">
        <v>157</v>
      </c>
      <c r="E773" s="240" t="s">
        <v>946</v>
      </c>
      <c r="F773" s="241" t="s">
        <v>947</v>
      </c>
      <c r="G773" s="242" t="s">
        <v>160</v>
      </c>
      <c r="H773" s="243">
        <v>124</v>
      </c>
      <c r="I773" s="120"/>
      <c r="J773" s="121">
        <f>ROUND(I773*H773,2)</f>
        <v>0</v>
      </c>
      <c r="K773" s="119" t="s">
        <v>161</v>
      </c>
      <c r="L773" s="31"/>
      <c r="M773" s="122" t="s">
        <v>19</v>
      </c>
      <c r="N773" s="123" t="s">
        <v>44</v>
      </c>
      <c r="P773" s="124">
        <f>O773*H773</f>
        <v>0</v>
      </c>
      <c r="Q773" s="124">
        <v>0</v>
      </c>
      <c r="R773" s="124">
        <f>Q773*H773</f>
        <v>0</v>
      </c>
      <c r="S773" s="124">
        <v>0</v>
      </c>
      <c r="T773" s="125">
        <f>S773*H773</f>
        <v>0</v>
      </c>
      <c r="AR773" s="126" t="s">
        <v>162</v>
      </c>
      <c r="AT773" s="126" t="s">
        <v>157</v>
      </c>
      <c r="AU773" s="126" t="s">
        <v>80</v>
      </c>
      <c r="AY773" s="16" t="s">
        <v>155</v>
      </c>
      <c r="BE773" s="127">
        <f>IF(N773="základní",J773,0)</f>
        <v>0</v>
      </c>
      <c r="BF773" s="127">
        <f>IF(N773="snížená",J773,0)</f>
        <v>0</v>
      </c>
      <c r="BG773" s="127">
        <f>IF(N773="zákl. přenesená",J773,0)</f>
        <v>0</v>
      </c>
      <c r="BH773" s="127">
        <f>IF(N773="sníž. přenesená",J773,0)</f>
        <v>0</v>
      </c>
      <c r="BI773" s="127">
        <f>IF(N773="nulová",J773,0)</f>
        <v>0</v>
      </c>
      <c r="BJ773" s="16" t="s">
        <v>78</v>
      </c>
      <c r="BK773" s="127">
        <f>ROUND(I773*H773,2)</f>
        <v>0</v>
      </c>
      <c r="BL773" s="16" t="s">
        <v>162</v>
      </c>
      <c r="BM773" s="126" t="s">
        <v>948</v>
      </c>
    </row>
    <row r="774" spans="2:65" s="1" customFormat="1">
      <c r="B774" s="31"/>
      <c r="D774" s="244" t="s">
        <v>164</v>
      </c>
      <c r="F774" s="245" t="s">
        <v>949</v>
      </c>
      <c r="I774" s="128"/>
      <c r="L774" s="31"/>
      <c r="M774" s="129"/>
      <c r="T774" s="52"/>
      <c r="AT774" s="16" t="s">
        <v>164</v>
      </c>
      <c r="AU774" s="16" t="s">
        <v>80</v>
      </c>
    </row>
    <row r="775" spans="2:65" s="1" customFormat="1" ht="16.5" customHeight="1">
      <c r="B775" s="31"/>
      <c r="C775" s="250" t="s">
        <v>950</v>
      </c>
      <c r="D775" s="250" t="s">
        <v>192</v>
      </c>
      <c r="E775" s="251" t="s">
        <v>951</v>
      </c>
      <c r="F775" s="252" t="s">
        <v>952</v>
      </c>
      <c r="G775" s="253" t="s">
        <v>172</v>
      </c>
      <c r="H775" s="254">
        <v>6.2</v>
      </c>
      <c r="I775" s="136"/>
      <c r="J775" s="137">
        <f>ROUND(I775*H775,2)</f>
        <v>0</v>
      </c>
      <c r="K775" s="135" t="s">
        <v>19</v>
      </c>
      <c r="L775" s="138"/>
      <c r="M775" s="139" t="s">
        <v>19</v>
      </c>
      <c r="N775" s="140" t="s">
        <v>44</v>
      </c>
      <c r="P775" s="124">
        <f>O775*H775</f>
        <v>0</v>
      </c>
      <c r="Q775" s="124">
        <v>0.8</v>
      </c>
      <c r="R775" s="124">
        <f>Q775*H775</f>
        <v>4.9600000000000009</v>
      </c>
      <c r="S775" s="124">
        <v>0</v>
      </c>
      <c r="T775" s="125">
        <f>S775*H775</f>
        <v>0</v>
      </c>
      <c r="AR775" s="126" t="s">
        <v>195</v>
      </c>
      <c r="AT775" s="126" t="s">
        <v>192</v>
      </c>
      <c r="AU775" s="126" t="s">
        <v>80</v>
      </c>
      <c r="AY775" s="16" t="s">
        <v>155</v>
      </c>
      <c r="BE775" s="127">
        <f>IF(N775="základní",J775,0)</f>
        <v>0</v>
      </c>
      <c r="BF775" s="127">
        <f>IF(N775="snížená",J775,0)</f>
        <v>0</v>
      </c>
      <c r="BG775" s="127">
        <f>IF(N775="zákl. přenesená",J775,0)</f>
        <v>0</v>
      </c>
      <c r="BH775" s="127">
        <f>IF(N775="sníž. přenesená",J775,0)</f>
        <v>0</v>
      </c>
      <c r="BI775" s="127">
        <f>IF(N775="nulová",J775,0)</f>
        <v>0</v>
      </c>
      <c r="BJ775" s="16" t="s">
        <v>78</v>
      </c>
      <c r="BK775" s="127">
        <f>ROUND(I775*H775,2)</f>
        <v>0</v>
      </c>
      <c r="BL775" s="16" t="s">
        <v>162</v>
      </c>
      <c r="BM775" s="126" t="s">
        <v>953</v>
      </c>
    </row>
    <row r="776" spans="2:65" s="12" customFormat="1">
      <c r="B776" s="130"/>
      <c r="C776" s="246"/>
      <c r="D776" s="234" t="s">
        <v>168</v>
      </c>
      <c r="E776" s="247" t="s">
        <v>19</v>
      </c>
      <c r="F776" s="248" t="s">
        <v>954</v>
      </c>
      <c r="G776" s="246"/>
      <c r="H776" s="249">
        <v>6.2</v>
      </c>
      <c r="I776" s="132"/>
      <c r="L776" s="130"/>
      <c r="M776" s="133"/>
      <c r="T776" s="134"/>
      <c r="AT776" s="131" t="s">
        <v>168</v>
      </c>
      <c r="AU776" s="131" t="s">
        <v>80</v>
      </c>
      <c r="AV776" s="12" t="s">
        <v>80</v>
      </c>
      <c r="AW776" s="12" t="s">
        <v>34</v>
      </c>
      <c r="AX776" s="12" t="s">
        <v>78</v>
      </c>
      <c r="AY776" s="131" t="s">
        <v>155</v>
      </c>
    </row>
    <row r="777" spans="2:65" s="1" customFormat="1" ht="24.2" customHeight="1">
      <c r="B777" s="31"/>
      <c r="C777" s="239" t="s">
        <v>955</v>
      </c>
      <c r="D777" s="239" t="s">
        <v>157</v>
      </c>
      <c r="E777" s="240" t="s">
        <v>956</v>
      </c>
      <c r="F777" s="241" t="s">
        <v>957</v>
      </c>
      <c r="G777" s="242" t="s">
        <v>300</v>
      </c>
      <c r="H777" s="243">
        <v>7.44</v>
      </c>
      <c r="I777" s="120"/>
      <c r="J777" s="121">
        <f>ROUND(I777*H777,2)</f>
        <v>0</v>
      </c>
      <c r="K777" s="119" t="s">
        <v>19</v>
      </c>
      <c r="L777" s="31"/>
      <c r="M777" s="122" t="s">
        <v>19</v>
      </c>
      <c r="N777" s="123" t="s">
        <v>44</v>
      </c>
      <c r="P777" s="124">
        <f>O777*H777</f>
        <v>0</v>
      </c>
      <c r="Q777" s="124">
        <v>0</v>
      </c>
      <c r="R777" s="124">
        <f>Q777*H777</f>
        <v>0</v>
      </c>
      <c r="S777" s="124">
        <v>0</v>
      </c>
      <c r="T777" s="125">
        <f>S777*H777</f>
        <v>0</v>
      </c>
      <c r="AR777" s="126" t="s">
        <v>162</v>
      </c>
      <c r="AT777" s="126" t="s">
        <v>157</v>
      </c>
      <c r="AU777" s="126" t="s">
        <v>80</v>
      </c>
      <c r="AY777" s="16" t="s">
        <v>155</v>
      </c>
      <c r="BE777" s="127">
        <f>IF(N777="základní",J777,0)</f>
        <v>0</v>
      </c>
      <c r="BF777" s="127">
        <f>IF(N777="snížená",J777,0)</f>
        <v>0</v>
      </c>
      <c r="BG777" s="127">
        <f>IF(N777="zákl. přenesená",J777,0)</f>
        <v>0</v>
      </c>
      <c r="BH777" s="127">
        <f>IF(N777="sníž. přenesená",J777,0)</f>
        <v>0</v>
      </c>
      <c r="BI777" s="127">
        <f>IF(N777="nulová",J777,0)</f>
        <v>0</v>
      </c>
      <c r="BJ777" s="16" t="s">
        <v>78</v>
      </c>
      <c r="BK777" s="127">
        <f>ROUND(I777*H777,2)</f>
        <v>0</v>
      </c>
      <c r="BL777" s="16" t="s">
        <v>162</v>
      </c>
      <c r="BM777" s="126" t="s">
        <v>958</v>
      </c>
    </row>
    <row r="778" spans="2:65" s="1" customFormat="1" ht="29.25">
      <c r="B778" s="31"/>
      <c r="D778" s="234" t="s">
        <v>166</v>
      </c>
      <c r="F778" s="235" t="s">
        <v>959</v>
      </c>
      <c r="I778" s="128"/>
      <c r="L778" s="31"/>
      <c r="M778" s="129"/>
      <c r="T778" s="52"/>
      <c r="AT778" s="16" t="s">
        <v>166</v>
      </c>
      <c r="AU778" s="16" t="s">
        <v>80</v>
      </c>
    </row>
    <row r="779" spans="2:65" s="12" customFormat="1">
      <c r="B779" s="130"/>
      <c r="C779" s="246"/>
      <c r="D779" s="234" t="s">
        <v>168</v>
      </c>
      <c r="E779" s="247" t="s">
        <v>19</v>
      </c>
      <c r="F779" s="248" t="s">
        <v>960</v>
      </c>
      <c r="G779" s="246"/>
      <c r="H779" s="249">
        <v>7.44</v>
      </c>
      <c r="I779" s="132"/>
      <c r="L779" s="130"/>
      <c r="M779" s="133"/>
      <c r="T779" s="134"/>
      <c r="AT779" s="131" t="s">
        <v>168</v>
      </c>
      <c r="AU779" s="131" t="s">
        <v>80</v>
      </c>
      <c r="AV779" s="12" t="s">
        <v>80</v>
      </c>
      <c r="AW779" s="12" t="s">
        <v>34</v>
      </c>
      <c r="AX779" s="12" t="s">
        <v>78</v>
      </c>
      <c r="AY779" s="131" t="s">
        <v>155</v>
      </c>
    </row>
    <row r="780" spans="2:65" s="1" customFormat="1" ht="16.5" customHeight="1">
      <c r="B780" s="31"/>
      <c r="C780" s="250" t="s">
        <v>961</v>
      </c>
      <c r="D780" s="250" t="s">
        <v>192</v>
      </c>
      <c r="E780" s="251" t="s">
        <v>315</v>
      </c>
      <c r="F780" s="252" t="s">
        <v>316</v>
      </c>
      <c r="G780" s="253" t="s">
        <v>300</v>
      </c>
      <c r="H780" s="254">
        <v>3.72</v>
      </c>
      <c r="I780" s="136"/>
      <c r="J780" s="137">
        <f>ROUND(I780*H780,2)</f>
        <v>0</v>
      </c>
      <c r="K780" s="135" t="s">
        <v>19</v>
      </c>
      <c r="L780" s="138"/>
      <c r="M780" s="139" t="s">
        <v>19</v>
      </c>
      <c r="N780" s="140" t="s">
        <v>44</v>
      </c>
      <c r="P780" s="124">
        <f>O780*H780</f>
        <v>0</v>
      </c>
      <c r="Q780" s="124">
        <v>1E-3</v>
      </c>
      <c r="R780" s="124">
        <f>Q780*H780</f>
        <v>3.7200000000000002E-3</v>
      </c>
      <c r="S780" s="124">
        <v>0</v>
      </c>
      <c r="T780" s="125">
        <f>S780*H780</f>
        <v>0</v>
      </c>
      <c r="AR780" s="126" t="s">
        <v>195</v>
      </c>
      <c r="AT780" s="126" t="s">
        <v>192</v>
      </c>
      <c r="AU780" s="126" t="s">
        <v>80</v>
      </c>
      <c r="AY780" s="16" t="s">
        <v>155</v>
      </c>
      <c r="BE780" s="127">
        <f>IF(N780="základní",J780,0)</f>
        <v>0</v>
      </c>
      <c r="BF780" s="127">
        <f>IF(N780="snížená",J780,0)</f>
        <v>0</v>
      </c>
      <c r="BG780" s="127">
        <f>IF(N780="zákl. přenesená",J780,0)</f>
        <v>0</v>
      </c>
      <c r="BH780" s="127">
        <f>IF(N780="sníž. přenesená",J780,0)</f>
        <v>0</v>
      </c>
      <c r="BI780" s="127">
        <f>IF(N780="nulová",J780,0)</f>
        <v>0</v>
      </c>
      <c r="BJ780" s="16" t="s">
        <v>78</v>
      </c>
      <c r="BK780" s="127">
        <f>ROUND(I780*H780,2)</f>
        <v>0</v>
      </c>
      <c r="BL780" s="16" t="s">
        <v>162</v>
      </c>
      <c r="BM780" s="126" t="s">
        <v>962</v>
      </c>
    </row>
    <row r="781" spans="2:65" s="1" customFormat="1" ht="19.5">
      <c r="B781" s="31"/>
      <c r="D781" s="234" t="s">
        <v>166</v>
      </c>
      <c r="F781" s="235" t="s">
        <v>318</v>
      </c>
      <c r="I781" s="128"/>
      <c r="L781" s="31"/>
      <c r="M781" s="129"/>
      <c r="T781" s="52"/>
      <c r="AT781" s="16" t="s">
        <v>166</v>
      </c>
      <c r="AU781" s="16" t="s">
        <v>80</v>
      </c>
    </row>
    <row r="782" spans="2:65" s="1" customFormat="1" ht="37.9" customHeight="1">
      <c r="B782" s="31"/>
      <c r="C782" s="239" t="s">
        <v>963</v>
      </c>
      <c r="D782" s="239" t="s">
        <v>157</v>
      </c>
      <c r="E782" s="240" t="s">
        <v>964</v>
      </c>
      <c r="F782" s="241" t="s">
        <v>965</v>
      </c>
      <c r="G782" s="242" t="s">
        <v>179</v>
      </c>
      <c r="H782" s="243">
        <v>6679</v>
      </c>
      <c r="I782" s="120"/>
      <c r="J782" s="121">
        <f>ROUND(I782*H782,2)</f>
        <v>0</v>
      </c>
      <c r="K782" s="119" t="s">
        <v>161</v>
      </c>
      <c r="L782" s="31"/>
      <c r="M782" s="122" t="s">
        <v>19</v>
      </c>
      <c r="N782" s="123" t="s">
        <v>44</v>
      </c>
      <c r="P782" s="124">
        <f>O782*H782</f>
        <v>0</v>
      </c>
      <c r="Q782" s="124">
        <v>0</v>
      </c>
      <c r="R782" s="124">
        <f>Q782*H782</f>
        <v>0</v>
      </c>
      <c r="S782" s="124">
        <v>0</v>
      </c>
      <c r="T782" s="125">
        <f>S782*H782</f>
        <v>0</v>
      </c>
      <c r="AR782" s="126" t="s">
        <v>162</v>
      </c>
      <c r="AT782" s="126" t="s">
        <v>157</v>
      </c>
      <c r="AU782" s="126" t="s">
        <v>80</v>
      </c>
      <c r="AY782" s="16" t="s">
        <v>155</v>
      </c>
      <c r="BE782" s="127">
        <f>IF(N782="základní",J782,0)</f>
        <v>0</v>
      </c>
      <c r="BF782" s="127">
        <f>IF(N782="snížená",J782,0)</f>
        <v>0</v>
      </c>
      <c r="BG782" s="127">
        <f>IF(N782="zákl. přenesená",J782,0)</f>
        <v>0</v>
      </c>
      <c r="BH782" s="127">
        <f>IF(N782="sníž. přenesená",J782,0)</f>
        <v>0</v>
      </c>
      <c r="BI782" s="127">
        <f>IF(N782="nulová",J782,0)</f>
        <v>0</v>
      </c>
      <c r="BJ782" s="16" t="s">
        <v>78</v>
      </c>
      <c r="BK782" s="127">
        <f>ROUND(I782*H782,2)</f>
        <v>0</v>
      </c>
      <c r="BL782" s="16" t="s">
        <v>162</v>
      </c>
      <c r="BM782" s="126" t="s">
        <v>966</v>
      </c>
    </row>
    <row r="783" spans="2:65" s="1" customFormat="1">
      <c r="B783" s="31"/>
      <c r="D783" s="244" t="s">
        <v>164</v>
      </c>
      <c r="F783" s="245" t="s">
        <v>967</v>
      </c>
      <c r="I783" s="128"/>
      <c r="L783" s="31"/>
      <c r="M783" s="129"/>
      <c r="T783" s="52"/>
      <c r="AT783" s="16" t="s">
        <v>164</v>
      </c>
      <c r="AU783" s="16" t="s">
        <v>80</v>
      </c>
    </row>
    <row r="784" spans="2:65" s="12" customFormat="1">
      <c r="B784" s="130"/>
      <c r="C784" s="246"/>
      <c r="D784" s="234" t="s">
        <v>168</v>
      </c>
      <c r="E784" s="247" t="s">
        <v>19</v>
      </c>
      <c r="F784" s="248" t="s">
        <v>968</v>
      </c>
      <c r="G784" s="246"/>
      <c r="H784" s="249">
        <v>4399</v>
      </c>
      <c r="I784" s="132"/>
      <c r="L784" s="130"/>
      <c r="M784" s="133"/>
      <c r="T784" s="134"/>
      <c r="AT784" s="131" t="s">
        <v>168</v>
      </c>
      <c r="AU784" s="131" t="s">
        <v>80</v>
      </c>
      <c r="AV784" s="12" t="s">
        <v>80</v>
      </c>
      <c r="AW784" s="12" t="s">
        <v>34</v>
      </c>
      <c r="AX784" s="12" t="s">
        <v>73</v>
      </c>
      <c r="AY784" s="131" t="s">
        <v>155</v>
      </c>
    </row>
    <row r="785" spans="2:65" s="12" customFormat="1">
      <c r="B785" s="130"/>
      <c r="C785" s="246"/>
      <c r="D785" s="234" t="s">
        <v>168</v>
      </c>
      <c r="E785" s="247" t="s">
        <v>19</v>
      </c>
      <c r="F785" s="248" t="s">
        <v>969</v>
      </c>
      <c r="G785" s="246"/>
      <c r="H785" s="249">
        <v>2280</v>
      </c>
      <c r="I785" s="132"/>
      <c r="L785" s="130"/>
      <c r="M785" s="133"/>
      <c r="T785" s="134"/>
      <c r="AT785" s="131" t="s">
        <v>168</v>
      </c>
      <c r="AU785" s="131" t="s">
        <v>80</v>
      </c>
      <c r="AV785" s="12" t="s">
        <v>80</v>
      </c>
      <c r="AW785" s="12" t="s">
        <v>34</v>
      </c>
      <c r="AX785" s="12" t="s">
        <v>73</v>
      </c>
      <c r="AY785" s="131" t="s">
        <v>155</v>
      </c>
    </row>
    <row r="786" spans="2:65" s="13" customFormat="1">
      <c r="B786" s="141"/>
      <c r="C786" s="258"/>
      <c r="D786" s="234" t="s">
        <v>168</v>
      </c>
      <c r="E786" s="261" t="s">
        <v>19</v>
      </c>
      <c r="F786" s="262" t="s">
        <v>970</v>
      </c>
      <c r="G786" s="258"/>
      <c r="H786" s="263">
        <v>6679</v>
      </c>
      <c r="I786" s="143"/>
      <c r="L786" s="141"/>
      <c r="M786" s="144"/>
      <c r="T786" s="145"/>
      <c r="AT786" s="142" t="s">
        <v>168</v>
      </c>
      <c r="AU786" s="142" t="s">
        <v>80</v>
      </c>
      <c r="AV786" s="13" t="s">
        <v>162</v>
      </c>
      <c r="AW786" s="13" t="s">
        <v>34</v>
      </c>
      <c r="AX786" s="13" t="s">
        <v>78</v>
      </c>
      <c r="AY786" s="142" t="s">
        <v>155</v>
      </c>
    </row>
    <row r="787" spans="2:65" s="1" customFormat="1" ht="44.25" customHeight="1">
      <c r="B787" s="31"/>
      <c r="C787" s="239" t="s">
        <v>971</v>
      </c>
      <c r="D787" s="239" t="s">
        <v>157</v>
      </c>
      <c r="E787" s="240" t="s">
        <v>972</v>
      </c>
      <c r="F787" s="241" t="s">
        <v>973</v>
      </c>
      <c r="G787" s="242" t="s">
        <v>179</v>
      </c>
      <c r="H787" s="243">
        <v>6679</v>
      </c>
      <c r="I787" s="120"/>
      <c r="J787" s="121">
        <f>ROUND(I787*H787,2)</f>
        <v>0</v>
      </c>
      <c r="K787" s="119" t="s">
        <v>19</v>
      </c>
      <c r="L787" s="31"/>
      <c r="M787" s="122" t="s">
        <v>19</v>
      </c>
      <c r="N787" s="123" t="s">
        <v>44</v>
      </c>
      <c r="P787" s="124">
        <f>O787*H787</f>
        <v>0</v>
      </c>
      <c r="Q787" s="124">
        <v>0</v>
      </c>
      <c r="R787" s="124">
        <f>Q787*H787</f>
        <v>0</v>
      </c>
      <c r="S787" s="124">
        <v>0</v>
      </c>
      <c r="T787" s="125">
        <f>S787*H787</f>
        <v>0</v>
      </c>
      <c r="AR787" s="126" t="s">
        <v>162</v>
      </c>
      <c r="AT787" s="126" t="s">
        <v>157</v>
      </c>
      <c r="AU787" s="126" t="s">
        <v>80</v>
      </c>
      <c r="AY787" s="16" t="s">
        <v>155</v>
      </c>
      <c r="BE787" s="127">
        <f>IF(N787="základní",J787,0)</f>
        <v>0</v>
      </c>
      <c r="BF787" s="127">
        <f>IF(N787="snížená",J787,0)</f>
        <v>0</v>
      </c>
      <c r="BG787" s="127">
        <f>IF(N787="zákl. přenesená",J787,0)</f>
        <v>0</v>
      </c>
      <c r="BH787" s="127">
        <f>IF(N787="sníž. přenesená",J787,0)</f>
        <v>0</v>
      </c>
      <c r="BI787" s="127">
        <f>IF(N787="nulová",J787,0)</f>
        <v>0</v>
      </c>
      <c r="BJ787" s="16" t="s">
        <v>78</v>
      </c>
      <c r="BK787" s="127">
        <f>ROUND(I787*H787,2)</f>
        <v>0</v>
      </c>
      <c r="BL787" s="16" t="s">
        <v>162</v>
      </c>
      <c r="BM787" s="126" t="s">
        <v>974</v>
      </c>
    </row>
    <row r="788" spans="2:65" s="1" customFormat="1" ht="19.5">
      <c r="B788" s="31"/>
      <c r="D788" s="234" t="s">
        <v>166</v>
      </c>
      <c r="F788" s="235" t="s">
        <v>845</v>
      </c>
      <c r="L788" s="31"/>
      <c r="M788" s="129"/>
      <c r="T788" s="52"/>
      <c r="AT788" s="16" t="s">
        <v>166</v>
      </c>
      <c r="AU788" s="16" t="s">
        <v>80</v>
      </c>
    </row>
    <row r="789" spans="2:65" s="1" customFormat="1" ht="24.2" customHeight="1">
      <c r="B789" s="31"/>
      <c r="C789" s="250" t="s">
        <v>975</v>
      </c>
      <c r="D789" s="250" t="s">
        <v>192</v>
      </c>
      <c r="E789" s="251" t="s">
        <v>976</v>
      </c>
      <c r="F789" s="252" t="s">
        <v>977</v>
      </c>
      <c r="G789" s="253" t="s">
        <v>179</v>
      </c>
      <c r="H789" s="254">
        <v>4399</v>
      </c>
      <c r="I789" s="136"/>
      <c r="J789" s="137">
        <f>ROUND(I789*H789,2)</f>
        <v>0</v>
      </c>
      <c r="K789" s="135" t="s">
        <v>19</v>
      </c>
      <c r="L789" s="138"/>
      <c r="M789" s="139" t="s">
        <v>19</v>
      </c>
      <c r="N789" s="140" t="s">
        <v>44</v>
      </c>
      <c r="P789" s="124">
        <f>O789*H789</f>
        <v>0</v>
      </c>
      <c r="Q789" s="124">
        <v>0</v>
      </c>
      <c r="R789" s="124">
        <f>Q789*H789</f>
        <v>0</v>
      </c>
      <c r="S789" s="124">
        <v>0</v>
      </c>
      <c r="T789" s="125">
        <f>S789*H789</f>
        <v>0</v>
      </c>
      <c r="AR789" s="126" t="s">
        <v>195</v>
      </c>
      <c r="AT789" s="126" t="s">
        <v>192</v>
      </c>
      <c r="AU789" s="126" t="s">
        <v>80</v>
      </c>
      <c r="AY789" s="16" t="s">
        <v>155</v>
      </c>
      <c r="BE789" s="127">
        <f>IF(N789="základní",J789,0)</f>
        <v>0</v>
      </c>
      <c r="BF789" s="127">
        <f>IF(N789="snížená",J789,0)</f>
        <v>0</v>
      </c>
      <c r="BG789" s="127">
        <f>IF(N789="zákl. přenesená",J789,0)</f>
        <v>0</v>
      </c>
      <c r="BH789" s="127">
        <f>IF(N789="sníž. přenesená",J789,0)</f>
        <v>0</v>
      </c>
      <c r="BI789" s="127">
        <f>IF(N789="nulová",J789,0)</f>
        <v>0</v>
      </c>
      <c r="BJ789" s="16" t="s">
        <v>78</v>
      </c>
      <c r="BK789" s="127">
        <f>ROUND(I789*H789,2)</f>
        <v>0</v>
      </c>
      <c r="BL789" s="16" t="s">
        <v>162</v>
      </c>
      <c r="BM789" s="126" t="s">
        <v>978</v>
      </c>
    </row>
    <row r="790" spans="2:65" s="1" customFormat="1" ht="24.2" customHeight="1">
      <c r="B790" s="31"/>
      <c r="C790" s="250" t="s">
        <v>979</v>
      </c>
      <c r="D790" s="250" t="s">
        <v>192</v>
      </c>
      <c r="E790" s="251" t="s">
        <v>980</v>
      </c>
      <c r="F790" s="252" t="s">
        <v>981</v>
      </c>
      <c r="G790" s="253" t="s">
        <v>179</v>
      </c>
      <c r="H790" s="254">
        <v>2280</v>
      </c>
      <c r="I790" s="136"/>
      <c r="J790" s="137">
        <f>ROUND(I790*H790,2)</f>
        <v>0</v>
      </c>
      <c r="K790" s="135" t="s">
        <v>19</v>
      </c>
      <c r="L790" s="138"/>
      <c r="M790" s="139" t="s">
        <v>19</v>
      </c>
      <c r="N790" s="140" t="s">
        <v>44</v>
      </c>
      <c r="P790" s="124">
        <f>O790*H790</f>
        <v>0</v>
      </c>
      <c r="Q790" s="124">
        <v>0</v>
      </c>
      <c r="R790" s="124">
        <f>Q790*H790</f>
        <v>0</v>
      </c>
      <c r="S790" s="124">
        <v>0</v>
      </c>
      <c r="T790" s="125">
        <f>S790*H790</f>
        <v>0</v>
      </c>
      <c r="AR790" s="126" t="s">
        <v>195</v>
      </c>
      <c r="AT790" s="126" t="s">
        <v>192</v>
      </c>
      <c r="AU790" s="126" t="s">
        <v>80</v>
      </c>
      <c r="AY790" s="16" t="s">
        <v>155</v>
      </c>
      <c r="BE790" s="127">
        <f>IF(N790="základní",J790,0)</f>
        <v>0</v>
      </c>
      <c r="BF790" s="127">
        <f>IF(N790="snížená",J790,0)</f>
        <v>0</v>
      </c>
      <c r="BG790" s="127">
        <f>IF(N790="zákl. přenesená",J790,0)</f>
        <v>0</v>
      </c>
      <c r="BH790" s="127">
        <f>IF(N790="sníž. přenesená",J790,0)</f>
        <v>0</v>
      </c>
      <c r="BI790" s="127">
        <f>IF(N790="nulová",J790,0)</f>
        <v>0</v>
      </c>
      <c r="BJ790" s="16" t="s">
        <v>78</v>
      </c>
      <c r="BK790" s="127">
        <f>ROUND(I790*H790,2)</f>
        <v>0</v>
      </c>
      <c r="BL790" s="16" t="s">
        <v>162</v>
      </c>
      <c r="BM790" s="126" t="s">
        <v>982</v>
      </c>
    </row>
    <row r="791" spans="2:65" s="1" customFormat="1" ht="24.2" customHeight="1">
      <c r="B791" s="31"/>
      <c r="C791" s="239" t="s">
        <v>983</v>
      </c>
      <c r="D791" s="239" t="s">
        <v>157</v>
      </c>
      <c r="E791" s="240" t="s">
        <v>984</v>
      </c>
      <c r="F791" s="241" t="s">
        <v>985</v>
      </c>
      <c r="G791" s="242" t="s">
        <v>179</v>
      </c>
      <c r="H791" s="243">
        <v>5600</v>
      </c>
      <c r="I791" s="120"/>
      <c r="J791" s="121">
        <f>ROUND(I791*H791,2)</f>
        <v>0</v>
      </c>
      <c r="K791" s="119" t="s">
        <v>19</v>
      </c>
      <c r="L791" s="31"/>
      <c r="M791" s="122" t="s">
        <v>19</v>
      </c>
      <c r="N791" s="123" t="s">
        <v>44</v>
      </c>
      <c r="P791" s="124">
        <f>O791*H791</f>
        <v>0</v>
      </c>
      <c r="Q791" s="124">
        <v>0</v>
      </c>
      <c r="R791" s="124">
        <f>Q791*H791</f>
        <v>0</v>
      </c>
      <c r="S791" s="124">
        <v>0</v>
      </c>
      <c r="T791" s="125">
        <f>S791*H791</f>
        <v>0</v>
      </c>
      <c r="AR791" s="126" t="s">
        <v>162</v>
      </c>
      <c r="AT791" s="126" t="s">
        <v>157</v>
      </c>
      <c r="AU791" s="126" t="s">
        <v>80</v>
      </c>
      <c r="AY791" s="16" t="s">
        <v>155</v>
      </c>
      <c r="BE791" s="127">
        <f>IF(N791="základní",J791,0)</f>
        <v>0</v>
      </c>
      <c r="BF791" s="127">
        <f>IF(N791="snížená",J791,0)</f>
        <v>0</v>
      </c>
      <c r="BG791" s="127">
        <f>IF(N791="zákl. přenesená",J791,0)</f>
        <v>0</v>
      </c>
      <c r="BH791" s="127">
        <f>IF(N791="sníž. přenesená",J791,0)</f>
        <v>0</v>
      </c>
      <c r="BI791" s="127">
        <f>IF(N791="nulová",J791,0)</f>
        <v>0</v>
      </c>
      <c r="BJ791" s="16" t="s">
        <v>78</v>
      </c>
      <c r="BK791" s="127">
        <f>ROUND(I791*H791,2)</f>
        <v>0</v>
      </c>
      <c r="BL791" s="16" t="s">
        <v>162</v>
      </c>
      <c r="BM791" s="126" t="s">
        <v>986</v>
      </c>
    </row>
    <row r="792" spans="2:65" s="1" customFormat="1" ht="19.5">
      <c r="B792" s="31"/>
      <c r="D792" s="234" t="s">
        <v>166</v>
      </c>
      <c r="F792" s="235" t="s">
        <v>987</v>
      </c>
      <c r="I792" s="128"/>
      <c r="L792" s="31"/>
      <c r="M792" s="129"/>
      <c r="T792" s="52"/>
      <c r="AT792" s="16" t="s">
        <v>166</v>
      </c>
      <c r="AU792" s="16" t="s">
        <v>80</v>
      </c>
    </row>
    <row r="793" spans="2:65" s="1" customFormat="1" ht="16.5" customHeight="1">
      <c r="B793" s="31"/>
      <c r="C793" s="250" t="s">
        <v>988</v>
      </c>
      <c r="D793" s="250" t="s">
        <v>192</v>
      </c>
      <c r="E793" s="251" t="s">
        <v>989</v>
      </c>
      <c r="F793" s="252" t="s">
        <v>990</v>
      </c>
      <c r="G793" s="253" t="s">
        <v>179</v>
      </c>
      <c r="H793" s="254">
        <v>5600</v>
      </c>
      <c r="I793" s="136"/>
      <c r="J793" s="137">
        <f>ROUND(I793*H793,2)</f>
        <v>0</v>
      </c>
      <c r="K793" s="135" t="s">
        <v>19</v>
      </c>
      <c r="L793" s="138"/>
      <c r="M793" s="139" t="s">
        <v>19</v>
      </c>
      <c r="N793" s="140" t="s">
        <v>44</v>
      </c>
      <c r="P793" s="124">
        <f>O793*H793</f>
        <v>0</v>
      </c>
      <c r="Q793" s="124">
        <v>0</v>
      </c>
      <c r="R793" s="124">
        <f>Q793*H793</f>
        <v>0</v>
      </c>
      <c r="S793" s="124">
        <v>0</v>
      </c>
      <c r="T793" s="125">
        <f>S793*H793</f>
        <v>0</v>
      </c>
      <c r="AR793" s="126" t="s">
        <v>195</v>
      </c>
      <c r="AT793" s="126" t="s">
        <v>192</v>
      </c>
      <c r="AU793" s="126" t="s">
        <v>80</v>
      </c>
      <c r="AY793" s="16" t="s">
        <v>155</v>
      </c>
      <c r="BE793" s="127">
        <f>IF(N793="základní",J793,0)</f>
        <v>0</v>
      </c>
      <c r="BF793" s="127">
        <f>IF(N793="snížená",J793,0)</f>
        <v>0</v>
      </c>
      <c r="BG793" s="127">
        <f>IF(N793="zákl. přenesená",J793,0)</f>
        <v>0</v>
      </c>
      <c r="BH793" s="127">
        <f>IF(N793="sníž. přenesená",J793,0)</f>
        <v>0</v>
      </c>
      <c r="BI793" s="127">
        <f>IF(N793="nulová",J793,0)</f>
        <v>0</v>
      </c>
      <c r="BJ793" s="16" t="s">
        <v>78</v>
      </c>
      <c r="BK793" s="127">
        <f>ROUND(I793*H793,2)</f>
        <v>0</v>
      </c>
      <c r="BL793" s="16" t="s">
        <v>162</v>
      </c>
      <c r="BM793" s="126" t="s">
        <v>991</v>
      </c>
    </row>
    <row r="794" spans="2:65" s="1" customFormat="1" ht="24.2" customHeight="1">
      <c r="B794" s="31"/>
      <c r="C794" s="239" t="s">
        <v>992</v>
      </c>
      <c r="D794" s="239" t="s">
        <v>157</v>
      </c>
      <c r="E794" s="240" t="s">
        <v>993</v>
      </c>
      <c r="F794" s="241" t="s">
        <v>994</v>
      </c>
      <c r="G794" s="242" t="s">
        <v>179</v>
      </c>
      <c r="H794" s="243">
        <v>5600</v>
      </c>
      <c r="I794" s="120"/>
      <c r="J794" s="121">
        <f>ROUND(I794*H794,2)</f>
        <v>0</v>
      </c>
      <c r="K794" s="119" t="s">
        <v>161</v>
      </c>
      <c r="L794" s="31"/>
      <c r="M794" s="122" t="s">
        <v>19</v>
      </c>
      <c r="N794" s="123" t="s">
        <v>44</v>
      </c>
      <c r="P794" s="124">
        <f>O794*H794</f>
        <v>0</v>
      </c>
      <c r="Q794" s="124">
        <v>0</v>
      </c>
      <c r="R794" s="124">
        <f>Q794*H794</f>
        <v>0</v>
      </c>
      <c r="S794" s="124">
        <v>0</v>
      </c>
      <c r="T794" s="125">
        <f>S794*H794</f>
        <v>0</v>
      </c>
      <c r="AR794" s="126" t="s">
        <v>162</v>
      </c>
      <c r="AT794" s="126" t="s">
        <v>157</v>
      </c>
      <c r="AU794" s="126" t="s">
        <v>80</v>
      </c>
      <c r="AY794" s="16" t="s">
        <v>155</v>
      </c>
      <c r="BE794" s="127">
        <f>IF(N794="základní",J794,0)</f>
        <v>0</v>
      </c>
      <c r="BF794" s="127">
        <f>IF(N794="snížená",J794,0)</f>
        <v>0</v>
      </c>
      <c r="BG794" s="127">
        <f>IF(N794="zákl. přenesená",J794,0)</f>
        <v>0</v>
      </c>
      <c r="BH794" s="127">
        <f>IF(N794="sníž. přenesená",J794,0)</f>
        <v>0</v>
      </c>
      <c r="BI794" s="127">
        <f>IF(N794="nulová",J794,0)</f>
        <v>0</v>
      </c>
      <c r="BJ794" s="16" t="s">
        <v>78</v>
      </c>
      <c r="BK794" s="127">
        <f>ROUND(I794*H794,2)</f>
        <v>0</v>
      </c>
      <c r="BL794" s="16" t="s">
        <v>162</v>
      </c>
      <c r="BM794" s="126" t="s">
        <v>995</v>
      </c>
    </row>
    <row r="795" spans="2:65" s="1" customFormat="1">
      <c r="B795" s="31"/>
      <c r="D795" s="244" t="s">
        <v>164</v>
      </c>
      <c r="F795" s="245" t="s">
        <v>996</v>
      </c>
      <c r="I795" s="128"/>
      <c r="L795" s="31"/>
      <c r="M795" s="129"/>
      <c r="T795" s="52"/>
      <c r="AT795" s="16" t="s">
        <v>164</v>
      </c>
      <c r="AU795" s="16" t="s">
        <v>80</v>
      </c>
    </row>
    <row r="796" spans="2:65" s="1" customFormat="1" ht="19.5">
      <c r="B796" s="31"/>
      <c r="D796" s="234" t="s">
        <v>166</v>
      </c>
      <c r="F796" s="235" t="s">
        <v>997</v>
      </c>
      <c r="I796" s="128"/>
      <c r="L796" s="31"/>
      <c r="M796" s="129"/>
      <c r="T796" s="52"/>
      <c r="AT796" s="16" t="s">
        <v>166</v>
      </c>
      <c r="AU796" s="16" t="s">
        <v>80</v>
      </c>
    </row>
    <row r="797" spans="2:65" s="1" customFormat="1" ht="24.2" customHeight="1">
      <c r="B797" s="31"/>
      <c r="C797" s="239" t="s">
        <v>998</v>
      </c>
      <c r="D797" s="239" t="s">
        <v>157</v>
      </c>
      <c r="E797" s="240" t="s">
        <v>999</v>
      </c>
      <c r="F797" s="241" t="s">
        <v>1000</v>
      </c>
      <c r="G797" s="242" t="s">
        <v>179</v>
      </c>
      <c r="H797" s="243">
        <v>5600</v>
      </c>
      <c r="I797" s="120"/>
      <c r="J797" s="121">
        <f>ROUND(I797*H797,2)</f>
        <v>0</v>
      </c>
      <c r="K797" s="119" t="s">
        <v>19</v>
      </c>
      <c r="L797" s="31"/>
      <c r="M797" s="122" t="s">
        <v>19</v>
      </c>
      <c r="N797" s="123" t="s">
        <v>44</v>
      </c>
      <c r="P797" s="124">
        <f>O797*H797</f>
        <v>0</v>
      </c>
      <c r="Q797" s="124">
        <v>0</v>
      </c>
      <c r="R797" s="124">
        <f>Q797*H797</f>
        <v>0</v>
      </c>
      <c r="S797" s="124">
        <v>0</v>
      </c>
      <c r="T797" s="125">
        <f>S797*H797</f>
        <v>0</v>
      </c>
      <c r="AR797" s="126" t="s">
        <v>162</v>
      </c>
      <c r="AT797" s="126" t="s">
        <v>157</v>
      </c>
      <c r="AU797" s="126" t="s">
        <v>80</v>
      </c>
      <c r="AY797" s="16" t="s">
        <v>155</v>
      </c>
      <c r="BE797" s="127">
        <f>IF(N797="základní",J797,0)</f>
        <v>0</v>
      </c>
      <c r="BF797" s="127">
        <f>IF(N797="snížená",J797,0)</f>
        <v>0</v>
      </c>
      <c r="BG797" s="127">
        <f>IF(N797="zákl. přenesená",J797,0)</f>
        <v>0</v>
      </c>
      <c r="BH797" s="127">
        <f>IF(N797="sníž. přenesená",J797,0)</f>
        <v>0</v>
      </c>
      <c r="BI797" s="127">
        <f>IF(N797="nulová",J797,0)</f>
        <v>0</v>
      </c>
      <c r="BJ797" s="16" t="s">
        <v>78</v>
      </c>
      <c r="BK797" s="127">
        <f>ROUND(I797*H797,2)</f>
        <v>0</v>
      </c>
      <c r="BL797" s="16" t="s">
        <v>162</v>
      </c>
      <c r="BM797" s="126" t="s">
        <v>1001</v>
      </c>
    </row>
    <row r="798" spans="2:65" s="1" customFormat="1" ht="24.2" customHeight="1">
      <c r="B798" s="31"/>
      <c r="C798" s="239" t="s">
        <v>1002</v>
      </c>
      <c r="D798" s="239" t="s">
        <v>157</v>
      </c>
      <c r="E798" s="240" t="s">
        <v>841</v>
      </c>
      <c r="F798" s="241" t="s">
        <v>842</v>
      </c>
      <c r="G798" s="242" t="s">
        <v>179</v>
      </c>
      <c r="H798" s="243">
        <v>200</v>
      </c>
      <c r="I798" s="120"/>
      <c r="J798" s="121">
        <f>ROUND(I798*H798,2)</f>
        <v>0</v>
      </c>
      <c r="K798" s="119" t="s">
        <v>161</v>
      </c>
      <c r="L798" s="31"/>
      <c r="M798" s="122" t="s">
        <v>19</v>
      </c>
      <c r="N798" s="123" t="s">
        <v>44</v>
      </c>
      <c r="P798" s="124">
        <f>O798*H798</f>
        <v>0</v>
      </c>
      <c r="Q798" s="124">
        <v>0</v>
      </c>
      <c r="R798" s="124">
        <f>Q798*H798</f>
        <v>0</v>
      </c>
      <c r="S798" s="124">
        <v>0</v>
      </c>
      <c r="T798" s="125">
        <f>S798*H798</f>
        <v>0</v>
      </c>
      <c r="AR798" s="126" t="s">
        <v>162</v>
      </c>
      <c r="AT798" s="126" t="s">
        <v>157</v>
      </c>
      <c r="AU798" s="126" t="s">
        <v>80</v>
      </c>
      <c r="AY798" s="16" t="s">
        <v>155</v>
      </c>
      <c r="BE798" s="127">
        <f>IF(N798="základní",J798,0)</f>
        <v>0</v>
      </c>
      <c r="BF798" s="127">
        <f>IF(N798="snížená",J798,0)</f>
        <v>0</v>
      </c>
      <c r="BG798" s="127">
        <f>IF(N798="zákl. přenesená",J798,0)</f>
        <v>0</v>
      </c>
      <c r="BH798" s="127">
        <f>IF(N798="sníž. přenesená",J798,0)</f>
        <v>0</v>
      </c>
      <c r="BI798" s="127">
        <f>IF(N798="nulová",J798,0)</f>
        <v>0</v>
      </c>
      <c r="BJ798" s="16" t="s">
        <v>78</v>
      </c>
      <c r="BK798" s="127">
        <f>ROUND(I798*H798,2)</f>
        <v>0</v>
      </c>
      <c r="BL798" s="16" t="s">
        <v>162</v>
      </c>
      <c r="BM798" s="126" t="s">
        <v>1003</v>
      </c>
    </row>
    <row r="799" spans="2:65" s="1" customFormat="1">
      <c r="B799" s="31"/>
      <c r="D799" s="244" t="s">
        <v>164</v>
      </c>
      <c r="F799" s="245" t="s">
        <v>844</v>
      </c>
      <c r="I799" s="128"/>
      <c r="L799" s="31"/>
      <c r="M799" s="129"/>
      <c r="T799" s="52"/>
      <c r="AT799" s="16" t="s">
        <v>164</v>
      </c>
      <c r="AU799" s="16" t="s">
        <v>80</v>
      </c>
    </row>
    <row r="800" spans="2:65" s="1" customFormat="1" ht="29.25">
      <c r="B800" s="31"/>
      <c r="D800" s="234" t="s">
        <v>166</v>
      </c>
      <c r="F800" s="235" t="s">
        <v>1004</v>
      </c>
      <c r="I800" s="128"/>
      <c r="L800" s="31"/>
      <c r="M800" s="129"/>
      <c r="T800" s="52"/>
      <c r="AT800" s="16" t="s">
        <v>166</v>
      </c>
      <c r="AU800" s="16" t="s">
        <v>80</v>
      </c>
    </row>
    <row r="801" spans="2:65" s="12" customFormat="1">
      <c r="B801" s="130"/>
      <c r="C801" s="246"/>
      <c r="D801" s="234" t="s">
        <v>168</v>
      </c>
      <c r="E801" s="247" t="s">
        <v>19</v>
      </c>
      <c r="F801" s="248" t="s">
        <v>1005</v>
      </c>
      <c r="G801" s="246"/>
      <c r="H801" s="249">
        <v>200.37</v>
      </c>
      <c r="I801" s="132"/>
      <c r="L801" s="130"/>
      <c r="M801" s="133"/>
      <c r="T801" s="134"/>
      <c r="AT801" s="131" t="s">
        <v>168</v>
      </c>
      <c r="AU801" s="131" t="s">
        <v>80</v>
      </c>
      <c r="AV801" s="12" t="s">
        <v>80</v>
      </c>
      <c r="AW801" s="12" t="s">
        <v>34</v>
      </c>
      <c r="AX801" s="12" t="s">
        <v>73</v>
      </c>
      <c r="AY801" s="131" t="s">
        <v>155</v>
      </c>
    </row>
    <row r="802" spans="2:65" s="12" customFormat="1">
      <c r="B802" s="130"/>
      <c r="C802" s="246"/>
      <c r="D802" s="234" t="s">
        <v>168</v>
      </c>
      <c r="E802" s="247" t="s">
        <v>19</v>
      </c>
      <c r="F802" s="248" t="s">
        <v>1006</v>
      </c>
      <c r="G802" s="246"/>
      <c r="H802" s="249">
        <v>200</v>
      </c>
      <c r="I802" s="132"/>
      <c r="L802" s="130"/>
      <c r="M802" s="133"/>
      <c r="T802" s="134"/>
      <c r="AT802" s="131" t="s">
        <v>168</v>
      </c>
      <c r="AU802" s="131" t="s">
        <v>80</v>
      </c>
      <c r="AV802" s="12" t="s">
        <v>80</v>
      </c>
      <c r="AW802" s="12" t="s">
        <v>34</v>
      </c>
      <c r="AX802" s="12" t="s">
        <v>78</v>
      </c>
      <c r="AY802" s="131" t="s">
        <v>155</v>
      </c>
    </row>
    <row r="803" spans="2:65" s="1" customFormat="1" ht="24.2" customHeight="1">
      <c r="B803" s="31"/>
      <c r="C803" s="250" t="s">
        <v>1007</v>
      </c>
      <c r="D803" s="250" t="s">
        <v>192</v>
      </c>
      <c r="E803" s="251" t="s">
        <v>1008</v>
      </c>
      <c r="F803" s="252" t="s">
        <v>1009</v>
      </c>
      <c r="G803" s="253" t="s">
        <v>179</v>
      </c>
      <c r="H803" s="254">
        <v>200</v>
      </c>
      <c r="I803" s="136"/>
      <c r="J803" s="137">
        <f>ROUND(I803*H803,2)</f>
        <v>0</v>
      </c>
      <c r="K803" s="135" t="s">
        <v>19</v>
      </c>
      <c r="L803" s="138"/>
      <c r="M803" s="139" t="s">
        <v>19</v>
      </c>
      <c r="N803" s="140" t="s">
        <v>44</v>
      </c>
      <c r="P803" s="124">
        <f>O803*H803</f>
        <v>0</v>
      </c>
      <c r="Q803" s="124">
        <v>0</v>
      </c>
      <c r="R803" s="124">
        <f>Q803*H803</f>
        <v>0</v>
      </c>
      <c r="S803" s="124">
        <v>0</v>
      </c>
      <c r="T803" s="125">
        <f>S803*H803</f>
        <v>0</v>
      </c>
      <c r="AR803" s="126" t="s">
        <v>195</v>
      </c>
      <c r="AT803" s="126" t="s">
        <v>192</v>
      </c>
      <c r="AU803" s="126" t="s">
        <v>80</v>
      </c>
      <c r="AY803" s="16" t="s">
        <v>155</v>
      </c>
      <c r="BE803" s="127">
        <f>IF(N803="základní",J803,0)</f>
        <v>0</v>
      </c>
      <c r="BF803" s="127">
        <f>IF(N803="snížená",J803,0)</f>
        <v>0</v>
      </c>
      <c r="BG803" s="127">
        <f>IF(N803="zákl. přenesená",J803,0)</f>
        <v>0</v>
      </c>
      <c r="BH803" s="127">
        <f>IF(N803="sníž. přenesená",J803,0)</f>
        <v>0</v>
      </c>
      <c r="BI803" s="127">
        <f>IF(N803="nulová",J803,0)</f>
        <v>0</v>
      </c>
      <c r="BJ803" s="16" t="s">
        <v>78</v>
      </c>
      <c r="BK803" s="127">
        <f>ROUND(I803*H803,2)</f>
        <v>0</v>
      </c>
      <c r="BL803" s="16" t="s">
        <v>162</v>
      </c>
      <c r="BM803" s="126" t="s">
        <v>1010</v>
      </c>
    </row>
    <row r="804" spans="2:65" s="1" customFormat="1" ht="24.2" customHeight="1">
      <c r="B804" s="31"/>
      <c r="C804" s="239" t="s">
        <v>1011</v>
      </c>
      <c r="D804" s="239" t="s">
        <v>157</v>
      </c>
      <c r="E804" s="240" t="s">
        <v>817</v>
      </c>
      <c r="F804" s="241" t="s">
        <v>818</v>
      </c>
      <c r="G804" s="242" t="s">
        <v>160</v>
      </c>
      <c r="H804" s="243">
        <v>372</v>
      </c>
      <c r="I804" s="120"/>
      <c r="J804" s="121">
        <f>ROUND(I804*H804,2)</f>
        <v>0</v>
      </c>
      <c r="K804" s="119" t="s">
        <v>161</v>
      </c>
      <c r="L804" s="31"/>
      <c r="M804" s="122" t="s">
        <v>19</v>
      </c>
      <c r="N804" s="123" t="s">
        <v>44</v>
      </c>
      <c r="P804" s="124">
        <f>O804*H804</f>
        <v>0</v>
      </c>
      <c r="Q804" s="124">
        <v>0</v>
      </c>
      <c r="R804" s="124">
        <f>Q804*H804</f>
        <v>0</v>
      </c>
      <c r="S804" s="124">
        <v>0</v>
      </c>
      <c r="T804" s="125">
        <f>S804*H804</f>
        <v>0</v>
      </c>
      <c r="AR804" s="126" t="s">
        <v>162</v>
      </c>
      <c r="AT804" s="126" t="s">
        <v>157</v>
      </c>
      <c r="AU804" s="126" t="s">
        <v>80</v>
      </c>
      <c r="AY804" s="16" t="s">
        <v>155</v>
      </c>
      <c r="BE804" s="127">
        <f>IF(N804="základní",J804,0)</f>
        <v>0</v>
      </c>
      <c r="BF804" s="127">
        <f>IF(N804="snížená",J804,0)</f>
        <v>0</v>
      </c>
      <c r="BG804" s="127">
        <f>IF(N804="zákl. přenesená",J804,0)</f>
        <v>0</v>
      </c>
      <c r="BH804" s="127">
        <f>IF(N804="sníž. přenesená",J804,0)</f>
        <v>0</v>
      </c>
      <c r="BI804" s="127">
        <f>IF(N804="nulová",J804,0)</f>
        <v>0</v>
      </c>
      <c r="BJ804" s="16" t="s">
        <v>78</v>
      </c>
      <c r="BK804" s="127">
        <f>ROUND(I804*H804,2)</f>
        <v>0</v>
      </c>
      <c r="BL804" s="16" t="s">
        <v>162</v>
      </c>
      <c r="BM804" s="126" t="s">
        <v>1012</v>
      </c>
    </row>
    <row r="805" spans="2:65" s="1" customFormat="1">
      <c r="B805" s="31"/>
      <c r="D805" s="244" t="s">
        <v>164</v>
      </c>
      <c r="F805" s="245" t="s">
        <v>820</v>
      </c>
      <c r="I805" s="128"/>
      <c r="L805" s="31"/>
      <c r="M805" s="129"/>
      <c r="T805" s="52"/>
      <c r="AT805" s="16" t="s">
        <v>164</v>
      </c>
      <c r="AU805" s="16" t="s">
        <v>80</v>
      </c>
    </row>
    <row r="806" spans="2:65" s="1" customFormat="1" ht="29.25">
      <c r="B806" s="31"/>
      <c r="D806" s="234" t="s">
        <v>166</v>
      </c>
      <c r="F806" s="235" t="s">
        <v>1013</v>
      </c>
      <c r="I806" s="128"/>
      <c r="L806" s="31"/>
      <c r="M806" s="129"/>
      <c r="T806" s="52"/>
      <c r="AT806" s="16" t="s">
        <v>166</v>
      </c>
      <c r="AU806" s="16" t="s">
        <v>80</v>
      </c>
    </row>
    <row r="807" spans="2:65" s="12" customFormat="1">
      <c r="B807" s="130"/>
      <c r="C807" s="246"/>
      <c r="D807" s="234" t="s">
        <v>168</v>
      </c>
      <c r="E807" s="247" t="s">
        <v>19</v>
      </c>
      <c r="F807" s="248" t="s">
        <v>1014</v>
      </c>
      <c r="G807" s="246"/>
      <c r="H807" s="249">
        <v>372</v>
      </c>
      <c r="I807" s="132"/>
      <c r="L807" s="130"/>
      <c r="M807" s="133"/>
      <c r="T807" s="134"/>
      <c r="AT807" s="131" t="s">
        <v>168</v>
      </c>
      <c r="AU807" s="131" t="s">
        <v>80</v>
      </c>
      <c r="AV807" s="12" t="s">
        <v>80</v>
      </c>
      <c r="AW807" s="12" t="s">
        <v>34</v>
      </c>
      <c r="AX807" s="12" t="s">
        <v>78</v>
      </c>
      <c r="AY807" s="131" t="s">
        <v>155</v>
      </c>
    </row>
    <row r="808" spans="2:65" s="1" customFormat="1" ht="21.75" customHeight="1">
      <c r="B808" s="31"/>
      <c r="C808" s="239" t="s">
        <v>1015</v>
      </c>
      <c r="D808" s="239" t="s">
        <v>157</v>
      </c>
      <c r="E808" s="240" t="s">
        <v>823</v>
      </c>
      <c r="F808" s="241" t="s">
        <v>824</v>
      </c>
      <c r="G808" s="242" t="s">
        <v>160</v>
      </c>
      <c r="H808" s="243">
        <v>496</v>
      </c>
      <c r="I808" s="120"/>
      <c r="J808" s="121">
        <f>ROUND(I808*H808,2)</f>
        <v>0</v>
      </c>
      <c r="K808" s="119" t="s">
        <v>161</v>
      </c>
      <c r="L808" s="31"/>
      <c r="M808" s="122" t="s">
        <v>19</v>
      </c>
      <c r="N808" s="123" t="s">
        <v>44</v>
      </c>
      <c r="P808" s="124">
        <f>O808*H808</f>
        <v>0</v>
      </c>
      <c r="Q808" s="124">
        <v>0</v>
      </c>
      <c r="R808" s="124">
        <f>Q808*H808</f>
        <v>0</v>
      </c>
      <c r="S808" s="124">
        <v>0</v>
      </c>
      <c r="T808" s="125">
        <f>S808*H808</f>
        <v>0</v>
      </c>
      <c r="AR808" s="126" t="s">
        <v>162</v>
      </c>
      <c r="AT808" s="126" t="s">
        <v>157</v>
      </c>
      <c r="AU808" s="126" t="s">
        <v>80</v>
      </c>
      <c r="AY808" s="16" t="s">
        <v>155</v>
      </c>
      <c r="BE808" s="127">
        <f>IF(N808="základní",J808,0)</f>
        <v>0</v>
      </c>
      <c r="BF808" s="127">
        <f>IF(N808="snížená",J808,0)</f>
        <v>0</v>
      </c>
      <c r="BG808" s="127">
        <f>IF(N808="zákl. přenesená",J808,0)</f>
        <v>0</v>
      </c>
      <c r="BH808" s="127">
        <f>IF(N808="sníž. přenesená",J808,0)</f>
        <v>0</v>
      </c>
      <c r="BI808" s="127">
        <f>IF(N808="nulová",J808,0)</f>
        <v>0</v>
      </c>
      <c r="BJ808" s="16" t="s">
        <v>78</v>
      </c>
      <c r="BK808" s="127">
        <f>ROUND(I808*H808,2)</f>
        <v>0</v>
      </c>
      <c r="BL808" s="16" t="s">
        <v>162</v>
      </c>
      <c r="BM808" s="126" t="s">
        <v>1016</v>
      </c>
    </row>
    <row r="809" spans="2:65" s="1" customFormat="1">
      <c r="B809" s="31"/>
      <c r="D809" s="244" t="s">
        <v>164</v>
      </c>
      <c r="F809" s="245" t="s">
        <v>826</v>
      </c>
      <c r="I809" s="128"/>
      <c r="L809" s="31"/>
      <c r="M809" s="129"/>
      <c r="T809" s="52"/>
      <c r="AT809" s="16" t="s">
        <v>164</v>
      </c>
      <c r="AU809" s="16" t="s">
        <v>80</v>
      </c>
    </row>
    <row r="810" spans="2:65" s="1" customFormat="1" ht="19.5">
      <c r="B810" s="31"/>
      <c r="D810" s="234" t="s">
        <v>166</v>
      </c>
      <c r="F810" s="235" t="s">
        <v>1017</v>
      </c>
      <c r="I810" s="128"/>
      <c r="L810" s="31"/>
      <c r="M810" s="129"/>
      <c r="T810" s="52"/>
      <c r="AT810" s="16" t="s">
        <v>166</v>
      </c>
      <c r="AU810" s="16" t="s">
        <v>80</v>
      </c>
    </row>
    <row r="811" spans="2:65" s="12" customFormat="1">
      <c r="B811" s="130"/>
      <c r="C811" s="246"/>
      <c r="D811" s="234" t="s">
        <v>168</v>
      </c>
      <c r="E811" s="247" t="s">
        <v>19</v>
      </c>
      <c r="F811" s="248" t="s">
        <v>1018</v>
      </c>
      <c r="G811" s="246"/>
      <c r="H811" s="249">
        <v>496</v>
      </c>
      <c r="I811" s="132"/>
      <c r="L811" s="130"/>
      <c r="M811" s="133"/>
      <c r="T811" s="134"/>
      <c r="AT811" s="131" t="s">
        <v>168</v>
      </c>
      <c r="AU811" s="131" t="s">
        <v>80</v>
      </c>
      <c r="AV811" s="12" t="s">
        <v>80</v>
      </c>
      <c r="AW811" s="12" t="s">
        <v>34</v>
      </c>
      <c r="AX811" s="12" t="s">
        <v>78</v>
      </c>
      <c r="AY811" s="131" t="s">
        <v>155</v>
      </c>
    </row>
    <row r="812" spans="2:65" s="1" customFormat="1" ht="44.25" customHeight="1">
      <c r="B812" s="31"/>
      <c r="C812" s="239" t="s">
        <v>1019</v>
      </c>
      <c r="D812" s="239" t="s">
        <v>157</v>
      </c>
      <c r="E812" s="240" t="s">
        <v>199</v>
      </c>
      <c r="F812" s="241" t="s">
        <v>200</v>
      </c>
      <c r="G812" s="242" t="s">
        <v>201</v>
      </c>
      <c r="H812" s="243">
        <v>1.5</v>
      </c>
      <c r="I812" s="120"/>
      <c r="J812" s="121">
        <f>ROUND(I812*H812,2)</f>
        <v>0</v>
      </c>
      <c r="K812" s="119" t="s">
        <v>161</v>
      </c>
      <c r="L812" s="31"/>
      <c r="M812" s="122" t="s">
        <v>19</v>
      </c>
      <c r="N812" s="123" t="s">
        <v>44</v>
      </c>
      <c r="P812" s="124">
        <f>O812*H812</f>
        <v>0</v>
      </c>
      <c r="Q812" s="124">
        <v>0</v>
      </c>
      <c r="R812" s="124">
        <f>Q812*H812</f>
        <v>0</v>
      </c>
      <c r="S812" s="124">
        <v>0</v>
      </c>
      <c r="T812" s="125">
        <f>S812*H812</f>
        <v>0</v>
      </c>
      <c r="AR812" s="126" t="s">
        <v>162</v>
      </c>
      <c r="AT812" s="126" t="s">
        <v>157</v>
      </c>
      <c r="AU812" s="126" t="s">
        <v>80</v>
      </c>
      <c r="AY812" s="16" t="s">
        <v>155</v>
      </c>
      <c r="BE812" s="127">
        <f>IF(N812="základní",J812,0)</f>
        <v>0</v>
      </c>
      <c r="BF812" s="127">
        <f>IF(N812="snížená",J812,0)</f>
        <v>0</v>
      </c>
      <c r="BG812" s="127">
        <f>IF(N812="zákl. přenesená",J812,0)</f>
        <v>0</v>
      </c>
      <c r="BH812" s="127">
        <f>IF(N812="sníž. přenesená",J812,0)</f>
        <v>0</v>
      </c>
      <c r="BI812" s="127">
        <f>IF(N812="nulová",J812,0)</f>
        <v>0</v>
      </c>
      <c r="BJ812" s="16" t="s">
        <v>78</v>
      </c>
      <c r="BK812" s="127">
        <f>ROUND(I812*H812,2)</f>
        <v>0</v>
      </c>
      <c r="BL812" s="16" t="s">
        <v>162</v>
      </c>
      <c r="BM812" s="126" t="s">
        <v>1020</v>
      </c>
    </row>
    <row r="813" spans="2:65" s="1" customFormat="1">
      <c r="B813" s="31"/>
      <c r="D813" s="244" t="s">
        <v>164</v>
      </c>
      <c r="F813" s="245" t="s">
        <v>203</v>
      </c>
      <c r="I813" s="128"/>
      <c r="L813" s="31"/>
      <c r="M813" s="129"/>
      <c r="T813" s="52"/>
      <c r="AT813" s="16" t="s">
        <v>164</v>
      </c>
      <c r="AU813" s="16" t="s">
        <v>80</v>
      </c>
    </row>
    <row r="814" spans="2:65" s="1" customFormat="1" ht="19.5">
      <c r="B814" s="31"/>
      <c r="D814" s="234" t="s">
        <v>166</v>
      </c>
      <c r="F814" s="235" t="s">
        <v>204</v>
      </c>
      <c r="I814" s="128"/>
      <c r="L814" s="31"/>
      <c r="M814" s="129"/>
      <c r="T814" s="52"/>
      <c r="AT814" s="16" t="s">
        <v>166</v>
      </c>
      <c r="AU814" s="16" t="s">
        <v>80</v>
      </c>
    </row>
    <row r="815" spans="2:65" s="1" customFormat="1" ht="16.5" customHeight="1">
      <c r="B815" s="31"/>
      <c r="C815" s="239" t="s">
        <v>1021</v>
      </c>
      <c r="D815" s="239" t="s">
        <v>157</v>
      </c>
      <c r="E815" s="240" t="s">
        <v>1022</v>
      </c>
      <c r="F815" s="241" t="s">
        <v>1023</v>
      </c>
      <c r="G815" s="242" t="s">
        <v>1024</v>
      </c>
      <c r="H815" s="243">
        <v>1</v>
      </c>
      <c r="I815" s="120"/>
      <c r="J815" s="121">
        <f>ROUND(I815*H815,2)</f>
        <v>0</v>
      </c>
      <c r="K815" s="119" t="s">
        <v>19</v>
      </c>
      <c r="L815" s="31"/>
      <c r="M815" s="122" t="s">
        <v>19</v>
      </c>
      <c r="N815" s="123" t="s">
        <v>44</v>
      </c>
      <c r="P815" s="124">
        <f>O815*H815</f>
        <v>0</v>
      </c>
      <c r="Q815" s="124">
        <v>0</v>
      </c>
      <c r="R815" s="124">
        <f>Q815*H815</f>
        <v>0</v>
      </c>
      <c r="S815" s="124">
        <v>0</v>
      </c>
      <c r="T815" s="125">
        <f>S815*H815</f>
        <v>0</v>
      </c>
      <c r="AR815" s="126" t="s">
        <v>162</v>
      </c>
      <c r="AT815" s="126" t="s">
        <v>157</v>
      </c>
      <c r="AU815" s="126" t="s">
        <v>80</v>
      </c>
      <c r="AY815" s="16" t="s">
        <v>155</v>
      </c>
      <c r="BE815" s="127">
        <f>IF(N815="základní",J815,0)</f>
        <v>0</v>
      </c>
      <c r="BF815" s="127">
        <f>IF(N815="snížená",J815,0)</f>
        <v>0</v>
      </c>
      <c r="BG815" s="127">
        <f>IF(N815="zákl. přenesená",J815,0)</f>
        <v>0</v>
      </c>
      <c r="BH815" s="127">
        <f>IF(N815="sníž. přenesená",J815,0)</f>
        <v>0</v>
      </c>
      <c r="BI815" s="127">
        <f>IF(N815="nulová",J815,0)</f>
        <v>0</v>
      </c>
      <c r="BJ815" s="16" t="s">
        <v>78</v>
      </c>
      <c r="BK815" s="127">
        <f>ROUND(I815*H815,2)</f>
        <v>0</v>
      </c>
      <c r="BL815" s="16" t="s">
        <v>162</v>
      </c>
      <c r="BM815" s="126" t="s">
        <v>1025</v>
      </c>
    </row>
    <row r="816" spans="2:65" s="1" customFormat="1" ht="24.2" customHeight="1">
      <c r="B816" s="31"/>
      <c r="C816" s="239" t="s">
        <v>1026</v>
      </c>
      <c r="D816" s="239" t="s">
        <v>157</v>
      </c>
      <c r="E816" s="240" t="s">
        <v>1027</v>
      </c>
      <c r="F816" s="241" t="s">
        <v>1028</v>
      </c>
      <c r="G816" s="242" t="s">
        <v>160</v>
      </c>
      <c r="H816" s="243">
        <v>10</v>
      </c>
      <c r="I816" s="120"/>
      <c r="J816" s="121">
        <f>ROUND(I816*H816,2)</f>
        <v>0</v>
      </c>
      <c r="K816" s="119" t="s">
        <v>19</v>
      </c>
      <c r="L816" s="31"/>
      <c r="M816" s="122" t="s">
        <v>19</v>
      </c>
      <c r="N816" s="123" t="s">
        <v>44</v>
      </c>
      <c r="P816" s="124">
        <f>O816*H816</f>
        <v>0</v>
      </c>
      <c r="Q816" s="124">
        <v>0</v>
      </c>
      <c r="R816" s="124">
        <f>Q816*H816</f>
        <v>0</v>
      </c>
      <c r="S816" s="124">
        <v>0</v>
      </c>
      <c r="T816" s="125">
        <f>S816*H816</f>
        <v>0</v>
      </c>
      <c r="AR816" s="126" t="s">
        <v>162</v>
      </c>
      <c r="AT816" s="126" t="s">
        <v>157</v>
      </c>
      <c r="AU816" s="126" t="s">
        <v>80</v>
      </c>
      <c r="AY816" s="16" t="s">
        <v>155</v>
      </c>
      <c r="BE816" s="127">
        <f>IF(N816="základní",J816,0)</f>
        <v>0</v>
      </c>
      <c r="BF816" s="127">
        <f>IF(N816="snížená",J816,0)</f>
        <v>0</v>
      </c>
      <c r="BG816" s="127">
        <f>IF(N816="zákl. přenesená",J816,0)</f>
        <v>0</v>
      </c>
      <c r="BH816" s="127">
        <f>IF(N816="sníž. přenesená",J816,0)</f>
        <v>0</v>
      </c>
      <c r="BI816" s="127">
        <f>IF(N816="nulová",J816,0)</f>
        <v>0</v>
      </c>
      <c r="BJ816" s="16" t="s">
        <v>78</v>
      </c>
      <c r="BK816" s="127">
        <f>ROUND(I816*H816,2)</f>
        <v>0</v>
      </c>
      <c r="BL816" s="16" t="s">
        <v>162</v>
      </c>
      <c r="BM816" s="126" t="s">
        <v>1029</v>
      </c>
    </row>
    <row r="817" spans="2:65" s="1" customFormat="1" ht="19.5">
      <c r="B817" s="31"/>
      <c r="D817" s="234" t="s">
        <v>166</v>
      </c>
      <c r="F817" s="235" t="s">
        <v>655</v>
      </c>
      <c r="I817" s="128"/>
      <c r="L817" s="31"/>
      <c r="M817" s="129"/>
      <c r="T817" s="52"/>
      <c r="AT817" s="16" t="s">
        <v>166</v>
      </c>
      <c r="AU817" s="16" t="s">
        <v>80</v>
      </c>
    </row>
    <row r="818" spans="2:65" s="1" customFormat="1" ht="16.5" customHeight="1">
      <c r="B818" s="31"/>
      <c r="C818" s="250" t="s">
        <v>1030</v>
      </c>
      <c r="D818" s="250" t="s">
        <v>192</v>
      </c>
      <c r="E818" s="251" t="s">
        <v>389</v>
      </c>
      <c r="F818" s="252" t="s">
        <v>390</v>
      </c>
      <c r="G818" s="253" t="s">
        <v>385</v>
      </c>
      <c r="H818" s="254">
        <v>10</v>
      </c>
      <c r="I818" s="136"/>
      <c r="J818" s="137">
        <f>ROUND(I818*H818,2)</f>
        <v>0</v>
      </c>
      <c r="K818" s="135" t="s">
        <v>19</v>
      </c>
      <c r="L818" s="138"/>
      <c r="M818" s="139" t="s">
        <v>19</v>
      </c>
      <c r="N818" s="140" t="s">
        <v>44</v>
      </c>
      <c r="P818" s="124">
        <f>O818*H818</f>
        <v>0</v>
      </c>
      <c r="Q818" s="124">
        <v>0</v>
      </c>
      <c r="R818" s="124">
        <f>Q818*H818</f>
        <v>0</v>
      </c>
      <c r="S818" s="124">
        <v>0</v>
      </c>
      <c r="T818" s="125">
        <f>S818*H818</f>
        <v>0</v>
      </c>
      <c r="AR818" s="126" t="s">
        <v>195</v>
      </c>
      <c r="AT818" s="126" t="s">
        <v>192</v>
      </c>
      <c r="AU818" s="126" t="s">
        <v>80</v>
      </c>
      <c r="AY818" s="16" t="s">
        <v>155</v>
      </c>
      <c r="BE818" s="127">
        <f>IF(N818="základní",J818,0)</f>
        <v>0</v>
      </c>
      <c r="BF818" s="127">
        <f>IF(N818="snížená",J818,0)</f>
        <v>0</v>
      </c>
      <c r="BG818" s="127">
        <f>IF(N818="zákl. přenesená",J818,0)</f>
        <v>0</v>
      </c>
      <c r="BH818" s="127">
        <f>IF(N818="sníž. přenesená",J818,0)</f>
        <v>0</v>
      </c>
      <c r="BI818" s="127">
        <f>IF(N818="nulová",J818,0)</f>
        <v>0</v>
      </c>
      <c r="BJ818" s="16" t="s">
        <v>78</v>
      </c>
      <c r="BK818" s="127">
        <f>ROUND(I818*H818,2)</f>
        <v>0</v>
      </c>
      <c r="BL818" s="16" t="s">
        <v>162</v>
      </c>
      <c r="BM818" s="126" t="s">
        <v>1031</v>
      </c>
    </row>
    <row r="819" spans="2:65" s="1" customFormat="1" ht="19.5">
      <c r="B819" s="31"/>
      <c r="D819" s="234" t="s">
        <v>166</v>
      </c>
      <c r="F819" s="235" t="s">
        <v>392</v>
      </c>
      <c r="I819" s="128"/>
      <c r="L819" s="31"/>
      <c r="M819" s="129"/>
      <c r="T819" s="52"/>
      <c r="AT819" s="16" t="s">
        <v>166</v>
      </c>
      <c r="AU819" s="16" t="s">
        <v>80</v>
      </c>
    </row>
    <row r="820" spans="2:65" s="1" customFormat="1" ht="24.2" customHeight="1">
      <c r="B820" s="31"/>
      <c r="C820" s="239" t="s">
        <v>1032</v>
      </c>
      <c r="D820" s="239" t="s">
        <v>157</v>
      </c>
      <c r="E820" s="240" t="s">
        <v>1033</v>
      </c>
      <c r="F820" s="241" t="s">
        <v>1034</v>
      </c>
      <c r="G820" s="242" t="s">
        <v>179</v>
      </c>
      <c r="H820" s="243">
        <v>6679</v>
      </c>
      <c r="I820" s="120"/>
      <c r="J820" s="121">
        <f>ROUND(I820*H820,2)</f>
        <v>0</v>
      </c>
      <c r="K820" s="119" t="s">
        <v>161</v>
      </c>
      <c r="L820" s="31"/>
      <c r="M820" s="122" t="s">
        <v>19</v>
      </c>
      <c r="N820" s="123" t="s">
        <v>44</v>
      </c>
      <c r="P820" s="124">
        <f>O820*H820</f>
        <v>0</v>
      </c>
      <c r="Q820" s="124">
        <v>0</v>
      </c>
      <c r="R820" s="124">
        <f>Q820*H820</f>
        <v>0</v>
      </c>
      <c r="S820" s="124">
        <v>0</v>
      </c>
      <c r="T820" s="125">
        <f>S820*H820</f>
        <v>0</v>
      </c>
      <c r="AR820" s="126" t="s">
        <v>162</v>
      </c>
      <c r="AT820" s="126" t="s">
        <v>157</v>
      </c>
      <c r="AU820" s="126" t="s">
        <v>80</v>
      </c>
      <c r="AY820" s="16" t="s">
        <v>155</v>
      </c>
      <c r="BE820" s="127">
        <f>IF(N820="základní",J820,0)</f>
        <v>0</v>
      </c>
      <c r="BF820" s="127">
        <f>IF(N820="snížená",J820,0)</f>
        <v>0</v>
      </c>
      <c r="BG820" s="127">
        <f>IF(N820="zákl. přenesená",J820,0)</f>
        <v>0</v>
      </c>
      <c r="BH820" s="127">
        <f>IF(N820="sníž. přenesená",J820,0)</f>
        <v>0</v>
      </c>
      <c r="BI820" s="127">
        <f>IF(N820="nulová",J820,0)</f>
        <v>0</v>
      </c>
      <c r="BJ820" s="16" t="s">
        <v>78</v>
      </c>
      <c r="BK820" s="127">
        <f>ROUND(I820*H820,2)</f>
        <v>0</v>
      </c>
      <c r="BL820" s="16" t="s">
        <v>162</v>
      </c>
      <c r="BM820" s="126" t="s">
        <v>1035</v>
      </c>
    </row>
    <row r="821" spans="2:65" s="1" customFormat="1">
      <c r="B821" s="31"/>
      <c r="D821" s="244" t="s">
        <v>164</v>
      </c>
      <c r="F821" s="245" t="s">
        <v>1036</v>
      </c>
      <c r="I821" s="128"/>
      <c r="L821" s="31"/>
      <c r="M821" s="129"/>
      <c r="T821" s="52"/>
      <c r="AT821" s="16" t="s">
        <v>164</v>
      </c>
      <c r="AU821" s="16" t="s">
        <v>80</v>
      </c>
    </row>
    <row r="822" spans="2:65" s="1" customFormat="1" ht="19.5">
      <c r="B822" s="31"/>
      <c r="D822" s="234" t="s">
        <v>166</v>
      </c>
      <c r="F822" s="235" t="s">
        <v>997</v>
      </c>
      <c r="I822" s="128"/>
      <c r="L822" s="31"/>
      <c r="M822" s="129"/>
      <c r="T822" s="52"/>
      <c r="AT822" s="16" t="s">
        <v>166</v>
      </c>
      <c r="AU822" s="16" t="s">
        <v>80</v>
      </c>
    </row>
    <row r="823" spans="2:65" s="1" customFormat="1" ht="33" customHeight="1">
      <c r="B823" s="31"/>
      <c r="C823" s="239" t="s">
        <v>1037</v>
      </c>
      <c r="D823" s="239" t="s">
        <v>157</v>
      </c>
      <c r="E823" s="240" t="s">
        <v>828</v>
      </c>
      <c r="F823" s="241" t="s">
        <v>503</v>
      </c>
      <c r="G823" s="242" t="s">
        <v>160</v>
      </c>
      <c r="H823" s="243">
        <v>124</v>
      </c>
      <c r="I823" s="120"/>
      <c r="J823" s="121">
        <f>ROUND(I823*H823,2)</f>
        <v>0</v>
      </c>
      <c r="K823" s="119" t="s">
        <v>19</v>
      </c>
      <c r="L823" s="31"/>
      <c r="M823" s="122" t="s">
        <v>19</v>
      </c>
      <c r="N823" s="123" t="s">
        <v>44</v>
      </c>
      <c r="P823" s="124">
        <f>O823*H823</f>
        <v>0</v>
      </c>
      <c r="Q823" s="124">
        <v>0</v>
      </c>
      <c r="R823" s="124">
        <f>Q823*H823</f>
        <v>0</v>
      </c>
      <c r="S823" s="124">
        <v>0</v>
      </c>
      <c r="T823" s="125">
        <f>S823*H823</f>
        <v>0</v>
      </c>
      <c r="AR823" s="126" t="s">
        <v>162</v>
      </c>
      <c r="AT823" s="126" t="s">
        <v>157</v>
      </c>
      <c r="AU823" s="126" t="s">
        <v>80</v>
      </c>
      <c r="AY823" s="16" t="s">
        <v>155</v>
      </c>
      <c r="BE823" s="127">
        <f>IF(N823="základní",J823,0)</f>
        <v>0</v>
      </c>
      <c r="BF823" s="127">
        <f>IF(N823="snížená",J823,0)</f>
        <v>0</v>
      </c>
      <c r="BG823" s="127">
        <f>IF(N823="zákl. přenesená",J823,0)</f>
        <v>0</v>
      </c>
      <c r="BH823" s="127">
        <f>IF(N823="sníž. přenesená",J823,0)</f>
        <v>0</v>
      </c>
      <c r="BI823" s="127">
        <f>IF(N823="nulová",J823,0)</f>
        <v>0</v>
      </c>
      <c r="BJ823" s="16" t="s">
        <v>78</v>
      </c>
      <c r="BK823" s="127">
        <f>ROUND(I823*H823,2)</f>
        <v>0</v>
      </c>
      <c r="BL823" s="16" t="s">
        <v>162</v>
      </c>
      <c r="BM823" s="126" t="s">
        <v>1038</v>
      </c>
    </row>
    <row r="824" spans="2:65" s="1" customFormat="1" ht="19.5">
      <c r="B824" s="31"/>
      <c r="D824" s="234" t="s">
        <v>166</v>
      </c>
      <c r="F824" s="235" t="s">
        <v>655</v>
      </c>
      <c r="I824" s="128"/>
      <c r="L824" s="31"/>
      <c r="M824" s="129"/>
      <c r="T824" s="52"/>
      <c r="AT824" s="16" t="s">
        <v>166</v>
      </c>
      <c r="AU824" s="16" t="s">
        <v>80</v>
      </c>
    </row>
    <row r="825" spans="2:65" s="1" customFormat="1" ht="16.5" customHeight="1">
      <c r="B825" s="31"/>
      <c r="C825" s="250" t="s">
        <v>1039</v>
      </c>
      <c r="D825" s="250" t="s">
        <v>192</v>
      </c>
      <c r="E825" s="251" t="s">
        <v>833</v>
      </c>
      <c r="F825" s="252" t="s">
        <v>834</v>
      </c>
      <c r="G825" s="253" t="s">
        <v>509</v>
      </c>
      <c r="H825" s="254">
        <v>0.372</v>
      </c>
      <c r="I825" s="136"/>
      <c r="J825" s="137">
        <f>ROUND(I825*H825,2)</f>
        <v>0</v>
      </c>
      <c r="K825" s="135" t="s">
        <v>19</v>
      </c>
      <c r="L825" s="138"/>
      <c r="M825" s="139" t="s">
        <v>19</v>
      </c>
      <c r="N825" s="140" t="s">
        <v>44</v>
      </c>
      <c r="P825" s="124">
        <f>O825*H825</f>
        <v>0</v>
      </c>
      <c r="Q825" s="124">
        <v>0</v>
      </c>
      <c r="R825" s="124">
        <f>Q825*H825</f>
        <v>0</v>
      </c>
      <c r="S825" s="124">
        <v>0</v>
      </c>
      <c r="T825" s="125">
        <f>S825*H825</f>
        <v>0</v>
      </c>
      <c r="AR825" s="126" t="s">
        <v>195</v>
      </c>
      <c r="AT825" s="126" t="s">
        <v>192</v>
      </c>
      <c r="AU825" s="126" t="s">
        <v>80</v>
      </c>
      <c r="AY825" s="16" t="s">
        <v>155</v>
      </c>
      <c r="BE825" s="127">
        <f>IF(N825="základní",J825,0)</f>
        <v>0</v>
      </c>
      <c r="BF825" s="127">
        <f>IF(N825="snížená",J825,0)</f>
        <v>0</v>
      </c>
      <c r="BG825" s="127">
        <f>IF(N825="zákl. přenesená",J825,0)</f>
        <v>0</v>
      </c>
      <c r="BH825" s="127">
        <f>IF(N825="sníž. přenesená",J825,0)</f>
        <v>0</v>
      </c>
      <c r="BI825" s="127">
        <f>IF(N825="nulová",J825,0)</f>
        <v>0</v>
      </c>
      <c r="BJ825" s="16" t="s">
        <v>78</v>
      </c>
      <c r="BK825" s="127">
        <f>ROUND(I825*H825,2)</f>
        <v>0</v>
      </c>
      <c r="BL825" s="16" t="s">
        <v>162</v>
      </c>
      <c r="BM825" s="126" t="s">
        <v>1040</v>
      </c>
    </row>
    <row r="826" spans="2:65" s="1" customFormat="1" ht="19.5">
      <c r="B826" s="31"/>
      <c r="D826" s="234" t="s">
        <v>166</v>
      </c>
      <c r="F826" s="235" t="s">
        <v>511</v>
      </c>
      <c r="I826" s="128"/>
      <c r="L826" s="31"/>
      <c r="M826" s="129"/>
      <c r="T826" s="52"/>
      <c r="AT826" s="16" t="s">
        <v>166</v>
      </c>
      <c r="AU826" s="16" t="s">
        <v>80</v>
      </c>
    </row>
    <row r="827" spans="2:65" s="11" customFormat="1" ht="22.9" customHeight="1">
      <c r="B827" s="109"/>
      <c r="C827" s="236"/>
      <c r="D827" s="237" t="s">
        <v>72</v>
      </c>
      <c r="E827" s="238" t="s">
        <v>314</v>
      </c>
      <c r="F827" s="238" t="s">
        <v>1041</v>
      </c>
      <c r="G827" s="236"/>
      <c r="H827" s="236"/>
      <c r="I827" s="286"/>
      <c r="J827" s="287">
        <f>BK827</f>
        <v>0</v>
      </c>
      <c r="K827" s="236"/>
      <c r="L827" s="109"/>
      <c r="M827" s="114"/>
      <c r="P827" s="115">
        <f>SUM(P828:P865)</f>
        <v>0</v>
      </c>
      <c r="R827" s="115">
        <f>SUM(R828:R865)</f>
        <v>1.4399999999999999E-3</v>
      </c>
      <c r="T827" s="116">
        <f>SUM(T828:T865)</f>
        <v>0</v>
      </c>
      <c r="AR827" s="110" t="s">
        <v>78</v>
      </c>
      <c r="AT827" s="117" t="s">
        <v>72</v>
      </c>
      <c r="AU827" s="117" t="s">
        <v>78</v>
      </c>
      <c r="AY827" s="110" t="s">
        <v>155</v>
      </c>
      <c r="BK827" s="118">
        <f>SUM(BK828:BK865)</f>
        <v>0</v>
      </c>
    </row>
    <row r="828" spans="2:65" s="1" customFormat="1" ht="33" customHeight="1">
      <c r="B828" s="31"/>
      <c r="C828" s="239" t="s">
        <v>1042</v>
      </c>
      <c r="D828" s="239" t="s">
        <v>157</v>
      </c>
      <c r="E828" s="240" t="s">
        <v>928</v>
      </c>
      <c r="F828" s="241" t="s">
        <v>929</v>
      </c>
      <c r="G828" s="242" t="s">
        <v>160</v>
      </c>
      <c r="H828" s="243">
        <v>48</v>
      </c>
      <c r="I828" s="120"/>
      <c r="J828" s="121">
        <f>ROUND(I828*H828,2)</f>
        <v>0</v>
      </c>
      <c r="K828" s="119" t="s">
        <v>161</v>
      </c>
      <c r="L828" s="31"/>
      <c r="M828" s="122" t="s">
        <v>19</v>
      </c>
      <c r="N828" s="123" t="s">
        <v>44</v>
      </c>
      <c r="P828" s="124">
        <f>O828*H828</f>
        <v>0</v>
      </c>
      <c r="Q828" s="124">
        <v>0</v>
      </c>
      <c r="R828" s="124">
        <f>Q828*H828</f>
        <v>0</v>
      </c>
      <c r="S828" s="124">
        <v>0</v>
      </c>
      <c r="T828" s="125">
        <f>S828*H828</f>
        <v>0</v>
      </c>
      <c r="AR828" s="126" t="s">
        <v>162</v>
      </c>
      <c r="AT828" s="126" t="s">
        <v>157</v>
      </c>
      <c r="AU828" s="126" t="s">
        <v>80</v>
      </c>
      <c r="AY828" s="16" t="s">
        <v>155</v>
      </c>
      <c r="BE828" s="127">
        <f>IF(N828="základní",J828,0)</f>
        <v>0</v>
      </c>
      <c r="BF828" s="127">
        <f>IF(N828="snížená",J828,0)</f>
        <v>0</v>
      </c>
      <c r="BG828" s="127">
        <f>IF(N828="zákl. přenesená",J828,0)</f>
        <v>0</v>
      </c>
      <c r="BH828" s="127">
        <f>IF(N828="sníž. přenesená",J828,0)</f>
        <v>0</v>
      </c>
      <c r="BI828" s="127">
        <f>IF(N828="nulová",J828,0)</f>
        <v>0</v>
      </c>
      <c r="BJ828" s="16" t="s">
        <v>78</v>
      </c>
      <c r="BK828" s="127">
        <f>ROUND(I828*H828,2)</f>
        <v>0</v>
      </c>
      <c r="BL828" s="16" t="s">
        <v>162</v>
      </c>
      <c r="BM828" s="126" t="s">
        <v>1043</v>
      </c>
    </row>
    <row r="829" spans="2:65" s="1" customFormat="1">
      <c r="B829" s="31"/>
      <c r="D829" s="244" t="s">
        <v>164</v>
      </c>
      <c r="F829" s="245" t="s">
        <v>931</v>
      </c>
      <c r="I829" s="128"/>
      <c r="L829" s="31"/>
      <c r="M829" s="129"/>
      <c r="T829" s="52"/>
      <c r="AT829" s="16" t="s">
        <v>164</v>
      </c>
      <c r="AU829" s="16" t="s">
        <v>80</v>
      </c>
    </row>
    <row r="830" spans="2:65" s="1" customFormat="1" ht="19.5">
      <c r="B830" s="31"/>
      <c r="D830" s="234" t="s">
        <v>166</v>
      </c>
      <c r="F830" s="235" t="s">
        <v>628</v>
      </c>
      <c r="I830" s="128"/>
      <c r="L830" s="31"/>
      <c r="M830" s="129"/>
      <c r="T830" s="52"/>
      <c r="AT830" s="16" t="s">
        <v>166</v>
      </c>
      <c r="AU830" s="16" t="s">
        <v>80</v>
      </c>
    </row>
    <row r="831" spans="2:65" s="12" customFormat="1">
      <c r="B831" s="130"/>
      <c r="C831" s="246"/>
      <c r="D831" s="234" t="s">
        <v>168</v>
      </c>
      <c r="E831" s="247" t="s">
        <v>19</v>
      </c>
      <c r="F831" s="248" t="s">
        <v>620</v>
      </c>
      <c r="G831" s="246"/>
      <c r="H831" s="249">
        <v>48</v>
      </c>
      <c r="I831" s="132"/>
      <c r="L831" s="130"/>
      <c r="M831" s="133"/>
      <c r="T831" s="134"/>
      <c r="AT831" s="131" t="s">
        <v>168</v>
      </c>
      <c r="AU831" s="131" t="s">
        <v>80</v>
      </c>
      <c r="AV831" s="12" t="s">
        <v>80</v>
      </c>
      <c r="AW831" s="12" t="s">
        <v>34</v>
      </c>
      <c r="AX831" s="12" t="s">
        <v>78</v>
      </c>
      <c r="AY831" s="131" t="s">
        <v>155</v>
      </c>
    </row>
    <row r="832" spans="2:65" s="1" customFormat="1" ht="24.2" customHeight="1">
      <c r="B832" s="31"/>
      <c r="C832" s="239" t="s">
        <v>1044</v>
      </c>
      <c r="D832" s="239" t="s">
        <v>157</v>
      </c>
      <c r="E832" s="240" t="s">
        <v>933</v>
      </c>
      <c r="F832" s="241" t="s">
        <v>934</v>
      </c>
      <c r="G832" s="242" t="s">
        <v>160</v>
      </c>
      <c r="H832" s="243">
        <v>48</v>
      </c>
      <c r="I832" s="120"/>
      <c r="J832" s="121">
        <f>ROUND(I832*H832,2)</f>
        <v>0</v>
      </c>
      <c r="K832" s="119" t="s">
        <v>161</v>
      </c>
      <c r="L832" s="31"/>
      <c r="M832" s="122" t="s">
        <v>19</v>
      </c>
      <c r="N832" s="123" t="s">
        <v>44</v>
      </c>
      <c r="P832" s="124">
        <f>O832*H832</f>
        <v>0</v>
      </c>
      <c r="Q832" s="124">
        <v>0</v>
      </c>
      <c r="R832" s="124">
        <f>Q832*H832</f>
        <v>0</v>
      </c>
      <c r="S832" s="124">
        <v>0</v>
      </c>
      <c r="T832" s="125">
        <f>S832*H832</f>
        <v>0</v>
      </c>
      <c r="AR832" s="126" t="s">
        <v>162</v>
      </c>
      <c r="AT832" s="126" t="s">
        <v>157</v>
      </c>
      <c r="AU832" s="126" t="s">
        <v>80</v>
      </c>
      <c r="AY832" s="16" t="s">
        <v>155</v>
      </c>
      <c r="BE832" s="127">
        <f>IF(N832="základní",J832,0)</f>
        <v>0</v>
      </c>
      <c r="BF832" s="127">
        <f>IF(N832="snížená",J832,0)</f>
        <v>0</v>
      </c>
      <c r="BG832" s="127">
        <f>IF(N832="zákl. přenesená",J832,0)</f>
        <v>0</v>
      </c>
      <c r="BH832" s="127">
        <f>IF(N832="sníž. přenesená",J832,0)</f>
        <v>0</v>
      </c>
      <c r="BI832" s="127">
        <f>IF(N832="nulová",J832,0)</f>
        <v>0</v>
      </c>
      <c r="BJ832" s="16" t="s">
        <v>78</v>
      </c>
      <c r="BK832" s="127">
        <f>ROUND(I832*H832,2)</f>
        <v>0</v>
      </c>
      <c r="BL832" s="16" t="s">
        <v>162</v>
      </c>
      <c r="BM832" s="126" t="s">
        <v>1045</v>
      </c>
    </row>
    <row r="833" spans="2:65" s="1" customFormat="1">
      <c r="B833" s="31"/>
      <c r="D833" s="244" t="s">
        <v>164</v>
      </c>
      <c r="F833" s="245" t="s">
        <v>936</v>
      </c>
      <c r="I833" s="128"/>
      <c r="L833" s="31"/>
      <c r="M833" s="129"/>
      <c r="T833" s="52"/>
      <c r="AT833" s="16" t="s">
        <v>164</v>
      </c>
      <c r="AU833" s="16" t="s">
        <v>80</v>
      </c>
    </row>
    <row r="834" spans="2:65" s="1" customFormat="1" ht="19.5">
      <c r="B834" s="31"/>
      <c r="D834" s="234" t="s">
        <v>166</v>
      </c>
      <c r="F834" s="235" t="s">
        <v>628</v>
      </c>
      <c r="I834" s="128"/>
      <c r="L834" s="31"/>
      <c r="M834" s="129"/>
      <c r="T834" s="52"/>
      <c r="AT834" s="16" t="s">
        <v>166</v>
      </c>
      <c r="AU834" s="16" t="s">
        <v>80</v>
      </c>
    </row>
    <row r="835" spans="2:65" s="12" customFormat="1">
      <c r="B835" s="130"/>
      <c r="C835" s="246"/>
      <c r="D835" s="234" t="s">
        <v>168</v>
      </c>
      <c r="E835" s="247" t="s">
        <v>19</v>
      </c>
      <c r="F835" s="248" t="s">
        <v>620</v>
      </c>
      <c r="G835" s="246"/>
      <c r="H835" s="249">
        <v>48</v>
      </c>
      <c r="I835" s="132"/>
      <c r="L835" s="130"/>
      <c r="M835" s="133"/>
      <c r="T835" s="134"/>
      <c r="AT835" s="131" t="s">
        <v>168</v>
      </c>
      <c r="AU835" s="131" t="s">
        <v>80</v>
      </c>
      <c r="AV835" s="12" t="s">
        <v>80</v>
      </c>
      <c r="AW835" s="12" t="s">
        <v>34</v>
      </c>
      <c r="AX835" s="12" t="s">
        <v>78</v>
      </c>
      <c r="AY835" s="131" t="s">
        <v>155</v>
      </c>
    </row>
    <row r="836" spans="2:65" s="1" customFormat="1" ht="21.75" customHeight="1">
      <c r="B836" s="31"/>
      <c r="C836" s="239" t="s">
        <v>1046</v>
      </c>
      <c r="D836" s="239" t="s">
        <v>157</v>
      </c>
      <c r="E836" s="240" t="s">
        <v>938</v>
      </c>
      <c r="F836" s="241" t="s">
        <v>939</v>
      </c>
      <c r="G836" s="242" t="s">
        <v>160</v>
      </c>
      <c r="H836" s="243">
        <v>48</v>
      </c>
      <c r="I836" s="120"/>
      <c r="J836" s="121">
        <f>ROUND(I836*H836,2)</f>
        <v>0</v>
      </c>
      <c r="K836" s="119" t="s">
        <v>161</v>
      </c>
      <c r="L836" s="31"/>
      <c r="M836" s="122" t="s">
        <v>19</v>
      </c>
      <c r="N836" s="123" t="s">
        <v>44</v>
      </c>
      <c r="P836" s="124">
        <f>O836*H836</f>
        <v>0</v>
      </c>
      <c r="Q836" s="124">
        <v>0</v>
      </c>
      <c r="R836" s="124">
        <f>Q836*H836</f>
        <v>0</v>
      </c>
      <c r="S836" s="124">
        <v>0</v>
      </c>
      <c r="T836" s="125">
        <f>S836*H836</f>
        <v>0</v>
      </c>
      <c r="AR836" s="126" t="s">
        <v>162</v>
      </c>
      <c r="AT836" s="126" t="s">
        <v>157</v>
      </c>
      <c r="AU836" s="126" t="s">
        <v>80</v>
      </c>
      <c r="AY836" s="16" t="s">
        <v>155</v>
      </c>
      <c r="BE836" s="127">
        <f>IF(N836="základní",J836,0)</f>
        <v>0</v>
      </c>
      <c r="BF836" s="127">
        <f>IF(N836="snížená",J836,0)</f>
        <v>0</v>
      </c>
      <c r="BG836" s="127">
        <f>IF(N836="zákl. přenesená",J836,0)</f>
        <v>0</v>
      </c>
      <c r="BH836" s="127">
        <f>IF(N836="sníž. přenesená",J836,0)</f>
        <v>0</v>
      </c>
      <c r="BI836" s="127">
        <f>IF(N836="nulová",J836,0)</f>
        <v>0</v>
      </c>
      <c r="BJ836" s="16" t="s">
        <v>78</v>
      </c>
      <c r="BK836" s="127">
        <f>ROUND(I836*H836,2)</f>
        <v>0</v>
      </c>
      <c r="BL836" s="16" t="s">
        <v>162</v>
      </c>
      <c r="BM836" s="126" t="s">
        <v>1047</v>
      </c>
    </row>
    <row r="837" spans="2:65" s="1" customFormat="1">
      <c r="B837" s="31"/>
      <c r="D837" s="244" t="s">
        <v>164</v>
      </c>
      <c r="F837" s="245" t="s">
        <v>941</v>
      </c>
      <c r="I837" s="128"/>
      <c r="L837" s="31"/>
      <c r="M837" s="129"/>
      <c r="T837" s="52"/>
      <c r="AT837" s="16" t="s">
        <v>164</v>
      </c>
      <c r="AU837" s="16" t="s">
        <v>80</v>
      </c>
    </row>
    <row r="838" spans="2:65" s="1" customFormat="1" ht="19.5">
      <c r="B838" s="31"/>
      <c r="D838" s="234" t="s">
        <v>166</v>
      </c>
      <c r="F838" s="235" t="s">
        <v>628</v>
      </c>
      <c r="I838" s="128"/>
      <c r="L838" s="31"/>
      <c r="M838" s="129"/>
      <c r="T838" s="52"/>
      <c r="AT838" s="16" t="s">
        <v>166</v>
      </c>
      <c r="AU838" s="16" t="s">
        <v>80</v>
      </c>
    </row>
    <row r="839" spans="2:65" s="12" customFormat="1">
      <c r="B839" s="130"/>
      <c r="C839" s="246"/>
      <c r="D839" s="234" t="s">
        <v>168</v>
      </c>
      <c r="E839" s="247" t="s">
        <v>19</v>
      </c>
      <c r="F839" s="248" t="s">
        <v>620</v>
      </c>
      <c r="G839" s="246"/>
      <c r="H839" s="249">
        <v>48</v>
      </c>
      <c r="I839" s="132"/>
      <c r="L839" s="130"/>
      <c r="M839" s="133"/>
      <c r="T839" s="134"/>
      <c r="AT839" s="131" t="s">
        <v>168</v>
      </c>
      <c r="AU839" s="131" t="s">
        <v>80</v>
      </c>
      <c r="AV839" s="12" t="s">
        <v>80</v>
      </c>
      <c r="AW839" s="12" t="s">
        <v>34</v>
      </c>
      <c r="AX839" s="12" t="s">
        <v>78</v>
      </c>
      <c r="AY839" s="131" t="s">
        <v>155</v>
      </c>
    </row>
    <row r="840" spans="2:65" s="1" customFormat="1" ht="16.5" customHeight="1">
      <c r="B840" s="31"/>
      <c r="C840" s="239" t="s">
        <v>1048</v>
      </c>
      <c r="D840" s="239" t="s">
        <v>157</v>
      </c>
      <c r="E840" s="240" t="s">
        <v>590</v>
      </c>
      <c r="F840" s="241" t="s">
        <v>591</v>
      </c>
      <c r="G840" s="242" t="s">
        <v>592</v>
      </c>
      <c r="H840" s="243">
        <v>248</v>
      </c>
      <c r="I840" s="120"/>
      <c r="J840" s="121">
        <f>ROUND(I840*H840,2)</f>
        <v>0</v>
      </c>
      <c r="K840" s="119" t="s">
        <v>161</v>
      </c>
      <c r="L840" s="31"/>
      <c r="M840" s="122" t="s">
        <v>19</v>
      </c>
      <c r="N840" s="123" t="s">
        <v>44</v>
      </c>
      <c r="P840" s="124">
        <f>O840*H840</f>
        <v>0</v>
      </c>
      <c r="Q840" s="124">
        <v>0</v>
      </c>
      <c r="R840" s="124">
        <f>Q840*H840</f>
        <v>0</v>
      </c>
      <c r="S840" s="124">
        <v>0</v>
      </c>
      <c r="T840" s="125">
        <f>S840*H840</f>
        <v>0</v>
      </c>
      <c r="AR840" s="126" t="s">
        <v>162</v>
      </c>
      <c r="AT840" s="126" t="s">
        <v>157</v>
      </c>
      <c r="AU840" s="126" t="s">
        <v>80</v>
      </c>
      <c r="AY840" s="16" t="s">
        <v>155</v>
      </c>
      <c r="BE840" s="127">
        <f>IF(N840="základní",J840,0)</f>
        <v>0</v>
      </c>
      <c r="BF840" s="127">
        <f>IF(N840="snížená",J840,0)</f>
        <v>0</v>
      </c>
      <c r="BG840" s="127">
        <f>IF(N840="zákl. přenesená",J840,0)</f>
        <v>0</v>
      </c>
      <c r="BH840" s="127">
        <f>IF(N840="sníž. přenesená",J840,0)</f>
        <v>0</v>
      </c>
      <c r="BI840" s="127">
        <f>IF(N840="nulová",J840,0)</f>
        <v>0</v>
      </c>
      <c r="BJ840" s="16" t="s">
        <v>78</v>
      </c>
      <c r="BK840" s="127">
        <f>ROUND(I840*H840,2)</f>
        <v>0</v>
      </c>
      <c r="BL840" s="16" t="s">
        <v>162</v>
      </c>
      <c r="BM840" s="126" t="s">
        <v>1049</v>
      </c>
    </row>
    <row r="841" spans="2:65" s="1" customFormat="1">
      <c r="B841" s="31"/>
      <c r="D841" s="244" t="s">
        <v>164</v>
      </c>
      <c r="F841" s="245" t="s">
        <v>594</v>
      </c>
      <c r="I841" s="128"/>
      <c r="L841" s="31"/>
      <c r="M841" s="129"/>
      <c r="T841" s="52"/>
      <c r="AT841" s="16" t="s">
        <v>164</v>
      </c>
      <c r="AU841" s="16" t="s">
        <v>80</v>
      </c>
    </row>
    <row r="842" spans="2:65" s="1" customFormat="1" ht="19.5">
      <c r="B842" s="31"/>
      <c r="D842" s="234" t="s">
        <v>166</v>
      </c>
      <c r="F842" s="235" t="s">
        <v>372</v>
      </c>
      <c r="I842" s="128"/>
      <c r="L842" s="31"/>
      <c r="M842" s="129"/>
      <c r="T842" s="52"/>
      <c r="AT842" s="16" t="s">
        <v>166</v>
      </c>
      <c r="AU842" s="16" t="s">
        <v>80</v>
      </c>
    </row>
    <row r="843" spans="2:65" s="12" customFormat="1">
      <c r="B843" s="130"/>
      <c r="C843" s="246"/>
      <c r="D843" s="234" t="s">
        <v>168</v>
      </c>
      <c r="E843" s="247" t="s">
        <v>19</v>
      </c>
      <c r="F843" s="248" t="s">
        <v>926</v>
      </c>
      <c r="G843" s="246"/>
      <c r="H843" s="249">
        <v>248</v>
      </c>
      <c r="I843" s="132"/>
      <c r="L843" s="130"/>
      <c r="M843" s="133"/>
      <c r="T843" s="134"/>
      <c r="AT843" s="131" t="s">
        <v>168</v>
      </c>
      <c r="AU843" s="131" t="s">
        <v>80</v>
      </c>
      <c r="AV843" s="12" t="s">
        <v>80</v>
      </c>
      <c r="AW843" s="12" t="s">
        <v>34</v>
      </c>
      <c r="AX843" s="12" t="s">
        <v>78</v>
      </c>
      <c r="AY843" s="131" t="s">
        <v>155</v>
      </c>
    </row>
    <row r="844" spans="2:65" s="1" customFormat="1" ht="24.2" customHeight="1">
      <c r="B844" s="31"/>
      <c r="C844" s="239" t="s">
        <v>1050</v>
      </c>
      <c r="D844" s="239" t="s">
        <v>157</v>
      </c>
      <c r="E844" s="240" t="s">
        <v>956</v>
      </c>
      <c r="F844" s="241" t="s">
        <v>957</v>
      </c>
      <c r="G844" s="242" t="s">
        <v>300</v>
      </c>
      <c r="H844" s="243">
        <v>1.44</v>
      </c>
      <c r="I844" s="120"/>
      <c r="J844" s="121">
        <f>ROUND(I844*H844,2)</f>
        <v>0</v>
      </c>
      <c r="K844" s="119" t="s">
        <v>19</v>
      </c>
      <c r="L844" s="31"/>
      <c r="M844" s="122" t="s">
        <v>19</v>
      </c>
      <c r="N844" s="123" t="s">
        <v>44</v>
      </c>
      <c r="P844" s="124">
        <f>O844*H844</f>
        <v>0</v>
      </c>
      <c r="Q844" s="124">
        <v>0</v>
      </c>
      <c r="R844" s="124">
        <f>Q844*H844</f>
        <v>0</v>
      </c>
      <c r="S844" s="124">
        <v>0</v>
      </c>
      <c r="T844" s="125">
        <f>S844*H844</f>
        <v>0</v>
      </c>
      <c r="AR844" s="126" t="s">
        <v>162</v>
      </c>
      <c r="AT844" s="126" t="s">
        <v>157</v>
      </c>
      <c r="AU844" s="126" t="s">
        <v>80</v>
      </c>
      <c r="AY844" s="16" t="s">
        <v>155</v>
      </c>
      <c r="BE844" s="127">
        <f>IF(N844="základní",J844,0)</f>
        <v>0</v>
      </c>
      <c r="BF844" s="127">
        <f>IF(N844="snížená",J844,0)</f>
        <v>0</v>
      </c>
      <c r="BG844" s="127">
        <f>IF(N844="zákl. přenesená",J844,0)</f>
        <v>0</v>
      </c>
      <c r="BH844" s="127">
        <f>IF(N844="sníž. přenesená",J844,0)</f>
        <v>0</v>
      </c>
      <c r="BI844" s="127">
        <f>IF(N844="nulová",J844,0)</f>
        <v>0</v>
      </c>
      <c r="BJ844" s="16" t="s">
        <v>78</v>
      </c>
      <c r="BK844" s="127">
        <f>ROUND(I844*H844,2)</f>
        <v>0</v>
      </c>
      <c r="BL844" s="16" t="s">
        <v>162</v>
      </c>
      <c r="BM844" s="126" t="s">
        <v>1051</v>
      </c>
    </row>
    <row r="845" spans="2:65" s="1" customFormat="1" ht="29.25">
      <c r="B845" s="31"/>
      <c r="D845" s="234" t="s">
        <v>166</v>
      </c>
      <c r="F845" s="235" t="s">
        <v>959</v>
      </c>
      <c r="I845" s="128"/>
      <c r="L845" s="31"/>
      <c r="M845" s="129"/>
      <c r="T845" s="52"/>
      <c r="AT845" s="16" t="s">
        <v>166</v>
      </c>
      <c r="AU845" s="16" t="s">
        <v>80</v>
      </c>
    </row>
    <row r="846" spans="2:65" s="12" customFormat="1">
      <c r="B846" s="130"/>
      <c r="C846" s="246"/>
      <c r="D846" s="234" t="s">
        <v>168</v>
      </c>
      <c r="E846" s="247" t="s">
        <v>19</v>
      </c>
      <c r="F846" s="248" t="s">
        <v>1052</v>
      </c>
      <c r="G846" s="246"/>
      <c r="H846" s="249">
        <v>1.44</v>
      </c>
      <c r="I846" s="132"/>
      <c r="L846" s="130"/>
      <c r="M846" s="133"/>
      <c r="T846" s="134"/>
      <c r="AT846" s="131" t="s">
        <v>168</v>
      </c>
      <c r="AU846" s="131" t="s">
        <v>80</v>
      </c>
      <c r="AV846" s="12" t="s">
        <v>80</v>
      </c>
      <c r="AW846" s="12" t="s">
        <v>34</v>
      </c>
      <c r="AX846" s="12" t="s">
        <v>78</v>
      </c>
      <c r="AY846" s="131" t="s">
        <v>155</v>
      </c>
    </row>
    <row r="847" spans="2:65" s="1" customFormat="1" ht="16.5" customHeight="1">
      <c r="B847" s="31"/>
      <c r="C847" s="250" t="s">
        <v>1053</v>
      </c>
      <c r="D847" s="250" t="s">
        <v>192</v>
      </c>
      <c r="E847" s="251" t="s">
        <v>315</v>
      </c>
      <c r="F847" s="252" t="s">
        <v>316</v>
      </c>
      <c r="G847" s="253" t="s">
        <v>300</v>
      </c>
      <c r="H847" s="254">
        <v>1.44</v>
      </c>
      <c r="I847" s="136"/>
      <c r="J847" s="137">
        <f>ROUND(I847*H847,2)</f>
        <v>0</v>
      </c>
      <c r="K847" s="135" t="s">
        <v>19</v>
      </c>
      <c r="L847" s="138"/>
      <c r="M847" s="139" t="s">
        <v>19</v>
      </c>
      <c r="N847" s="140" t="s">
        <v>44</v>
      </c>
      <c r="P847" s="124">
        <f>O847*H847</f>
        <v>0</v>
      </c>
      <c r="Q847" s="124">
        <v>1E-3</v>
      </c>
      <c r="R847" s="124">
        <f>Q847*H847</f>
        <v>1.4399999999999999E-3</v>
      </c>
      <c r="S847" s="124">
        <v>0</v>
      </c>
      <c r="T847" s="125">
        <f>S847*H847</f>
        <v>0</v>
      </c>
      <c r="AR847" s="126" t="s">
        <v>195</v>
      </c>
      <c r="AT847" s="126" t="s">
        <v>192</v>
      </c>
      <c r="AU847" s="126" t="s">
        <v>80</v>
      </c>
      <c r="AY847" s="16" t="s">
        <v>155</v>
      </c>
      <c r="BE847" s="127">
        <f>IF(N847="základní",J847,0)</f>
        <v>0</v>
      </c>
      <c r="BF847" s="127">
        <f>IF(N847="snížená",J847,0)</f>
        <v>0</v>
      </c>
      <c r="BG847" s="127">
        <f>IF(N847="zákl. přenesená",J847,0)</f>
        <v>0</v>
      </c>
      <c r="BH847" s="127">
        <f>IF(N847="sníž. přenesená",J847,0)</f>
        <v>0</v>
      </c>
      <c r="BI847" s="127">
        <f>IF(N847="nulová",J847,0)</f>
        <v>0</v>
      </c>
      <c r="BJ847" s="16" t="s">
        <v>78</v>
      </c>
      <c r="BK847" s="127">
        <f>ROUND(I847*H847,2)</f>
        <v>0</v>
      </c>
      <c r="BL847" s="16" t="s">
        <v>162</v>
      </c>
      <c r="BM847" s="126" t="s">
        <v>1054</v>
      </c>
    </row>
    <row r="848" spans="2:65" s="1" customFormat="1" ht="19.5">
      <c r="B848" s="31"/>
      <c r="D848" s="234" t="s">
        <v>166</v>
      </c>
      <c r="F848" s="235" t="s">
        <v>318</v>
      </c>
      <c r="I848" s="128"/>
      <c r="L848" s="31"/>
      <c r="M848" s="129"/>
      <c r="T848" s="52"/>
      <c r="AT848" s="16" t="s">
        <v>166</v>
      </c>
      <c r="AU848" s="16" t="s">
        <v>80</v>
      </c>
    </row>
    <row r="849" spans="2:65" s="1" customFormat="1" ht="24.2" customHeight="1">
      <c r="B849" s="31"/>
      <c r="C849" s="239" t="s">
        <v>1055</v>
      </c>
      <c r="D849" s="239" t="s">
        <v>157</v>
      </c>
      <c r="E849" s="240" t="s">
        <v>1056</v>
      </c>
      <c r="F849" s="241" t="s">
        <v>1057</v>
      </c>
      <c r="G849" s="242" t="s">
        <v>160</v>
      </c>
      <c r="H849" s="243">
        <v>24</v>
      </c>
      <c r="I849" s="120"/>
      <c r="J849" s="121">
        <f>ROUND(I849*H849,2)</f>
        <v>0</v>
      </c>
      <c r="K849" s="119" t="s">
        <v>19</v>
      </c>
      <c r="L849" s="31"/>
      <c r="M849" s="122" t="s">
        <v>19</v>
      </c>
      <c r="N849" s="123" t="s">
        <v>44</v>
      </c>
      <c r="P849" s="124">
        <f>O849*H849</f>
        <v>0</v>
      </c>
      <c r="Q849" s="124">
        <v>0</v>
      </c>
      <c r="R849" s="124">
        <f>Q849*H849</f>
        <v>0</v>
      </c>
      <c r="S849" s="124">
        <v>0</v>
      </c>
      <c r="T849" s="125">
        <f>S849*H849</f>
        <v>0</v>
      </c>
      <c r="AR849" s="126" t="s">
        <v>162</v>
      </c>
      <c r="AT849" s="126" t="s">
        <v>157</v>
      </c>
      <c r="AU849" s="126" t="s">
        <v>80</v>
      </c>
      <c r="AY849" s="16" t="s">
        <v>155</v>
      </c>
      <c r="BE849" s="127">
        <f>IF(N849="základní",J849,0)</f>
        <v>0</v>
      </c>
      <c r="BF849" s="127">
        <f>IF(N849="snížená",J849,0)</f>
        <v>0</v>
      </c>
      <c r="BG849" s="127">
        <f>IF(N849="zákl. přenesená",J849,0)</f>
        <v>0</v>
      </c>
      <c r="BH849" s="127">
        <f>IF(N849="sníž. přenesená",J849,0)</f>
        <v>0</v>
      </c>
      <c r="BI849" s="127">
        <f>IF(N849="nulová",J849,0)</f>
        <v>0</v>
      </c>
      <c r="BJ849" s="16" t="s">
        <v>78</v>
      </c>
      <c r="BK849" s="127">
        <f>ROUND(I849*H849,2)</f>
        <v>0</v>
      </c>
      <c r="BL849" s="16" t="s">
        <v>162</v>
      </c>
      <c r="BM849" s="126" t="s">
        <v>1058</v>
      </c>
    </row>
    <row r="850" spans="2:65" s="1" customFormat="1" ht="16.5" customHeight="1">
      <c r="B850" s="31"/>
      <c r="C850" s="250" t="s">
        <v>1059</v>
      </c>
      <c r="D850" s="250" t="s">
        <v>192</v>
      </c>
      <c r="E850" s="251" t="s">
        <v>1060</v>
      </c>
      <c r="F850" s="252" t="s">
        <v>1061</v>
      </c>
      <c r="G850" s="253" t="s">
        <v>172</v>
      </c>
      <c r="H850" s="254">
        <v>0.72</v>
      </c>
      <c r="I850" s="136"/>
      <c r="J850" s="137">
        <f>ROUND(I850*H850,2)</f>
        <v>0</v>
      </c>
      <c r="K850" s="135" t="s">
        <v>19</v>
      </c>
      <c r="L850" s="138"/>
      <c r="M850" s="139" t="s">
        <v>19</v>
      </c>
      <c r="N850" s="140" t="s">
        <v>44</v>
      </c>
      <c r="P850" s="124">
        <f>O850*H850</f>
        <v>0</v>
      </c>
      <c r="Q850" s="124">
        <v>0</v>
      </c>
      <c r="R850" s="124">
        <f>Q850*H850</f>
        <v>0</v>
      </c>
      <c r="S850" s="124">
        <v>0</v>
      </c>
      <c r="T850" s="125">
        <f>S850*H850</f>
        <v>0</v>
      </c>
      <c r="AR850" s="126" t="s">
        <v>195</v>
      </c>
      <c r="AT850" s="126" t="s">
        <v>192</v>
      </c>
      <c r="AU850" s="126" t="s">
        <v>80</v>
      </c>
      <c r="AY850" s="16" t="s">
        <v>155</v>
      </c>
      <c r="BE850" s="127">
        <f>IF(N850="základní",J850,0)</f>
        <v>0</v>
      </c>
      <c r="BF850" s="127">
        <f>IF(N850="snížená",J850,0)</f>
        <v>0</v>
      </c>
      <c r="BG850" s="127">
        <f>IF(N850="zákl. přenesená",J850,0)</f>
        <v>0</v>
      </c>
      <c r="BH850" s="127">
        <f>IF(N850="sníž. přenesená",J850,0)</f>
        <v>0</v>
      </c>
      <c r="BI850" s="127">
        <f>IF(N850="nulová",J850,0)</f>
        <v>0</v>
      </c>
      <c r="BJ850" s="16" t="s">
        <v>78</v>
      </c>
      <c r="BK850" s="127">
        <f>ROUND(I850*H850,2)</f>
        <v>0</v>
      </c>
      <c r="BL850" s="16" t="s">
        <v>162</v>
      </c>
      <c r="BM850" s="126" t="s">
        <v>1062</v>
      </c>
    </row>
    <row r="851" spans="2:65" s="1" customFormat="1" ht="24.2" customHeight="1">
      <c r="B851" s="31"/>
      <c r="C851" s="239" t="s">
        <v>1063</v>
      </c>
      <c r="D851" s="239" t="s">
        <v>157</v>
      </c>
      <c r="E851" s="240" t="s">
        <v>1064</v>
      </c>
      <c r="F851" s="241" t="s">
        <v>1065</v>
      </c>
      <c r="G851" s="242" t="s">
        <v>160</v>
      </c>
      <c r="H851" s="243">
        <v>24</v>
      </c>
      <c r="I851" s="120"/>
      <c r="J851" s="121">
        <f>ROUND(I851*H851,2)</f>
        <v>0</v>
      </c>
      <c r="K851" s="119" t="s">
        <v>19</v>
      </c>
      <c r="L851" s="31"/>
      <c r="M851" s="122" t="s">
        <v>19</v>
      </c>
      <c r="N851" s="123" t="s">
        <v>44</v>
      </c>
      <c r="P851" s="124">
        <f>O851*H851</f>
        <v>0</v>
      </c>
      <c r="Q851" s="124">
        <v>0</v>
      </c>
      <c r="R851" s="124">
        <f>Q851*H851</f>
        <v>0</v>
      </c>
      <c r="S851" s="124">
        <v>0</v>
      </c>
      <c r="T851" s="125">
        <f>S851*H851</f>
        <v>0</v>
      </c>
      <c r="AR851" s="126" t="s">
        <v>162</v>
      </c>
      <c r="AT851" s="126" t="s">
        <v>157</v>
      </c>
      <c r="AU851" s="126" t="s">
        <v>80</v>
      </c>
      <c r="AY851" s="16" t="s">
        <v>155</v>
      </c>
      <c r="BE851" s="127">
        <f>IF(N851="základní",J851,0)</f>
        <v>0</v>
      </c>
      <c r="BF851" s="127">
        <f>IF(N851="snížená",J851,0)</f>
        <v>0</v>
      </c>
      <c r="BG851" s="127">
        <f>IF(N851="zákl. přenesená",J851,0)</f>
        <v>0</v>
      </c>
      <c r="BH851" s="127">
        <f>IF(N851="sníž. přenesená",J851,0)</f>
        <v>0</v>
      </c>
      <c r="BI851" s="127">
        <f>IF(N851="nulová",J851,0)</f>
        <v>0</v>
      </c>
      <c r="BJ851" s="16" t="s">
        <v>78</v>
      </c>
      <c r="BK851" s="127">
        <f>ROUND(I851*H851,2)</f>
        <v>0</v>
      </c>
      <c r="BL851" s="16" t="s">
        <v>162</v>
      </c>
      <c r="BM851" s="126" t="s">
        <v>1066</v>
      </c>
    </row>
    <row r="852" spans="2:65" s="1" customFormat="1" ht="16.5" customHeight="1">
      <c r="B852" s="31"/>
      <c r="C852" s="250" t="s">
        <v>1067</v>
      </c>
      <c r="D852" s="250" t="s">
        <v>192</v>
      </c>
      <c r="E852" s="251" t="s">
        <v>1068</v>
      </c>
      <c r="F852" s="252" t="s">
        <v>1069</v>
      </c>
      <c r="G852" s="253" t="s">
        <v>300</v>
      </c>
      <c r="H852" s="254">
        <v>4.8000000000000001E-2</v>
      </c>
      <c r="I852" s="136"/>
      <c r="J852" s="137">
        <f>ROUND(I852*H852,2)</f>
        <v>0</v>
      </c>
      <c r="K852" s="135" t="s">
        <v>19</v>
      </c>
      <c r="L852" s="138"/>
      <c r="M852" s="139" t="s">
        <v>19</v>
      </c>
      <c r="N852" s="140" t="s">
        <v>44</v>
      </c>
      <c r="P852" s="124">
        <f>O852*H852</f>
        <v>0</v>
      </c>
      <c r="Q852" s="124">
        <v>0</v>
      </c>
      <c r="R852" s="124">
        <f>Q852*H852</f>
        <v>0</v>
      </c>
      <c r="S852" s="124">
        <v>0</v>
      </c>
      <c r="T852" s="125">
        <f>S852*H852</f>
        <v>0</v>
      </c>
      <c r="AR852" s="126" t="s">
        <v>195</v>
      </c>
      <c r="AT852" s="126" t="s">
        <v>192</v>
      </c>
      <c r="AU852" s="126" t="s">
        <v>80</v>
      </c>
      <c r="AY852" s="16" t="s">
        <v>155</v>
      </c>
      <c r="BE852" s="127">
        <f>IF(N852="základní",J852,0)</f>
        <v>0</v>
      </c>
      <c r="BF852" s="127">
        <f>IF(N852="snížená",J852,0)</f>
        <v>0</v>
      </c>
      <c r="BG852" s="127">
        <f>IF(N852="zákl. přenesená",J852,0)</f>
        <v>0</v>
      </c>
      <c r="BH852" s="127">
        <f>IF(N852="sníž. přenesená",J852,0)</f>
        <v>0</v>
      </c>
      <c r="BI852" s="127">
        <f>IF(N852="nulová",J852,0)</f>
        <v>0</v>
      </c>
      <c r="BJ852" s="16" t="s">
        <v>78</v>
      </c>
      <c r="BK852" s="127">
        <f>ROUND(I852*H852,2)</f>
        <v>0</v>
      </c>
      <c r="BL852" s="16" t="s">
        <v>162</v>
      </c>
      <c r="BM852" s="126" t="s">
        <v>1070</v>
      </c>
    </row>
    <row r="853" spans="2:65" s="1" customFormat="1" ht="21.75" customHeight="1">
      <c r="B853" s="31"/>
      <c r="C853" s="239" t="s">
        <v>1071</v>
      </c>
      <c r="D853" s="239" t="s">
        <v>157</v>
      </c>
      <c r="E853" s="240" t="s">
        <v>823</v>
      </c>
      <c r="F853" s="241" t="s">
        <v>824</v>
      </c>
      <c r="G853" s="242" t="s">
        <v>160</v>
      </c>
      <c r="H853" s="243">
        <v>72</v>
      </c>
      <c r="I853" s="120"/>
      <c r="J853" s="121">
        <f>ROUND(I853*H853,2)</f>
        <v>0</v>
      </c>
      <c r="K853" s="119" t="s">
        <v>161</v>
      </c>
      <c r="L853" s="31"/>
      <c r="M853" s="122" t="s">
        <v>19</v>
      </c>
      <c r="N853" s="123" t="s">
        <v>44</v>
      </c>
      <c r="P853" s="124">
        <f>O853*H853</f>
        <v>0</v>
      </c>
      <c r="Q853" s="124">
        <v>0</v>
      </c>
      <c r="R853" s="124">
        <f>Q853*H853</f>
        <v>0</v>
      </c>
      <c r="S853" s="124">
        <v>0</v>
      </c>
      <c r="T853" s="125">
        <f>S853*H853</f>
        <v>0</v>
      </c>
      <c r="AR853" s="126" t="s">
        <v>162</v>
      </c>
      <c r="AT853" s="126" t="s">
        <v>157</v>
      </c>
      <c r="AU853" s="126" t="s">
        <v>80</v>
      </c>
      <c r="AY853" s="16" t="s">
        <v>155</v>
      </c>
      <c r="BE853" s="127">
        <f>IF(N853="základní",J853,0)</f>
        <v>0</v>
      </c>
      <c r="BF853" s="127">
        <f>IF(N853="snížená",J853,0)</f>
        <v>0</v>
      </c>
      <c r="BG853" s="127">
        <f>IF(N853="zákl. přenesená",J853,0)</f>
        <v>0</v>
      </c>
      <c r="BH853" s="127">
        <f>IF(N853="sníž. přenesená",J853,0)</f>
        <v>0</v>
      </c>
      <c r="BI853" s="127">
        <f>IF(N853="nulová",J853,0)</f>
        <v>0</v>
      </c>
      <c r="BJ853" s="16" t="s">
        <v>78</v>
      </c>
      <c r="BK853" s="127">
        <f>ROUND(I853*H853,2)</f>
        <v>0</v>
      </c>
      <c r="BL853" s="16" t="s">
        <v>162</v>
      </c>
      <c r="BM853" s="126" t="s">
        <v>1072</v>
      </c>
    </row>
    <row r="854" spans="2:65" s="1" customFormat="1">
      <c r="B854" s="31"/>
      <c r="D854" s="244" t="s">
        <v>164</v>
      </c>
      <c r="F854" s="245" t="s">
        <v>826</v>
      </c>
      <c r="I854" s="128"/>
      <c r="L854" s="31"/>
      <c r="M854" s="129"/>
      <c r="T854" s="52"/>
      <c r="AT854" s="16" t="s">
        <v>164</v>
      </c>
      <c r="AU854" s="16" t="s">
        <v>80</v>
      </c>
    </row>
    <row r="855" spans="2:65" s="1" customFormat="1" ht="19.5">
      <c r="B855" s="31"/>
      <c r="D855" s="234" t="s">
        <v>166</v>
      </c>
      <c r="F855" s="235" t="s">
        <v>765</v>
      </c>
      <c r="I855" s="128"/>
      <c r="L855" s="31"/>
      <c r="M855" s="129"/>
      <c r="T855" s="52"/>
      <c r="AT855" s="16" t="s">
        <v>166</v>
      </c>
      <c r="AU855" s="16" t="s">
        <v>80</v>
      </c>
    </row>
    <row r="856" spans="2:65" s="12" customFormat="1">
      <c r="B856" s="130"/>
      <c r="C856" s="246"/>
      <c r="D856" s="234" t="s">
        <v>168</v>
      </c>
      <c r="E856" s="247" t="s">
        <v>19</v>
      </c>
      <c r="F856" s="248" t="s">
        <v>1073</v>
      </c>
      <c r="G856" s="246"/>
      <c r="H856" s="249">
        <v>72</v>
      </c>
      <c r="I856" s="132"/>
      <c r="L856" s="130"/>
      <c r="M856" s="133"/>
      <c r="T856" s="134"/>
      <c r="AT856" s="131" t="s">
        <v>168</v>
      </c>
      <c r="AU856" s="131" t="s">
        <v>80</v>
      </c>
      <c r="AV856" s="12" t="s">
        <v>80</v>
      </c>
      <c r="AW856" s="12" t="s">
        <v>34</v>
      </c>
      <c r="AX856" s="12" t="s">
        <v>78</v>
      </c>
      <c r="AY856" s="131" t="s">
        <v>155</v>
      </c>
    </row>
    <row r="857" spans="2:65" s="1" customFormat="1" ht="44.25" customHeight="1">
      <c r="B857" s="31"/>
      <c r="C857" s="239" t="s">
        <v>1074</v>
      </c>
      <c r="D857" s="239" t="s">
        <v>157</v>
      </c>
      <c r="E857" s="240" t="s">
        <v>199</v>
      </c>
      <c r="F857" s="241" t="s">
        <v>200</v>
      </c>
      <c r="G857" s="242" t="s">
        <v>201</v>
      </c>
      <c r="H857" s="243">
        <v>0.01</v>
      </c>
      <c r="I857" s="120"/>
      <c r="J857" s="121">
        <f>ROUND(I857*H857,2)</f>
        <v>0</v>
      </c>
      <c r="K857" s="119" t="s">
        <v>161</v>
      </c>
      <c r="L857" s="31"/>
      <c r="M857" s="122" t="s">
        <v>19</v>
      </c>
      <c r="N857" s="123" t="s">
        <v>44</v>
      </c>
      <c r="P857" s="124">
        <f>O857*H857</f>
        <v>0</v>
      </c>
      <c r="Q857" s="124">
        <v>0</v>
      </c>
      <c r="R857" s="124">
        <f>Q857*H857</f>
        <v>0</v>
      </c>
      <c r="S857" s="124">
        <v>0</v>
      </c>
      <c r="T857" s="125">
        <f>S857*H857</f>
        <v>0</v>
      </c>
      <c r="AR857" s="126" t="s">
        <v>162</v>
      </c>
      <c r="AT857" s="126" t="s">
        <v>157</v>
      </c>
      <c r="AU857" s="126" t="s">
        <v>80</v>
      </c>
      <c r="AY857" s="16" t="s">
        <v>155</v>
      </c>
      <c r="BE857" s="127">
        <f>IF(N857="základní",J857,0)</f>
        <v>0</v>
      </c>
      <c r="BF857" s="127">
        <f>IF(N857="snížená",J857,0)</f>
        <v>0</v>
      </c>
      <c r="BG857" s="127">
        <f>IF(N857="zákl. přenesená",J857,0)</f>
        <v>0</v>
      </c>
      <c r="BH857" s="127">
        <f>IF(N857="sníž. přenesená",J857,0)</f>
        <v>0</v>
      </c>
      <c r="BI857" s="127">
        <f>IF(N857="nulová",J857,0)</f>
        <v>0</v>
      </c>
      <c r="BJ857" s="16" t="s">
        <v>78</v>
      </c>
      <c r="BK857" s="127">
        <f>ROUND(I857*H857,2)</f>
        <v>0</v>
      </c>
      <c r="BL857" s="16" t="s">
        <v>162</v>
      </c>
      <c r="BM857" s="126" t="s">
        <v>1075</v>
      </c>
    </row>
    <row r="858" spans="2:65" s="1" customFormat="1">
      <c r="B858" s="31"/>
      <c r="D858" s="244" t="s">
        <v>164</v>
      </c>
      <c r="F858" s="245" t="s">
        <v>203</v>
      </c>
      <c r="I858" s="128"/>
      <c r="L858" s="31"/>
      <c r="M858" s="129"/>
      <c r="T858" s="52"/>
      <c r="AT858" s="16" t="s">
        <v>164</v>
      </c>
      <c r="AU858" s="16" t="s">
        <v>80</v>
      </c>
    </row>
    <row r="859" spans="2:65" s="1" customFormat="1" ht="19.5">
      <c r="B859" s="31"/>
      <c r="D859" s="234" t="s">
        <v>166</v>
      </c>
      <c r="F859" s="235" t="s">
        <v>204</v>
      </c>
      <c r="I859" s="128"/>
      <c r="L859" s="31"/>
      <c r="M859" s="129"/>
      <c r="T859" s="52"/>
      <c r="AT859" s="16" t="s">
        <v>166</v>
      </c>
      <c r="AU859" s="16" t="s">
        <v>80</v>
      </c>
    </row>
    <row r="860" spans="2:65" s="1" customFormat="1" ht="24.2" customHeight="1">
      <c r="B860" s="31"/>
      <c r="C860" s="239" t="s">
        <v>1076</v>
      </c>
      <c r="D860" s="239" t="s">
        <v>157</v>
      </c>
      <c r="E860" s="240" t="s">
        <v>1077</v>
      </c>
      <c r="F860" s="241" t="s">
        <v>1078</v>
      </c>
      <c r="G860" s="242" t="s">
        <v>160</v>
      </c>
      <c r="H860" s="243">
        <v>24</v>
      </c>
      <c r="I860" s="120"/>
      <c r="J860" s="121">
        <f>ROUND(I860*H860,2)</f>
        <v>0</v>
      </c>
      <c r="K860" s="119" t="s">
        <v>19</v>
      </c>
      <c r="L860" s="31"/>
      <c r="M860" s="122" t="s">
        <v>19</v>
      </c>
      <c r="N860" s="123" t="s">
        <v>44</v>
      </c>
      <c r="P860" s="124">
        <f>O860*H860</f>
        <v>0</v>
      </c>
      <c r="Q860" s="124">
        <v>0</v>
      </c>
      <c r="R860" s="124">
        <f>Q860*H860</f>
        <v>0</v>
      </c>
      <c r="S860" s="124">
        <v>0</v>
      </c>
      <c r="T860" s="125">
        <f>S860*H860</f>
        <v>0</v>
      </c>
      <c r="AR860" s="126" t="s">
        <v>162</v>
      </c>
      <c r="AT860" s="126" t="s">
        <v>157</v>
      </c>
      <c r="AU860" s="126" t="s">
        <v>80</v>
      </c>
      <c r="AY860" s="16" t="s">
        <v>155</v>
      </c>
      <c r="BE860" s="127">
        <f>IF(N860="základní",J860,0)</f>
        <v>0</v>
      </c>
      <c r="BF860" s="127">
        <f>IF(N860="snížená",J860,0)</f>
        <v>0</v>
      </c>
      <c r="BG860" s="127">
        <f>IF(N860="zákl. přenesená",J860,0)</f>
        <v>0</v>
      </c>
      <c r="BH860" s="127">
        <f>IF(N860="sníž. přenesená",J860,0)</f>
        <v>0</v>
      </c>
      <c r="BI860" s="127">
        <f>IF(N860="nulová",J860,0)</f>
        <v>0</v>
      </c>
      <c r="BJ860" s="16" t="s">
        <v>78</v>
      </c>
      <c r="BK860" s="127">
        <f>ROUND(I860*H860,2)</f>
        <v>0</v>
      </c>
      <c r="BL860" s="16" t="s">
        <v>162</v>
      </c>
      <c r="BM860" s="126" t="s">
        <v>1079</v>
      </c>
    </row>
    <row r="861" spans="2:65" s="1" customFormat="1" ht="19.5">
      <c r="B861" s="31"/>
      <c r="D861" s="234" t="s">
        <v>166</v>
      </c>
      <c r="F861" s="235" t="s">
        <v>997</v>
      </c>
      <c r="I861" s="128"/>
      <c r="L861" s="31"/>
      <c r="M861" s="129"/>
      <c r="T861" s="52"/>
      <c r="AT861" s="16" t="s">
        <v>166</v>
      </c>
      <c r="AU861" s="16" t="s">
        <v>80</v>
      </c>
    </row>
    <row r="862" spans="2:65" s="1" customFormat="1" ht="33" customHeight="1">
      <c r="B862" s="31"/>
      <c r="C862" s="239" t="s">
        <v>1080</v>
      </c>
      <c r="D862" s="239" t="s">
        <v>157</v>
      </c>
      <c r="E862" s="240" t="s">
        <v>828</v>
      </c>
      <c r="F862" s="241" t="s">
        <v>503</v>
      </c>
      <c r="G862" s="242" t="s">
        <v>160</v>
      </c>
      <c r="H862" s="243">
        <v>24</v>
      </c>
      <c r="I862" s="120"/>
      <c r="J862" s="121">
        <f>ROUND(I862*H862,2)</f>
        <v>0</v>
      </c>
      <c r="K862" s="119" t="s">
        <v>19</v>
      </c>
      <c r="L862" s="31"/>
      <c r="M862" s="122" t="s">
        <v>19</v>
      </c>
      <c r="N862" s="123" t="s">
        <v>44</v>
      </c>
      <c r="P862" s="124">
        <f>O862*H862</f>
        <v>0</v>
      </c>
      <c r="Q862" s="124">
        <v>0</v>
      </c>
      <c r="R862" s="124">
        <f>Q862*H862</f>
        <v>0</v>
      </c>
      <c r="S862" s="124">
        <v>0</v>
      </c>
      <c r="T862" s="125">
        <f>S862*H862</f>
        <v>0</v>
      </c>
      <c r="AR862" s="126" t="s">
        <v>162</v>
      </c>
      <c r="AT862" s="126" t="s">
        <v>157</v>
      </c>
      <c r="AU862" s="126" t="s">
        <v>80</v>
      </c>
      <c r="AY862" s="16" t="s">
        <v>155</v>
      </c>
      <c r="BE862" s="127">
        <f>IF(N862="základní",J862,0)</f>
        <v>0</v>
      </c>
      <c r="BF862" s="127">
        <f>IF(N862="snížená",J862,0)</f>
        <v>0</v>
      </c>
      <c r="BG862" s="127">
        <f>IF(N862="zákl. přenesená",J862,0)</f>
        <v>0</v>
      </c>
      <c r="BH862" s="127">
        <f>IF(N862="sníž. přenesená",J862,0)</f>
        <v>0</v>
      </c>
      <c r="BI862" s="127">
        <f>IF(N862="nulová",J862,0)</f>
        <v>0</v>
      </c>
      <c r="BJ862" s="16" t="s">
        <v>78</v>
      </c>
      <c r="BK862" s="127">
        <f>ROUND(I862*H862,2)</f>
        <v>0</v>
      </c>
      <c r="BL862" s="16" t="s">
        <v>162</v>
      </c>
      <c r="BM862" s="126" t="s">
        <v>1081</v>
      </c>
    </row>
    <row r="863" spans="2:65" s="1" customFormat="1" ht="19.5">
      <c r="B863" s="31"/>
      <c r="D863" s="234" t="s">
        <v>166</v>
      </c>
      <c r="F863" s="235" t="s">
        <v>655</v>
      </c>
      <c r="I863" s="128"/>
      <c r="L863" s="31"/>
      <c r="M863" s="129"/>
      <c r="T863" s="52"/>
      <c r="AT863" s="16" t="s">
        <v>166</v>
      </c>
      <c r="AU863" s="16" t="s">
        <v>80</v>
      </c>
    </row>
    <row r="864" spans="2:65" s="1" customFormat="1" ht="16.5" customHeight="1">
      <c r="B864" s="31"/>
      <c r="C864" s="250" t="s">
        <v>1082</v>
      </c>
      <c r="D864" s="250" t="s">
        <v>192</v>
      </c>
      <c r="E864" s="251" t="s">
        <v>833</v>
      </c>
      <c r="F864" s="252" t="s">
        <v>834</v>
      </c>
      <c r="G864" s="253" t="s">
        <v>509</v>
      </c>
      <c r="H864" s="254">
        <v>7.1999999999999995E-2</v>
      </c>
      <c r="I864" s="136"/>
      <c r="J864" s="137">
        <f>ROUND(I864*H864,2)</f>
        <v>0</v>
      </c>
      <c r="K864" s="135" t="s">
        <v>19</v>
      </c>
      <c r="L864" s="138"/>
      <c r="M864" s="139" t="s">
        <v>19</v>
      </c>
      <c r="N864" s="140" t="s">
        <v>44</v>
      </c>
      <c r="P864" s="124">
        <f>O864*H864</f>
        <v>0</v>
      </c>
      <c r="Q864" s="124">
        <v>0</v>
      </c>
      <c r="R864" s="124">
        <f>Q864*H864</f>
        <v>0</v>
      </c>
      <c r="S864" s="124">
        <v>0</v>
      </c>
      <c r="T864" s="125">
        <f>S864*H864</f>
        <v>0</v>
      </c>
      <c r="AR864" s="126" t="s">
        <v>195</v>
      </c>
      <c r="AT864" s="126" t="s">
        <v>192</v>
      </c>
      <c r="AU864" s="126" t="s">
        <v>80</v>
      </c>
      <c r="AY864" s="16" t="s">
        <v>155</v>
      </c>
      <c r="BE864" s="127">
        <f>IF(N864="základní",J864,0)</f>
        <v>0</v>
      </c>
      <c r="BF864" s="127">
        <f>IF(N864="snížená",J864,0)</f>
        <v>0</v>
      </c>
      <c r="BG864" s="127">
        <f>IF(N864="zákl. přenesená",J864,0)</f>
        <v>0</v>
      </c>
      <c r="BH864" s="127">
        <f>IF(N864="sníž. přenesená",J864,0)</f>
        <v>0</v>
      </c>
      <c r="BI864" s="127">
        <f>IF(N864="nulová",J864,0)</f>
        <v>0</v>
      </c>
      <c r="BJ864" s="16" t="s">
        <v>78</v>
      </c>
      <c r="BK864" s="127">
        <f>ROUND(I864*H864,2)</f>
        <v>0</v>
      </c>
      <c r="BL864" s="16" t="s">
        <v>162</v>
      </c>
      <c r="BM864" s="126" t="s">
        <v>1083</v>
      </c>
    </row>
    <row r="865" spans="2:65" s="1" customFormat="1" ht="19.5">
      <c r="B865" s="31"/>
      <c r="D865" s="234" t="s">
        <v>166</v>
      </c>
      <c r="F865" s="235" t="s">
        <v>511</v>
      </c>
      <c r="I865" s="128"/>
      <c r="L865" s="31"/>
      <c r="M865" s="129"/>
      <c r="T865" s="52"/>
      <c r="AT865" s="16" t="s">
        <v>166</v>
      </c>
      <c r="AU865" s="16" t="s">
        <v>80</v>
      </c>
    </row>
    <row r="866" spans="2:65" s="11" customFormat="1" ht="22.9" customHeight="1">
      <c r="B866" s="109"/>
      <c r="C866" s="236"/>
      <c r="D866" s="237" t="s">
        <v>72</v>
      </c>
      <c r="E866" s="238" t="s">
        <v>319</v>
      </c>
      <c r="F866" s="238" t="s">
        <v>1084</v>
      </c>
      <c r="G866" s="236"/>
      <c r="H866" s="236"/>
      <c r="I866" s="286"/>
      <c r="J866" s="287">
        <f>BK866</f>
        <v>0</v>
      </c>
      <c r="K866" s="236"/>
      <c r="L866" s="109"/>
      <c r="M866" s="114"/>
      <c r="P866" s="115">
        <f>SUM(P867:P940)</f>
        <v>0</v>
      </c>
      <c r="R866" s="115">
        <f>SUM(R867:R940)</f>
        <v>3.048E-2</v>
      </c>
      <c r="T866" s="116">
        <f>SUM(T867:T940)</f>
        <v>0</v>
      </c>
      <c r="AR866" s="110" t="s">
        <v>78</v>
      </c>
      <c r="AT866" s="117" t="s">
        <v>72</v>
      </c>
      <c r="AU866" s="117" t="s">
        <v>78</v>
      </c>
      <c r="AY866" s="110" t="s">
        <v>155</v>
      </c>
      <c r="BK866" s="118">
        <f>SUM(BK867:BK940)</f>
        <v>0</v>
      </c>
    </row>
    <row r="867" spans="2:65" s="1" customFormat="1" ht="24.2" customHeight="1">
      <c r="B867" s="31"/>
      <c r="C867" s="239" t="s">
        <v>1085</v>
      </c>
      <c r="D867" s="239" t="s">
        <v>157</v>
      </c>
      <c r="E867" s="240" t="s">
        <v>817</v>
      </c>
      <c r="F867" s="241" t="s">
        <v>818</v>
      </c>
      <c r="G867" s="242" t="s">
        <v>160</v>
      </c>
      <c r="H867" s="243">
        <v>1068</v>
      </c>
      <c r="I867" s="120"/>
      <c r="J867" s="121">
        <f>ROUND(I867*H867,2)</f>
        <v>0</v>
      </c>
      <c r="K867" s="119" t="s">
        <v>161</v>
      </c>
      <c r="L867" s="31"/>
      <c r="M867" s="122" t="s">
        <v>19</v>
      </c>
      <c r="N867" s="123" t="s">
        <v>44</v>
      </c>
      <c r="P867" s="124">
        <f>O867*H867</f>
        <v>0</v>
      </c>
      <c r="Q867" s="124">
        <v>0</v>
      </c>
      <c r="R867" s="124">
        <f>Q867*H867</f>
        <v>0</v>
      </c>
      <c r="S867" s="124">
        <v>0</v>
      </c>
      <c r="T867" s="125">
        <f>S867*H867</f>
        <v>0</v>
      </c>
      <c r="AR867" s="126" t="s">
        <v>162</v>
      </c>
      <c r="AT867" s="126" t="s">
        <v>157</v>
      </c>
      <c r="AU867" s="126" t="s">
        <v>80</v>
      </c>
      <c r="AY867" s="16" t="s">
        <v>155</v>
      </c>
      <c r="BE867" s="127">
        <f>IF(N867="základní",J867,0)</f>
        <v>0</v>
      </c>
      <c r="BF867" s="127">
        <f>IF(N867="snížená",J867,0)</f>
        <v>0</v>
      </c>
      <c r="BG867" s="127">
        <f>IF(N867="zákl. přenesená",J867,0)</f>
        <v>0</v>
      </c>
      <c r="BH867" s="127">
        <f>IF(N867="sníž. přenesená",J867,0)</f>
        <v>0</v>
      </c>
      <c r="BI867" s="127">
        <f>IF(N867="nulová",J867,0)</f>
        <v>0</v>
      </c>
      <c r="BJ867" s="16" t="s">
        <v>78</v>
      </c>
      <c r="BK867" s="127">
        <f>ROUND(I867*H867,2)</f>
        <v>0</v>
      </c>
      <c r="BL867" s="16" t="s">
        <v>162</v>
      </c>
      <c r="BM867" s="126" t="s">
        <v>1086</v>
      </c>
    </row>
    <row r="868" spans="2:65" s="1" customFormat="1">
      <c r="B868" s="31"/>
      <c r="D868" s="244" t="s">
        <v>164</v>
      </c>
      <c r="F868" s="245" t="s">
        <v>820</v>
      </c>
      <c r="I868" s="128"/>
      <c r="L868" s="31"/>
      <c r="M868" s="129"/>
      <c r="T868" s="52"/>
      <c r="AT868" s="16" t="s">
        <v>164</v>
      </c>
      <c r="AU868" s="16" t="s">
        <v>80</v>
      </c>
    </row>
    <row r="869" spans="2:65" s="1" customFormat="1" ht="19.5">
      <c r="B869" s="31"/>
      <c r="D869" s="234" t="s">
        <v>166</v>
      </c>
      <c r="F869" s="235" t="s">
        <v>289</v>
      </c>
      <c r="I869" s="128"/>
      <c r="L869" s="31"/>
      <c r="M869" s="129"/>
      <c r="T869" s="52"/>
      <c r="AT869" s="16" t="s">
        <v>166</v>
      </c>
      <c r="AU869" s="16" t="s">
        <v>80</v>
      </c>
    </row>
    <row r="870" spans="2:65" s="1" customFormat="1" ht="24.2" customHeight="1">
      <c r="B870" s="31"/>
      <c r="C870" s="239" t="s">
        <v>1087</v>
      </c>
      <c r="D870" s="239" t="s">
        <v>157</v>
      </c>
      <c r="E870" s="240" t="s">
        <v>1088</v>
      </c>
      <c r="F870" s="241" t="s">
        <v>1089</v>
      </c>
      <c r="G870" s="242" t="s">
        <v>160</v>
      </c>
      <c r="H870" s="243">
        <v>62</v>
      </c>
      <c r="I870" s="120"/>
      <c r="J870" s="121">
        <f>ROUND(I870*H870,2)</f>
        <v>0</v>
      </c>
      <c r="K870" s="119" t="s">
        <v>161</v>
      </c>
      <c r="L870" s="31"/>
      <c r="M870" s="122" t="s">
        <v>19</v>
      </c>
      <c r="N870" s="123" t="s">
        <v>44</v>
      </c>
      <c r="P870" s="124">
        <f>O870*H870</f>
        <v>0</v>
      </c>
      <c r="Q870" s="124">
        <v>0</v>
      </c>
      <c r="R870" s="124">
        <f>Q870*H870</f>
        <v>0</v>
      </c>
      <c r="S870" s="124">
        <v>0</v>
      </c>
      <c r="T870" s="125">
        <f>S870*H870</f>
        <v>0</v>
      </c>
      <c r="AR870" s="126" t="s">
        <v>162</v>
      </c>
      <c r="AT870" s="126" t="s">
        <v>157</v>
      </c>
      <c r="AU870" s="126" t="s">
        <v>80</v>
      </c>
      <c r="AY870" s="16" t="s">
        <v>155</v>
      </c>
      <c r="BE870" s="127">
        <f>IF(N870="základní",J870,0)</f>
        <v>0</v>
      </c>
      <c r="BF870" s="127">
        <f>IF(N870="snížená",J870,0)</f>
        <v>0</v>
      </c>
      <c r="BG870" s="127">
        <f>IF(N870="zákl. přenesená",J870,0)</f>
        <v>0</v>
      </c>
      <c r="BH870" s="127">
        <f>IF(N870="sníž. přenesená",J870,0)</f>
        <v>0</v>
      </c>
      <c r="BI870" s="127">
        <f>IF(N870="nulová",J870,0)</f>
        <v>0</v>
      </c>
      <c r="BJ870" s="16" t="s">
        <v>78</v>
      </c>
      <c r="BK870" s="127">
        <f>ROUND(I870*H870,2)</f>
        <v>0</v>
      </c>
      <c r="BL870" s="16" t="s">
        <v>162</v>
      </c>
      <c r="BM870" s="126" t="s">
        <v>1090</v>
      </c>
    </row>
    <row r="871" spans="2:65" s="1" customFormat="1">
      <c r="B871" s="31"/>
      <c r="D871" s="244" t="s">
        <v>164</v>
      </c>
      <c r="F871" s="245" t="s">
        <v>1091</v>
      </c>
      <c r="I871" s="128"/>
      <c r="L871" s="31"/>
      <c r="M871" s="129"/>
      <c r="T871" s="52"/>
      <c r="AT871" s="16" t="s">
        <v>164</v>
      </c>
      <c r="AU871" s="16" t="s">
        <v>80</v>
      </c>
    </row>
    <row r="872" spans="2:65" s="1" customFormat="1" ht="19.5">
      <c r="B872" s="31"/>
      <c r="D872" s="234" t="s">
        <v>166</v>
      </c>
      <c r="F872" s="235" t="s">
        <v>289</v>
      </c>
      <c r="I872" s="128"/>
      <c r="L872" s="31"/>
      <c r="M872" s="129"/>
      <c r="T872" s="52"/>
      <c r="AT872" s="16" t="s">
        <v>166</v>
      </c>
      <c r="AU872" s="16" t="s">
        <v>80</v>
      </c>
    </row>
    <row r="873" spans="2:65" s="1" customFormat="1" ht="21.75" customHeight="1">
      <c r="B873" s="31"/>
      <c r="C873" s="255" t="s">
        <v>1092</v>
      </c>
      <c r="D873" s="255" t="s">
        <v>157</v>
      </c>
      <c r="E873" s="256" t="s">
        <v>823</v>
      </c>
      <c r="F873" s="241" t="s">
        <v>824</v>
      </c>
      <c r="G873" s="242" t="s">
        <v>160</v>
      </c>
      <c r="H873" s="243">
        <v>2136</v>
      </c>
      <c r="I873" s="120"/>
      <c r="J873" s="121">
        <f>ROUND(I873*H873,2)</f>
        <v>0</v>
      </c>
      <c r="K873" s="119" t="s">
        <v>161</v>
      </c>
      <c r="L873" s="31"/>
      <c r="M873" s="122" t="s">
        <v>19</v>
      </c>
      <c r="N873" s="123" t="s">
        <v>44</v>
      </c>
      <c r="P873" s="124">
        <f>O873*H873</f>
        <v>0</v>
      </c>
      <c r="Q873" s="124">
        <v>0</v>
      </c>
      <c r="R873" s="124">
        <f>Q873*H873</f>
        <v>0</v>
      </c>
      <c r="S873" s="124">
        <v>0</v>
      </c>
      <c r="T873" s="125">
        <f>S873*H873</f>
        <v>0</v>
      </c>
      <c r="AR873" s="126" t="s">
        <v>162</v>
      </c>
      <c r="AT873" s="126" t="s">
        <v>157</v>
      </c>
      <c r="AU873" s="126" t="s">
        <v>80</v>
      </c>
      <c r="AY873" s="16" t="s">
        <v>155</v>
      </c>
      <c r="BE873" s="127">
        <f>IF(N873="základní",J873,0)</f>
        <v>0</v>
      </c>
      <c r="BF873" s="127">
        <f>IF(N873="snížená",J873,0)</f>
        <v>0</v>
      </c>
      <c r="BG873" s="127">
        <f>IF(N873="zákl. přenesená",J873,0)</f>
        <v>0</v>
      </c>
      <c r="BH873" s="127">
        <f>IF(N873="sníž. přenesená",J873,0)</f>
        <v>0</v>
      </c>
      <c r="BI873" s="127">
        <f>IF(N873="nulová",J873,0)</f>
        <v>0</v>
      </c>
      <c r="BJ873" s="16" t="s">
        <v>78</v>
      </c>
      <c r="BK873" s="127">
        <f>ROUND(I873*H873,2)</f>
        <v>0</v>
      </c>
      <c r="BL873" s="16" t="s">
        <v>162</v>
      </c>
      <c r="BM873" s="126" t="s">
        <v>1093</v>
      </c>
    </row>
    <row r="874" spans="2:65" s="1" customFormat="1">
      <c r="B874" s="31"/>
      <c r="D874" s="244" t="s">
        <v>164</v>
      </c>
      <c r="F874" s="245" t="s">
        <v>826</v>
      </c>
      <c r="I874" s="128"/>
      <c r="L874" s="31"/>
      <c r="M874" s="129"/>
      <c r="T874" s="52"/>
      <c r="AT874" s="16" t="s">
        <v>164</v>
      </c>
      <c r="AU874" s="16" t="s">
        <v>80</v>
      </c>
    </row>
    <row r="875" spans="2:65" s="1" customFormat="1" ht="39">
      <c r="B875" s="31"/>
      <c r="C875" s="258"/>
      <c r="D875" s="257" t="s">
        <v>166</v>
      </c>
      <c r="E875" s="258"/>
      <c r="F875" s="259" t="s">
        <v>557</v>
      </c>
      <c r="I875" s="128"/>
      <c r="L875" s="31"/>
      <c r="M875" s="129"/>
      <c r="T875" s="52"/>
      <c r="AT875" s="16" t="s">
        <v>166</v>
      </c>
      <c r="AU875" s="16" t="s">
        <v>80</v>
      </c>
    </row>
    <row r="876" spans="2:65" s="12" customFormat="1">
      <c r="B876" s="130"/>
      <c r="C876" s="246"/>
      <c r="D876" s="234" t="s">
        <v>168</v>
      </c>
      <c r="E876" s="247" t="s">
        <v>19</v>
      </c>
      <c r="F876" s="248" t="s">
        <v>1094</v>
      </c>
      <c r="G876" s="246"/>
      <c r="H876" s="249">
        <v>2136</v>
      </c>
      <c r="I876" s="132"/>
      <c r="L876" s="130"/>
      <c r="M876" s="133"/>
      <c r="T876" s="134"/>
      <c r="AT876" s="131" t="s">
        <v>168</v>
      </c>
      <c r="AU876" s="131" t="s">
        <v>80</v>
      </c>
      <c r="AV876" s="12" t="s">
        <v>80</v>
      </c>
      <c r="AW876" s="12" t="s">
        <v>34</v>
      </c>
      <c r="AX876" s="12" t="s">
        <v>78</v>
      </c>
      <c r="AY876" s="131" t="s">
        <v>155</v>
      </c>
    </row>
    <row r="877" spans="2:65" s="1" customFormat="1" ht="16.5" customHeight="1">
      <c r="B877" s="31"/>
      <c r="C877" s="255" t="s">
        <v>1095</v>
      </c>
      <c r="D877" s="255" t="s">
        <v>157</v>
      </c>
      <c r="E877" s="256" t="s">
        <v>1096</v>
      </c>
      <c r="F877" s="241" t="s">
        <v>1097</v>
      </c>
      <c r="G877" s="242" t="s">
        <v>160</v>
      </c>
      <c r="H877" s="243">
        <v>124</v>
      </c>
      <c r="I877" s="120"/>
      <c r="J877" s="121">
        <f>ROUND(I877*H877,2)</f>
        <v>0</v>
      </c>
      <c r="K877" s="119" t="s">
        <v>161</v>
      </c>
      <c r="L877" s="31"/>
      <c r="M877" s="122" t="s">
        <v>19</v>
      </c>
      <c r="N877" s="123" t="s">
        <v>44</v>
      </c>
      <c r="P877" s="124">
        <f>O877*H877</f>
        <v>0</v>
      </c>
      <c r="Q877" s="124">
        <v>0</v>
      </c>
      <c r="R877" s="124">
        <f>Q877*H877</f>
        <v>0</v>
      </c>
      <c r="S877" s="124">
        <v>0</v>
      </c>
      <c r="T877" s="125">
        <f>S877*H877</f>
        <v>0</v>
      </c>
      <c r="AR877" s="126" t="s">
        <v>162</v>
      </c>
      <c r="AT877" s="126" t="s">
        <v>157</v>
      </c>
      <c r="AU877" s="126" t="s">
        <v>80</v>
      </c>
      <c r="AY877" s="16" t="s">
        <v>155</v>
      </c>
      <c r="BE877" s="127">
        <f>IF(N877="základní",J877,0)</f>
        <v>0</v>
      </c>
      <c r="BF877" s="127">
        <f>IF(N877="snížená",J877,0)</f>
        <v>0</v>
      </c>
      <c r="BG877" s="127">
        <f>IF(N877="zákl. přenesená",J877,0)</f>
        <v>0</v>
      </c>
      <c r="BH877" s="127">
        <f>IF(N877="sníž. přenesená",J877,0)</f>
        <v>0</v>
      </c>
      <c r="BI877" s="127">
        <f>IF(N877="nulová",J877,0)</f>
        <v>0</v>
      </c>
      <c r="BJ877" s="16" t="s">
        <v>78</v>
      </c>
      <c r="BK877" s="127">
        <f>ROUND(I877*H877,2)</f>
        <v>0</v>
      </c>
      <c r="BL877" s="16" t="s">
        <v>162</v>
      </c>
      <c r="BM877" s="126" t="s">
        <v>1098</v>
      </c>
    </row>
    <row r="878" spans="2:65" s="1" customFormat="1">
      <c r="B878" s="31"/>
      <c r="D878" s="244" t="s">
        <v>164</v>
      </c>
      <c r="F878" s="245" t="s">
        <v>1099</v>
      </c>
      <c r="I878" s="128"/>
      <c r="L878" s="31"/>
      <c r="M878" s="129"/>
      <c r="T878" s="52"/>
      <c r="AT878" s="16" t="s">
        <v>164</v>
      </c>
      <c r="AU878" s="16" t="s">
        <v>80</v>
      </c>
    </row>
    <row r="879" spans="2:65" s="1" customFormat="1" ht="39">
      <c r="B879" s="31"/>
      <c r="C879" s="258"/>
      <c r="D879" s="257" t="s">
        <v>166</v>
      </c>
      <c r="E879" s="258"/>
      <c r="F879" s="259" t="s">
        <v>557</v>
      </c>
      <c r="I879" s="128"/>
      <c r="L879" s="31"/>
      <c r="M879" s="129"/>
      <c r="T879" s="52"/>
      <c r="AT879" s="16" t="s">
        <v>166</v>
      </c>
      <c r="AU879" s="16" t="s">
        <v>80</v>
      </c>
    </row>
    <row r="880" spans="2:65" s="12" customFormat="1">
      <c r="B880" s="130"/>
      <c r="C880" s="246"/>
      <c r="D880" s="234" t="s">
        <v>168</v>
      </c>
      <c r="E880" s="247" t="s">
        <v>19</v>
      </c>
      <c r="F880" s="248" t="s">
        <v>1100</v>
      </c>
      <c r="G880" s="246"/>
      <c r="H880" s="249">
        <v>124</v>
      </c>
      <c r="I880" s="132"/>
      <c r="L880" s="130"/>
      <c r="M880" s="133"/>
      <c r="T880" s="134"/>
      <c r="AT880" s="131" t="s">
        <v>168</v>
      </c>
      <c r="AU880" s="131" t="s">
        <v>80</v>
      </c>
      <c r="AV880" s="12" t="s">
        <v>80</v>
      </c>
      <c r="AW880" s="12" t="s">
        <v>34</v>
      </c>
      <c r="AX880" s="12" t="s">
        <v>78</v>
      </c>
      <c r="AY880" s="131" t="s">
        <v>155</v>
      </c>
    </row>
    <row r="881" spans="2:65" s="1" customFormat="1" ht="24.2" customHeight="1">
      <c r="B881" s="31"/>
      <c r="C881" s="239" t="s">
        <v>1101</v>
      </c>
      <c r="D881" s="239" t="s">
        <v>157</v>
      </c>
      <c r="E881" s="240" t="s">
        <v>806</v>
      </c>
      <c r="F881" s="241" t="s">
        <v>807</v>
      </c>
      <c r="G881" s="242" t="s">
        <v>160</v>
      </c>
      <c r="H881" s="243">
        <v>1068</v>
      </c>
      <c r="I881" s="120"/>
      <c r="J881" s="121">
        <f>ROUND(I881*H881,2)</f>
        <v>0</v>
      </c>
      <c r="K881" s="119" t="s">
        <v>161</v>
      </c>
      <c r="L881" s="31"/>
      <c r="M881" s="122" t="s">
        <v>19</v>
      </c>
      <c r="N881" s="123" t="s">
        <v>44</v>
      </c>
      <c r="P881" s="124">
        <f>O881*H881</f>
        <v>0</v>
      </c>
      <c r="Q881" s="124">
        <v>0</v>
      </c>
      <c r="R881" s="124">
        <f>Q881*H881</f>
        <v>0</v>
      </c>
      <c r="S881" s="124">
        <v>0</v>
      </c>
      <c r="T881" s="125">
        <f>S881*H881</f>
        <v>0</v>
      </c>
      <c r="AR881" s="126" t="s">
        <v>162</v>
      </c>
      <c r="AT881" s="126" t="s">
        <v>157</v>
      </c>
      <c r="AU881" s="126" t="s">
        <v>80</v>
      </c>
      <c r="AY881" s="16" t="s">
        <v>155</v>
      </c>
      <c r="BE881" s="127">
        <f>IF(N881="základní",J881,0)</f>
        <v>0</v>
      </c>
      <c r="BF881" s="127">
        <f>IF(N881="snížená",J881,0)</f>
        <v>0</v>
      </c>
      <c r="BG881" s="127">
        <f>IF(N881="zákl. přenesená",J881,0)</f>
        <v>0</v>
      </c>
      <c r="BH881" s="127">
        <f>IF(N881="sníž. přenesená",J881,0)</f>
        <v>0</v>
      </c>
      <c r="BI881" s="127">
        <f>IF(N881="nulová",J881,0)</f>
        <v>0</v>
      </c>
      <c r="BJ881" s="16" t="s">
        <v>78</v>
      </c>
      <c r="BK881" s="127">
        <f>ROUND(I881*H881,2)</f>
        <v>0</v>
      </c>
      <c r="BL881" s="16" t="s">
        <v>162</v>
      </c>
      <c r="BM881" s="126" t="s">
        <v>1102</v>
      </c>
    </row>
    <row r="882" spans="2:65" s="1" customFormat="1">
      <c r="B882" s="31"/>
      <c r="D882" s="244" t="s">
        <v>164</v>
      </c>
      <c r="F882" s="245" t="s">
        <v>809</v>
      </c>
      <c r="I882" s="128"/>
      <c r="L882" s="31"/>
      <c r="M882" s="129"/>
      <c r="T882" s="52"/>
      <c r="AT882" s="16" t="s">
        <v>164</v>
      </c>
      <c r="AU882" s="16" t="s">
        <v>80</v>
      </c>
    </row>
    <row r="883" spans="2:65" s="1" customFormat="1" ht="19.5">
      <c r="B883" s="31"/>
      <c r="D883" s="234" t="s">
        <v>166</v>
      </c>
      <c r="F883" s="235" t="s">
        <v>289</v>
      </c>
      <c r="I883" s="128"/>
      <c r="L883" s="31"/>
      <c r="M883" s="129"/>
      <c r="T883" s="52"/>
      <c r="AT883" s="16" t="s">
        <v>166</v>
      </c>
      <c r="AU883" s="16" t="s">
        <v>80</v>
      </c>
    </row>
    <row r="884" spans="2:65" s="1" customFormat="1" ht="24.2" customHeight="1">
      <c r="B884" s="31"/>
      <c r="C884" s="239" t="s">
        <v>1103</v>
      </c>
      <c r="D884" s="239" t="s">
        <v>157</v>
      </c>
      <c r="E884" s="240" t="s">
        <v>1104</v>
      </c>
      <c r="F884" s="241" t="s">
        <v>1105</v>
      </c>
      <c r="G884" s="242" t="s">
        <v>160</v>
      </c>
      <c r="H884" s="243">
        <v>62</v>
      </c>
      <c r="I884" s="120"/>
      <c r="J884" s="121">
        <f>ROUND(I884*H884,2)</f>
        <v>0</v>
      </c>
      <c r="K884" s="119" t="s">
        <v>161</v>
      </c>
      <c r="L884" s="31"/>
      <c r="M884" s="122" t="s">
        <v>19</v>
      </c>
      <c r="N884" s="123" t="s">
        <v>44</v>
      </c>
      <c r="P884" s="124">
        <f>O884*H884</f>
        <v>0</v>
      </c>
      <c r="Q884" s="124">
        <v>0</v>
      </c>
      <c r="R884" s="124">
        <f>Q884*H884</f>
        <v>0</v>
      </c>
      <c r="S884" s="124">
        <v>0</v>
      </c>
      <c r="T884" s="125">
        <f>S884*H884</f>
        <v>0</v>
      </c>
      <c r="AR884" s="126" t="s">
        <v>162</v>
      </c>
      <c r="AT884" s="126" t="s">
        <v>157</v>
      </c>
      <c r="AU884" s="126" t="s">
        <v>80</v>
      </c>
      <c r="AY884" s="16" t="s">
        <v>155</v>
      </c>
      <c r="BE884" s="127">
        <f>IF(N884="základní",J884,0)</f>
        <v>0</v>
      </c>
      <c r="BF884" s="127">
        <f>IF(N884="snížená",J884,0)</f>
        <v>0</v>
      </c>
      <c r="BG884" s="127">
        <f>IF(N884="zákl. přenesená",J884,0)</f>
        <v>0</v>
      </c>
      <c r="BH884" s="127">
        <f>IF(N884="sníž. přenesená",J884,0)</f>
        <v>0</v>
      </c>
      <c r="BI884" s="127">
        <f>IF(N884="nulová",J884,0)</f>
        <v>0</v>
      </c>
      <c r="BJ884" s="16" t="s">
        <v>78</v>
      </c>
      <c r="BK884" s="127">
        <f>ROUND(I884*H884,2)</f>
        <v>0</v>
      </c>
      <c r="BL884" s="16" t="s">
        <v>162</v>
      </c>
      <c r="BM884" s="126" t="s">
        <v>1106</v>
      </c>
    </row>
    <row r="885" spans="2:65" s="1" customFormat="1">
      <c r="B885" s="31"/>
      <c r="D885" s="244" t="s">
        <v>164</v>
      </c>
      <c r="F885" s="245" t="s">
        <v>1107</v>
      </c>
      <c r="I885" s="128"/>
      <c r="L885" s="31"/>
      <c r="M885" s="129"/>
      <c r="T885" s="52"/>
      <c r="AT885" s="16" t="s">
        <v>164</v>
      </c>
      <c r="AU885" s="16" t="s">
        <v>80</v>
      </c>
    </row>
    <row r="886" spans="2:65" s="1" customFormat="1" ht="19.5">
      <c r="B886" s="31"/>
      <c r="D886" s="234" t="s">
        <v>166</v>
      </c>
      <c r="F886" s="235" t="s">
        <v>289</v>
      </c>
      <c r="I886" s="128"/>
      <c r="L886" s="31"/>
      <c r="M886" s="129"/>
      <c r="T886" s="52"/>
      <c r="AT886" s="16" t="s">
        <v>166</v>
      </c>
      <c r="AU886" s="16" t="s">
        <v>80</v>
      </c>
    </row>
    <row r="887" spans="2:65" s="1" customFormat="1" ht="24.2" customHeight="1">
      <c r="B887" s="31"/>
      <c r="C887" s="255" t="s">
        <v>1108</v>
      </c>
      <c r="D887" s="255" t="s">
        <v>157</v>
      </c>
      <c r="E887" s="256" t="s">
        <v>811</v>
      </c>
      <c r="F887" s="241" t="s">
        <v>812</v>
      </c>
      <c r="G887" s="242" t="s">
        <v>160</v>
      </c>
      <c r="H887" s="243">
        <v>3390</v>
      </c>
      <c r="I887" s="120"/>
      <c r="J887" s="121">
        <f>ROUND(I887*H887,2)</f>
        <v>0</v>
      </c>
      <c r="K887" s="119" t="s">
        <v>161</v>
      </c>
      <c r="L887" s="31"/>
      <c r="M887" s="122" t="s">
        <v>19</v>
      </c>
      <c r="N887" s="123" t="s">
        <v>44</v>
      </c>
      <c r="P887" s="124">
        <f>O887*H887</f>
        <v>0</v>
      </c>
      <c r="Q887" s="124">
        <v>0</v>
      </c>
      <c r="R887" s="124">
        <f>Q887*H887</f>
        <v>0</v>
      </c>
      <c r="S887" s="124">
        <v>0</v>
      </c>
      <c r="T887" s="125">
        <f>S887*H887</f>
        <v>0</v>
      </c>
      <c r="AR887" s="126" t="s">
        <v>162</v>
      </c>
      <c r="AT887" s="126" t="s">
        <v>157</v>
      </c>
      <c r="AU887" s="126" t="s">
        <v>80</v>
      </c>
      <c r="AY887" s="16" t="s">
        <v>155</v>
      </c>
      <c r="BE887" s="127">
        <f>IF(N887="základní",J887,0)</f>
        <v>0</v>
      </c>
      <c r="BF887" s="127">
        <f>IF(N887="snížená",J887,0)</f>
        <v>0</v>
      </c>
      <c r="BG887" s="127">
        <f>IF(N887="zákl. přenesená",J887,0)</f>
        <v>0</v>
      </c>
      <c r="BH887" s="127">
        <f>IF(N887="sníž. přenesená",J887,0)</f>
        <v>0</v>
      </c>
      <c r="BI887" s="127">
        <f>IF(N887="nulová",J887,0)</f>
        <v>0</v>
      </c>
      <c r="BJ887" s="16" t="s">
        <v>78</v>
      </c>
      <c r="BK887" s="127">
        <f>ROUND(I887*H887,2)</f>
        <v>0</v>
      </c>
      <c r="BL887" s="16" t="s">
        <v>162</v>
      </c>
      <c r="BM887" s="126" t="s">
        <v>1109</v>
      </c>
    </row>
    <row r="888" spans="2:65" s="1" customFormat="1">
      <c r="B888" s="31"/>
      <c r="D888" s="244" t="s">
        <v>164</v>
      </c>
      <c r="F888" s="245" t="s">
        <v>814</v>
      </c>
      <c r="I888" s="128"/>
      <c r="L888" s="31"/>
      <c r="M888" s="129"/>
      <c r="T888" s="52"/>
      <c r="AT888" s="16" t="s">
        <v>164</v>
      </c>
      <c r="AU888" s="16" t="s">
        <v>80</v>
      </c>
    </row>
    <row r="889" spans="2:65" s="1" customFormat="1" ht="39">
      <c r="B889" s="31"/>
      <c r="C889" s="258"/>
      <c r="D889" s="257" t="s">
        <v>166</v>
      </c>
      <c r="E889" s="258"/>
      <c r="F889" s="259" t="s">
        <v>1110</v>
      </c>
      <c r="I889" s="128"/>
      <c r="L889" s="31"/>
      <c r="M889" s="129"/>
      <c r="T889" s="52"/>
      <c r="AT889" s="16" t="s">
        <v>166</v>
      </c>
      <c r="AU889" s="16" t="s">
        <v>80</v>
      </c>
    </row>
    <row r="890" spans="2:65" s="12" customFormat="1">
      <c r="B890" s="130"/>
      <c r="C890" s="246"/>
      <c r="D890" s="234" t="s">
        <v>168</v>
      </c>
      <c r="E890" s="247" t="s">
        <v>19</v>
      </c>
      <c r="F890" s="248" t="s">
        <v>1111</v>
      </c>
      <c r="G890" s="246"/>
      <c r="H890" s="249">
        <v>3390</v>
      </c>
      <c r="I890" s="132"/>
      <c r="L890" s="130"/>
      <c r="M890" s="133"/>
      <c r="T890" s="134"/>
      <c r="AT890" s="131" t="s">
        <v>168</v>
      </c>
      <c r="AU890" s="131" t="s">
        <v>80</v>
      </c>
      <c r="AV890" s="12" t="s">
        <v>80</v>
      </c>
      <c r="AW890" s="12" t="s">
        <v>34</v>
      </c>
      <c r="AX890" s="12" t="s">
        <v>78</v>
      </c>
      <c r="AY890" s="131" t="s">
        <v>155</v>
      </c>
    </row>
    <row r="891" spans="2:65" s="1" customFormat="1" ht="33" customHeight="1">
      <c r="B891" s="31"/>
      <c r="C891" s="239" t="s">
        <v>1112</v>
      </c>
      <c r="D891" s="239" t="s">
        <v>157</v>
      </c>
      <c r="E891" s="240" t="s">
        <v>1113</v>
      </c>
      <c r="F891" s="241" t="s">
        <v>1114</v>
      </c>
      <c r="G891" s="242" t="s">
        <v>160</v>
      </c>
      <c r="H891" s="243">
        <v>113</v>
      </c>
      <c r="I891" s="120"/>
      <c r="J891" s="121">
        <f>ROUND(I891*H891,2)</f>
        <v>0</v>
      </c>
      <c r="K891" s="119" t="s">
        <v>161</v>
      </c>
      <c r="L891" s="31"/>
      <c r="M891" s="122" t="s">
        <v>19</v>
      </c>
      <c r="N891" s="123" t="s">
        <v>44</v>
      </c>
      <c r="P891" s="124">
        <f>O891*H891</f>
        <v>0</v>
      </c>
      <c r="Q891" s="124">
        <v>0</v>
      </c>
      <c r="R891" s="124">
        <f>Q891*H891</f>
        <v>0</v>
      </c>
      <c r="S891" s="124">
        <v>0</v>
      </c>
      <c r="T891" s="125">
        <f>S891*H891</f>
        <v>0</v>
      </c>
      <c r="AR891" s="126" t="s">
        <v>162</v>
      </c>
      <c r="AT891" s="126" t="s">
        <v>157</v>
      </c>
      <c r="AU891" s="126" t="s">
        <v>80</v>
      </c>
      <c r="AY891" s="16" t="s">
        <v>155</v>
      </c>
      <c r="BE891" s="127">
        <f>IF(N891="základní",J891,0)</f>
        <v>0</v>
      </c>
      <c r="BF891" s="127">
        <f>IF(N891="snížená",J891,0)</f>
        <v>0</v>
      </c>
      <c r="BG891" s="127">
        <f>IF(N891="zákl. přenesená",J891,0)</f>
        <v>0</v>
      </c>
      <c r="BH891" s="127">
        <f>IF(N891="sníž. přenesená",J891,0)</f>
        <v>0</v>
      </c>
      <c r="BI891" s="127">
        <f>IF(N891="nulová",J891,0)</f>
        <v>0</v>
      </c>
      <c r="BJ891" s="16" t="s">
        <v>78</v>
      </c>
      <c r="BK891" s="127">
        <f>ROUND(I891*H891,2)</f>
        <v>0</v>
      </c>
      <c r="BL891" s="16" t="s">
        <v>162</v>
      </c>
      <c r="BM891" s="126" t="s">
        <v>1115</v>
      </c>
    </row>
    <row r="892" spans="2:65" s="1" customFormat="1">
      <c r="B892" s="31"/>
      <c r="D892" s="244" t="s">
        <v>164</v>
      </c>
      <c r="F892" s="245" t="s">
        <v>1116</v>
      </c>
      <c r="I892" s="128"/>
      <c r="L892" s="31"/>
      <c r="M892" s="129"/>
      <c r="T892" s="52"/>
      <c r="AT892" s="16" t="s">
        <v>164</v>
      </c>
      <c r="AU892" s="16" t="s">
        <v>80</v>
      </c>
    </row>
    <row r="893" spans="2:65" s="1" customFormat="1" ht="29.25">
      <c r="B893" s="31"/>
      <c r="D893" s="234" t="s">
        <v>166</v>
      </c>
      <c r="F893" s="235" t="s">
        <v>1117</v>
      </c>
      <c r="I893" s="128"/>
      <c r="L893" s="31"/>
      <c r="M893" s="129"/>
      <c r="T893" s="52"/>
      <c r="AT893" s="16" t="s">
        <v>166</v>
      </c>
      <c r="AU893" s="16" t="s">
        <v>80</v>
      </c>
    </row>
    <row r="894" spans="2:65" s="12" customFormat="1">
      <c r="B894" s="130"/>
      <c r="C894" s="246"/>
      <c r="D894" s="234" t="s">
        <v>168</v>
      </c>
      <c r="E894" s="247" t="s">
        <v>19</v>
      </c>
      <c r="F894" s="248" t="s">
        <v>1118</v>
      </c>
      <c r="G894" s="246"/>
      <c r="H894" s="249">
        <v>113</v>
      </c>
      <c r="I894" s="132"/>
      <c r="L894" s="130"/>
      <c r="M894" s="133"/>
      <c r="T894" s="134"/>
      <c r="AT894" s="131" t="s">
        <v>168</v>
      </c>
      <c r="AU894" s="131" t="s">
        <v>80</v>
      </c>
      <c r="AV894" s="12" t="s">
        <v>80</v>
      </c>
      <c r="AW894" s="12" t="s">
        <v>34</v>
      </c>
      <c r="AX894" s="12" t="s">
        <v>78</v>
      </c>
      <c r="AY894" s="131" t="s">
        <v>155</v>
      </c>
    </row>
    <row r="895" spans="2:65" s="1" customFormat="1" ht="24.2" customHeight="1">
      <c r="B895" s="31"/>
      <c r="C895" s="239" t="s">
        <v>1119</v>
      </c>
      <c r="D895" s="239" t="s">
        <v>157</v>
      </c>
      <c r="E895" s="240" t="s">
        <v>1120</v>
      </c>
      <c r="F895" s="241" t="s">
        <v>1121</v>
      </c>
      <c r="G895" s="242" t="s">
        <v>160</v>
      </c>
      <c r="H895" s="243">
        <v>113</v>
      </c>
      <c r="I895" s="120"/>
      <c r="J895" s="121">
        <f>ROUND(I895*H895,2)</f>
        <v>0</v>
      </c>
      <c r="K895" s="119" t="s">
        <v>161</v>
      </c>
      <c r="L895" s="31"/>
      <c r="M895" s="122" t="s">
        <v>19</v>
      </c>
      <c r="N895" s="123" t="s">
        <v>44</v>
      </c>
      <c r="P895" s="124">
        <f>O895*H895</f>
        <v>0</v>
      </c>
      <c r="Q895" s="124">
        <v>0</v>
      </c>
      <c r="R895" s="124">
        <f>Q895*H895</f>
        <v>0</v>
      </c>
      <c r="S895" s="124">
        <v>0</v>
      </c>
      <c r="T895" s="125">
        <f>S895*H895</f>
        <v>0</v>
      </c>
      <c r="AR895" s="126" t="s">
        <v>162</v>
      </c>
      <c r="AT895" s="126" t="s">
        <v>157</v>
      </c>
      <c r="AU895" s="126" t="s">
        <v>80</v>
      </c>
      <c r="AY895" s="16" t="s">
        <v>155</v>
      </c>
      <c r="BE895" s="127">
        <f>IF(N895="základní",J895,0)</f>
        <v>0</v>
      </c>
      <c r="BF895" s="127">
        <f>IF(N895="snížená",J895,0)</f>
        <v>0</v>
      </c>
      <c r="BG895" s="127">
        <f>IF(N895="zákl. přenesená",J895,0)</f>
        <v>0</v>
      </c>
      <c r="BH895" s="127">
        <f>IF(N895="sníž. přenesená",J895,0)</f>
        <v>0</v>
      </c>
      <c r="BI895" s="127">
        <f>IF(N895="nulová",J895,0)</f>
        <v>0</v>
      </c>
      <c r="BJ895" s="16" t="s">
        <v>78</v>
      </c>
      <c r="BK895" s="127">
        <f>ROUND(I895*H895,2)</f>
        <v>0</v>
      </c>
      <c r="BL895" s="16" t="s">
        <v>162</v>
      </c>
      <c r="BM895" s="126" t="s">
        <v>1122</v>
      </c>
    </row>
    <row r="896" spans="2:65" s="1" customFormat="1">
      <c r="B896" s="31"/>
      <c r="D896" s="244" t="s">
        <v>164</v>
      </c>
      <c r="F896" s="245" t="s">
        <v>1123</v>
      </c>
      <c r="I896" s="128"/>
      <c r="L896" s="31"/>
      <c r="M896" s="129"/>
      <c r="T896" s="52"/>
      <c r="AT896" s="16" t="s">
        <v>164</v>
      </c>
      <c r="AU896" s="16" t="s">
        <v>80</v>
      </c>
    </row>
    <row r="897" spans="2:65" s="1" customFormat="1" ht="29.25">
      <c r="B897" s="31"/>
      <c r="D897" s="234" t="s">
        <v>166</v>
      </c>
      <c r="F897" s="235" t="s">
        <v>1117</v>
      </c>
      <c r="I897" s="128"/>
      <c r="L897" s="31"/>
      <c r="M897" s="129"/>
      <c r="T897" s="52"/>
      <c r="AT897" s="16" t="s">
        <v>166</v>
      </c>
      <c r="AU897" s="16" t="s">
        <v>80</v>
      </c>
    </row>
    <row r="898" spans="2:65" s="12" customFormat="1">
      <c r="B898" s="130"/>
      <c r="C898" s="246"/>
      <c r="D898" s="234" t="s">
        <v>168</v>
      </c>
      <c r="E898" s="247" t="s">
        <v>19</v>
      </c>
      <c r="F898" s="248" t="s">
        <v>1118</v>
      </c>
      <c r="G898" s="246"/>
      <c r="H898" s="249">
        <v>113</v>
      </c>
      <c r="I898" s="132"/>
      <c r="L898" s="130"/>
      <c r="M898" s="133"/>
      <c r="T898" s="134"/>
      <c r="AT898" s="131" t="s">
        <v>168</v>
      </c>
      <c r="AU898" s="131" t="s">
        <v>80</v>
      </c>
      <c r="AV898" s="12" t="s">
        <v>80</v>
      </c>
      <c r="AW898" s="12" t="s">
        <v>34</v>
      </c>
      <c r="AX898" s="12" t="s">
        <v>78</v>
      </c>
      <c r="AY898" s="131" t="s">
        <v>155</v>
      </c>
    </row>
    <row r="899" spans="2:65" s="1" customFormat="1" ht="44.25" customHeight="1">
      <c r="B899" s="31"/>
      <c r="C899" s="239" t="s">
        <v>1124</v>
      </c>
      <c r="D899" s="239" t="s">
        <v>157</v>
      </c>
      <c r="E899" s="240" t="s">
        <v>199</v>
      </c>
      <c r="F899" s="241" t="s">
        <v>200</v>
      </c>
      <c r="G899" s="242" t="s">
        <v>201</v>
      </c>
      <c r="H899" s="243">
        <v>1.5</v>
      </c>
      <c r="I899" s="120"/>
      <c r="J899" s="121">
        <f>ROUND(I899*H899,2)</f>
        <v>0</v>
      </c>
      <c r="K899" s="119" t="s">
        <v>161</v>
      </c>
      <c r="L899" s="31"/>
      <c r="M899" s="122" t="s">
        <v>19</v>
      </c>
      <c r="N899" s="123" t="s">
        <v>44</v>
      </c>
      <c r="P899" s="124">
        <f>O899*H899</f>
        <v>0</v>
      </c>
      <c r="Q899" s="124">
        <v>0</v>
      </c>
      <c r="R899" s="124">
        <f>Q899*H899</f>
        <v>0</v>
      </c>
      <c r="S899" s="124">
        <v>0</v>
      </c>
      <c r="T899" s="125">
        <f>S899*H899</f>
        <v>0</v>
      </c>
      <c r="AR899" s="126" t="s">
        <v>162</v>
      </c>
      <c r="AT899" s="126" t="s">
        <v>157</v>
      </c>
      <c r="AU899" s="126" t="s">
        <v>80</v>
      </c>
      <c r="AY899" s="16" t="s">
        <v>155</v>
      </c>
      <c r="BE899" s="127">
        <f>IF(N899="základní",J899,0)</f>
        <v>0</v>
      </c>
      <c r="BF899" s="127">
        <f>IF(N899="snížená",J899,0)</f>
        <v>0</v>
      </c>
      <c r="BG899" s="127">
        <f>IF(N899="zákl. přenesená",J899,0)</f>
        <v>0</v>
      </c>
      <c r="BH899" s="127">
        <f>IF(N899="sníž. přenesená",J899,0)</f>
        <v>0</v>
      </c>
      <c r="BI899" s="127">
        <f>IF(N899="nulová",J899,0)</f>
        <v>0</v>
      </c>
      <c r="BJ899" s="16" t="s">
        <v>78</v>
      </c>
      <c r="BK899" s="127">
        <f>ROUND(I899*H899,2)</f>
        <v>0</v>
      </c>
      <c r="BL899" s="16" t="s">
        <v>162</v>
      </c>
      <c r="BM899" s="126" t="s">
        <v>1125</v>
      </c>
    </row>
    <row r="900" spans="2:65" s="1" customFormat="1">
      <c r="B900" s="31"/>
      <c r="D900" s="244" t="s">
        <v>164</v>
      </c>
      <c r="F900" s="245" t="s">
        <v>203</v>
      </c>
      <c r="I900" s="128"/>
      <c r="L900" s="31"/>
      <c r="M900" s="129"/>
      <c r="T900" s="52"/>
      <c r="AT900" s="16" t="s">
        <v>164</v>
      </c>
      <c r="AU900" s="16" t="s">
        <v>80</v>
      </c>
    </row>
    <row r="901" spans="2:65" s="1" customFormat="1" ht="19.5">
      <c r="B901" s="31"/>
      <c r="D901" s="234" t="s">
        <v>166</v>
      </c>
      <c r="F901" s="235" t="s">
        <v>204</v>
      </c>
      <c r="I901" s="128"/>
      <c r="L901" s="31"/>
      <c r="M901" s="129"/>
      <c r="T901" s="52"/>
      <c r="AT901" s="16" t="s">
        <v>166</v>
      </c>
      <c r="AU901" s="16" t="s">
        <v>80</v>
      </c>
    </row>
    <row r="902" spans="2:65" s="1" customFormat="1" ht="33" customHeight="1">
      <c r="B902" s="31"/>
      <c r="C902" s="239" t="s">
        <v>1126</v>
      </c>
      <c r="D902" s="239" t="s">
        <v>157</v>
      </c>
      <c r="E902" s="240" t="s">
        <v>828</v>
      </c>
      <c r="F902" s="241" t="s">
        <v>503</v>
      </c>
      <c r="G902" s="242" t="s">
        <v>160</v>
      </c>
      <c r="H902" s="243">
        <v>113</v>
      </c>
      <c r="I902" s="120"/>
      <c r="J902" s="121">
        <f>ROUND(I902*H902,2)</f>
        <v>0</v>
      </c>
      <c r="K902" s="119" t="s">
        <v>19</v>
      </c>
      <c r="L902" s="31"/>
      <c r="M902" s="122" t="s">
        <v>19</v>
      </c>
      <c r="N902" s="123" t="s">
        <v>44</v>
      </c>
      <c r="P902" s="124">
        <f>O902*H902</f>
        <v>0</v>
      </c>
      <c r="Q902" s="124">
        <v>0</v>
      </c>
      <c r="R902" s="124">
        <f>Q902*H902</f>
        <v>0</v>
      </c>
      <c r="S902" s="124">
        <v>0</v>
      </c>
      <c r="T902" s="125">
        <f>S902*H902</f>
        <v>0</v>
      </c>
      <c r="AR902" s="126" t="s">
        <v>162</v>
      </c>
      <c r="AT902" s="126" t="s">
        <v>157</v>
      </c>
      <c r="AU902" s="126" t="s">
        <v>80</v>
      </c>
      <c r="AY902" s="16" t="s">
        <v>155</v>
      </c>
      <c r="BE902" s="127">
        <f>IF(N902="základní",J902,0)</f>
        <v>0</v>
      </c>
      <c r="BF902" s="127">
        <f>IF(N902="snížená",J902,0)</f>
        <v>0</v>
      </c>
      <c r="BG902" s="127">
        <f>IF(N902="zákl. přenesená",J902,0)</f>
        <v>0</v>
      </c>
      <c r="BH902" s="127">
        <f>IF(N902="sníž. přenesená",J902,0)</f>
        <v>0</v>
      </c>
      <c r="BI902" s="127">
        <f>IF(N902="nulová",J902,0)</f>
        <v>0</v>
      </c>
      <c r="BJ902" s="16" t="s">
        <v>78</v>
      </c>
      <c r="BK902" s="127">
        <f>ROUND(I902*H902,2)</f>
        <v>0</v>
      </c>
      <c r="BL902" s="16" t="s">
        <v>162</v>
      </c>
      <c r="BM902" s="126" t="s">
        <v>1127</v>
      </c>
    </row>
    <row r="903" spans="2:65" s="1" customFormat="1" ht="19.5">
      <c r="B903" s="31"/>
      <c r="D903" s="234" t="s">
        <v>166</v>
      </c>
      <c r="F903" s="235" t="s">
        <v>1128</v>
      </c>
      <c r="I903" s="128"/>
      <c r="L903" s="31"/>
      <c r="M903" s="129"/>
      <c r="T903" s="52"/>
      <c r="AT903" s="16" t="s">
        <v>166</v>
      </c>
      <c r="AU903" s="16" t="s">
        <v>80</v>
      </c>
    </row>
    <row r="904" spans="2:65" s="12" customFormat="1">
      <c r="B904" s="130"/>
      <c r="C904" s="246"/>
      <c r="D904" s="234" t="s">
        <v>168</v>
      </c>
      <c r="E904" s="247" t="s">
        <v>19</v>
      </c>
      <c r="F904" s="248" t="s">
        <v>1129</v>
      </c>
      <c r="G904" s="246"/>
      <c r="H904" s="249">
        <v>113</v>
      </c>
      <c r="I904" s="132"/>
      <c r="L904" s="130"/>
      <c r="M904" s="133"/>
      <c r="T904" s="134"/>
      <c r="AT904" s="131" t="s">
        <v>168</v>
      </c>
      <c r="AU904" s="131" t="s">
        <v>80</v>
      </c>
      <c r="AV904" s="12" t="s">
        <v>80</v>
      </c>
      <c r="AW904" s="12" t="s">
        <v>34</v>
      </c>
      <c r="AX904" s="12" t="s">
        <v>78</v>
      </c>
      <c r="AY904" s="131" t="s">
        <v>155</v>
      </c>
    </row>
    <row r="905" spans="2:65" s="1" customFormat="1" ht="16.5" customHeight="1">
      <c r="B905" s="31"/>
      <c r="C905" s="250" t="s">
        <v>1130</v>
      </c>
      <c r="D905" s="250" t="s">
        <v>192</v>
      </c>
      <c r="E905" s="251" t="s">
        <v>833</v>
      </c>
      <c r="F905" s="252" t="s">
        <v>834</v>
      </c>
      <c r="G905" s="253" t="s">
        <v>509</v>
      </c>
      <c r="H905" s="254">
        <v>0.33900000000000002</v>
      </c>
      <c r="I905" s="136"/>
      <c r="J905" s="137">
        <f>ROUND(I905*H905,2)</f>
        <v>0</v>
      </c>
      <c r="K905" s="135" t="s">
        <v>19</v>
      </c>
      <c r="L905" s="138"/>
      <c r="M905" s="139" t="s">
        <v>19</v>
      </c>
      <c r="N905" s="140" t="s">
        <v>44</v>
      </c>
      <c r="P905" s="124">
        <f>O905*H905</f>
        <v>0</v>
      </c>
      <c r="Q905" s="124">
        <v>0</v>
      </c>
      <c r="R905" s="124">
        <f>Q905*H905</f>
        <v>0</v>
      </c>
      <c r="S905" s="124">
        <v>0</v>
      </c>
      <c r="T905" s="125">
        <f>S905*H905</f>
        <v>0</v>
      </c>
      <c r="AR905" s="126" t="s">
        <v>195</v>
      </c>
      <c r="AT905" s="126" t="s">
        <v>192</v>
      </c>
      <c r="AU905" s="126" t="s">
        <v>80</v>
      </c>
      <c r="AY905" s="16" t="s">
        <v>155</v>
      </c>
      <c r="BE905" s="127">
        <f>IF(N905="základní",J905,0)</f>
        <v>0</v>
      </c>
      <c r="BF905" s="127">
        <f>IF(N905="snížená",J905,0)</f>
        <v>0</v>
      </c>
      <c r="BG905" s="127">
        <f>IF(N905="zákl. přenesená",J905,0)</f>
        <v>0</v>
      </c>
      <c r="BH905" s="127">
        <f>IF(N905="sníž. přenesená",J905,0)</f>
        <v>0</v>
      </c>
      <c r="BI905" s="127">
        <f>IF(N905="nulová",J905,0)</f>
        <v>0</v>
      </c>
      <c r="BJ905" s="16" t="s">
        <v>78</v>
      </c>
      <c r="BK905" s="127">
        <f>ROUND(I905*H905,2)</f>
        <v>0</v>
      </c>
      <c r="BL905" s="16" t="s">
        <v>162</v>
      </c>
      <c r="BM905" s="126" t="s">
        <v>1131</v>
      </c>
    </row>
    <row r="906" spans="2:65" s="1" customFormat="1" ht="19.5">
      <c r="B906" s="31"/>
      <c r="D906" s="234" t="s">
        <v>166</v>
      </c>
      <c r="F906" s="235" t="s">
        <v>511</v>
      </c>
      <c r="I906" s="128"/>
      <c r="L906" s="31"/>
      <c r="M906" s="129"/>
      <c r="T906" s="52"/>
      <c r="AT906" s="16" t="s">
        <v>166</v>
      </c>
      <c r="AU906" s="16" t="s">
        <v>80</v>
      </c>
    </row>
    <row r="907" spans="2:65" s="1" customFormat="1" ht="24.2" customHeight="1">
      <c r="B907" s="31"/>
      <c r="C907" s="239" t="s">
        <v>1132</v>
      </c>
      <c r="D907" s="239" t="s">
        <v>157</v>
      </c>
      <c r="E907" s="240" t="s">
        <v>1133</v>
      </c>
      <c r="F907" s="241" t="s">
        <v>1134</v>
      </c>
      <c r="G907" s="242" t="s">
        <v>160</v>
      </c>
      <c r="H907" s="243">
        <v>6.2</v>
      </c>
      <c r="I907" s="120"/>
      <c r="J907" s="121">
        <f>ROUND(I907*H907,2)</f>
        <v>0</v>
      </c>
      <c r="K907" s="119" t="s">
        <v>161</v>
      </c>
      <c r="L907" s="31"/>
      <c r="M907" s="122" t="s">
        <v>19</v>
      </c>
      <c r="N907" s="123" t="s">
        <v>44</v>
      </c>
      <c r="P907" s="124">
        <f>O907*H907</f>
        <v>0</v>
      </c>
      <c r="Q907" s="124">
        <v>0</v>
      </c>
      <c r="R907" s="124">
        <f>Q907*H907</f>
        <v>0</v>
      </c>
      <c r="S907" s="124">
        <v>0</v>
      </c>
      <c r="T907" s="125">
        <f>S907*H907</f>
        <v>0</v>
      </c>
      <c r="AR907" s="126" t="s">
        <v>162</v>
      </c>
      <c r="AT907" s="126" t="s">
        <v>157</v>
      </c>
      <c r="AU907" s="126" t="s">
        <v>80</v>
      </c>
      <c r="AY907" s="16" t="s">
        <v>155</v>
      </c>
      <c r="BE907" s="127">
        <f>IF(N907="základní",J907,0)</f>
        <v>0</v>
      </c>
      <c r="BF907" s="127">
        <f>IF(N907="snížená",J907,0)</f>
        <v>0</v>
      </c>
      <c r="BG907" s="127">
        <f>IF(N907="zákl. přenesená",J907,0)</f>
        <v>0</v>
      </c>
      <c r="BH907" s="127">
        <f>IF(N907="sníž. přenesená",J907,0)</f>
        <v>0</v>
      </c>
      <c r="BI907" s="127">
        <f>IF(N907="nulová",J907,0)</f>
        <v>0</v>
      </c>
      <c r="BJ907" s="16" t="s">
        <v>78</v>
      </c>
      <c r="BK907" s="127">
        <f>ROUND(I907*H907,2)</f>
        <v>0</v>
      </c>
      <c r="BL907" s="16" t="s">
        <v>162</v>
      </c>
      <c r="BM907" s="126" t="s">
        <v>1135</v>
      </c>
    </row>
    <row r="908" spans="2:65" s="1" customFormat="1">
      <c r="B908" s="31"/>
      <c r="D908" s="244" t="s">
        <v>164</v>
      </c>
      <c r="F908" s="245" t="s">
        <v>1136</v>
      </c>
      <c r="I908" s="128"/>
      <c r="L908" s="31"/>
      <c r="M908" s="129"/>
      <c r="T908" s="52"/>
      <c r="AT908" s="16" t="s">
        <v>164</v>
      </c>
      <c r="AU908" s="16" t="s">
        <v>80</v>
      </c>
    </row>
    <row r="909" spans="2:65" s="1" customFormat="1" ht="19.5">
      <c r="B909" s="31"/>
      <c r="D909" s="234" t="s">
        <v>166</v>
      </c>
      <c r="F909" s="235" t="s">
        <v>1128</v>
      </c>
      <c r="I909" s="128"/>
      <c r="L909" s="31"/>
      <c r="M909" s="129"/>
      <c r="T909" s="52"/>
      <c r="AT909" s="16" t="s">
        <v>166</v>
      </c>
      <c r="AU909" s="16" t="s">
        <v>80</v>
      </c>
    </row>
    <row r="910" spans="2:65" s="12" customFormat="1">
      <c r="B910" s="130"/>
      <c r="C910" s="246"/>
      <c r="D910" s="234" t="s">
        <v>168</v>
      </c>
      <c r="E910" s="247" t="s">
        <v>19</v>
      </c>
      <c r="F910" s="248" t="s">
        <v>1137</v>
      </c>
      <c r="G910" s="246"/>
      <c r="H910" s="249">
        <v>6.2</v>
      </c>
      <c r="I910" s="132"/>
      <c r="L910" s="130"/>
      <c r="M910" s="133"/>
      <c r="T910" s="134"/>
      <c r="AT910" s="131" t="s">
        <v>168</v>
      </c>
      <c r="AU910" s="131" t="s">
        <v>80</v>
      </c>
      <c r="AV910" s="12" t="s">
        <v>80</v>
      </c>
      <c r="AW910" s="12" t="s">
        <v>34</v>
      </c>
      <c r="AX910" s="12" t="s">
        <v>78</v>
      </c>
      <c r="AY910" s="131" t="s">
        <v>155</v>
      </c>
    </row>
    <row r="911" spans="2:65" s="1" customFormat="1" ht="16.5" customHeight="1">
      <c r="B911" s="31"/>
      <c r="C911" s="250" t="s">
        <v>1138</v>
      </c>
      <c r="D911" s="250" t="s">
        <v>192</v>
      </c>
      <c r="E911" s="251" t="s">
        <v>833</v>
      </c>
      <c r="F911" s="252" t="s">
        <v>834</v>
      </c>
      <c r="G911" s="253" t="s">
        <v>509</v>
      </c>
      <c r="H911" s="254">
        <v>1.9E-2</v>
      </c>
      <c r="I911" s="136"/>
      <c r="J911" s="137">
        <f>ROUND(I911*H911,2)</f>
        <v>0</v>
      </c>
      <c r="K911" s="135" t="s">
        <v>19</v>
      </c>
      <c r="L911" s="138"/>
      <c r="M911" s="139" t="s">
        <v>19</v>
      </c>
      <c r="N911" s="140" t="s">
        <v>44</v>
      </c>
      <c r="P911" s="124">
        <f>O911*H911</f>
        <v>0</v>
      </c>
      <c r="Q911" s="124">
        <v>0</v>
      </c>
      <c r="R911" s="124">
        <f>Q911*H911</f>
        <v>0</v>
      </c>
      <c r="S911" s="124">
        <v>0</v>
      </c>
      <c r="T911" s="125">
        <f>S911*H911</f>
        <v>0</v>
      </c>
      <c r="AR911" s="126" t="s">
        <v>195</v>
      </c>
      <c r="AT911" s="126" t="s">
        <v>192</v>
      </c>
      <c r="AU911" s="126" t="s">
        <v>80</v>
      </c>
      <c r="AY911" s="16" t="s">
        <v>155</v>
      </c>
      <c r="BE911" s="127">
        <f>IF(N911="základní",J911,0)</f>
        <v>0</v>
      </c>
      <c r="BF911" s="127">
        <f>IF(N911="snížená",J911,0)</f>
        <v>0</v>
      </c>
      <c r="BG911" s="127">
        <f>IF(N911="zákl. přenesená",J911,0)</f>
        <v>0</v>
      </c>
      <c r="BH911" s="127">
        <f>IF(N911="sníž. přenesená",J911,0)</f>
        <v>0</v>
      </c>
      <c r="BI911" s="127">
        <f>IF(N911="nulová",J911,0)</f>
        <v>0</v>
      </c>
      <c r="BJ911" s="16" t="s">
        <v>78</v>
      </c>
      <c r="BK911" s="127">
        <f>ROUND(I911*H911,2)</f>
        <v>0</v>
      </c>
      <c r="BL911" s="16" t="s">
        <v>162</v>
      </c>
      <c r="BM911" s="126" t="s">
        <v>1139</v>
      </c>
    </row>
    <row r="912" spans="2:65" s="1" customFormat="1" ht="19.5">
      <c r="B912" s="31"/>
      <c r="D912" s="234" t="s">
        <v>166</v>
      </c>
      <c r="F912" s="235" t="s">
        <v>511</v>
      </c>
      <c r="I912" s="128"/>
      <c r="L912" s="31"/>
      <c r="M912" s="129"/>
      <c r="T912" s="52"/>
      <c r="AT912" s="16" t="s">
        <v>166</v>
      </c>
      <c r="AU912" s="16" t="s">
        <v>80</v>
      </c>
    </row>
    <row r="913" spans="2:65" s="1" customFormat="1" ht="24.2" customHeight="1">
      <c r="B913" s="31"/>
      <c r="C913" s="239" t="s">
        <v>1140</v>
      </c>
      <c r="D913" s="239" t="s">
        <v>157</v>
      </c>
      <c r="E913" s="240" t="s">
        <v>841</v>
      </c>
      <c r="F913" s="241" t="s">
        <v>842</v>
      </c>
      <c r="G913" s="242" t="s">
        <v>179</v>
      </c>
      <c r="H913" s="243">
        <v>30</v>
      </c>
      <c r="I913" s="120"/>
      <c r="J913" s="121">
        <f>ROUND(I913*H913,2)</f>
        <v>0</v>
      </c>
      <c r="K913" s="119" t="s">
        <v>161</v>
      </c>
      <c r="L913" s="31"/>
      <c r="M913" s="122" t="s">
        <v>19</v>
      </c>
      <c r="N913" s="123" t="s">
        <v>44</v>
      </c>
      <c r="P913" s="124">
        <f>O913*H913</f>
        <v>0</v>
      </c>
      <c r="Q913" s="124">
        <v>0</v>
      </c>
      <c r="R913" s="124">
        <f>Q913*H913</f>
        <v>0</v>
      </c>
      <c r="S913" s="124">
        <v>0</v>
      </c>
      <c r="T913" s="125">
        <f>S913*H913</f>
        <v>0</v>
      </c>
      <c r="AR913" s="126" t="s">
        <v>162</v>
      </c>
      <c r="AT913" s="126" t="s">
        <v>157</v>
      </c>
      <c r="AU913" s="126" t="s">
        <v>80</v>
      </c>
      <c r="AY913" s="16" t="s">
        <v>155</v>
      </c>
      <c r="BE913" s="127">
        <f>IF(N913="základní",J913,0)</f>
        <v>0</v>
      </c>
      <c r="BF913" s="127">
        <f>IF(N913="snížená",J913,0)</f>
        <v>0</v>
      </c>
      <c r="BG913" s="127">
        <f>IF(N913="zákl. přenesená",J913,0)</f>
        <v>0</v>
      </c>
      <c r="BH913" s="127">
        <f>IF(N913="sníž. přenesená",J913,0)</f>
        <v>0</v>
      </c>
      <c r="BI913" s="127">
        <f>IF(N913="nulová",J913,0)</f>
        <v>0</v>
      </c>
      <c r="BJ913" s="16" t="s">
        <v>78</v>
      </c>
      <c r="BK913" s="127">
        <f>ROUND(I913*H913,2)</f>
        <v>0</v>
      </c>
      <c r="BL913" s="16" t="s">
        <v>162</v>
      </c>
      <c r="BM913" s="126" t="s">
        <v>1141</v>
      </c>
    </row>
    <row r="914" spans="2:65" s="1" customFormat="1">
      <c r="B914" s="31"/>
      <c r="D914" s="244" t="s">
        <v>164</v>
      </c>
      <c r="F914" s="245" t="s">
        <v>844</v>
      </c>
      <c r="I914" s="128"/>
      <c r="L914" s="31"/>
      <c r="M914" s="129"/>
      <c r="T914" s="52"/>
      <c r="AT914" s="16" t="s">
        <v>164</v>
      </c>
      <c r="AU914" s="16" t="s">
        <v>80</v>
      </c>
    </row>
    <row r="915" spans="2:65" s="1" customFormat="1" ht="19.5">
      <c r="B915" s="31"/>
      <c r="D915" s="234" t="s">
        <v>166</v>
      </c>
      <c r="F915" s="235" t="s">
        <v>845</v>
      </c>
      <c r="I915" s="128"/>
      <c r="L915" s="31"/>
      <c r="M915" s="129"/>
      <c r="T915" s="52"/>
      <c r="AT915" s="16" t="s">
        <v>166</v>
      </c>
      <c r="AU915" s="16" t="s">
        <v>80</v>
      </c>
    </row>
    <row r="916" spans="2:65" s="1" customFormat="1" ht="16.5" customHeight="1">
      <c r="B916" s="31"/>
      <c r="C916" s="250" t="s">
        <v>1142</v>
      </c>
      <c r="D916" s="250" t="s">
        <v>192</v>
      </c>
      <c r="E916" s="251" t="s">
        <v>1143</v>
      </c>
      <c r="F916" s="252" t="s">
        <v>1144</v>
      </c>
      <c r="G916" s="253" t="s">
        <v>179</v>
      </c>
      <c r="H916" s="254">
        <v>30</v>
      </c>
      <c r="I916" s="136"/>
      <c r="J916" s="137">
        <f>ROUND(I916*H916,2)</f>
        <v>0</v>
      </c>
      <c r="K916" s="135" t="s">
        <v>19</v>
      </c>
      <c r="L916" s="138"/>
      <c r="M916" s="139" t="s">
        <v>19</v>
      </c>
      <c r="N916" s="140" t="s">
        <v>44</v>
      </c>
      <c r="P916" s="124">
        <f>O916*H916</f>
        <v>0</v>
      </c>
      <c r="Q916" s="124">
        <v>0</v>
      </c>
      <c r="R916" s="124">
        <f>Q916*H916</f>
        <v>0</v>
      </c>
      <c r="S916" s="124">
        <v>0</v>
      </c>
      <c r="T916" s="125">
        <f>S916*H916</f>
        <v>0</v>
      </c>
      <c r="AR916" s="126" t="s">
        <v>195</v>
      </c>
      <c r="AT916" s="126" t="s">
        <v>192</v>
      </c>
      <c r="AU916" s="126" t="s">
        <v>80</v>
      </c>
      <c r="AY916" s="16" t="s">
        <v>155</v>
      </c>
      <c r="BE916" s="127">
        <f>IF(N916="základní",J916,0)</f>
        <v>0</v>
      </c>
      <c r="BF916" s="127">
        <f>IF(N916="snížená",J916,0)</f>
        <v>0</v>
      </c>
      <c r="BG916" s="127">
        <f>IF(N916="zákl. přenesená",J916,0)</f>
        <v>0</v>
      </c>
      <c r="BH916" s="127">
        <f>IF(N916="sníž. přenesená",J916,0)</f>
        <v>0</v>
      </c>
      <c r="BI916" s="127">
        <f>IF(N916="nulová",J916,0)</f>
        <v>0</v>
      </c>
      <c r="BJ916" s="16" t="s">
        <v>78</v>
      </c>
      <c r="BK916" s="127">
        <f>ROUND(I916*H916,2)</f>
        <v>0</v>
      </c>
      <c r="BL916" s="16" t="s">
        <v>162</v>
      </c>
      <c r="BM916" s="126" t="s">
        <v>1145</v>
      </c>
    </row>
    <row r="917" spans="2:65" s="1" customFormat="1" ht="33" customHeight="1">
      <c r="B917" s="31"/>
      <c r="C917" s="239" t="s">
        <v>1146</v>
      </c>
      <c r="D917" s="239" t="s">
        <v>157</v>
      </c>
      <c r="E917" s="240" t="s">
        <v>298</v>
      </c>
      <c r="F917" s="241" t="s">
        <v>299</v>
      </c>
      <c r="G917" s="242" t="s">
        <v>300</v>
      </c>
      <c r="H917" s="243">
        <v>858.6</v>
      </c>
      <c r="I917" s="120"/>
      <c r="J917" s="121">
        <f>ROUND(I917*H917,2)</f>
        <v>0</v>
      </c>
      <c r="K917" s="119" t="s">
        <v>19</v>
      </c>
      <c r="L917" s="31"/>
      <c r="M917" s="122" t="s">
        <v>19</v>
      </c>
      <c r="N917" s="123" t="s">
        <v>44</v>
      </c>
      <c r="P917" s="124">
        <f>O917*H917</f>
        <v>0</v>
      </c>
      <c r="Q917" s="124">
        <v>0</v>
      </c>
      <c r="R917" s="124">
        <f>Q917*H917</f>
        <v>0</v>
      </c>
      <c r="S917" s="124">
        <v>0</v>
      </c>
      <c r="T917" s="125">
        <f>S917*H917</f>
        <v>0</v>
      </c>
      <c r="AR917" s="126" t="s">
        <v>162</v>
      </c>
      <c r="AT917" s="126" t="s">
        <v>157</v>
      </c>
      <c r="AU917" s="126" t="s">
        <v>80</v>
      </c>
      <c r="AY917" s="16" t="s">
        <v>155</v>
      </c>
      <c r="BE917" s="127">
        <f>IF(N917="základní",J917,0)</f>
        <v>0</v>
      </c>
      <c r="BF917" s="127">
        <f>IF(N917="snížená",J917,0)</f>
        <v>0</v>
      </c>
      <c r="BG917" s="127">
        <f>IF(N917="zákl. přenesená",J917,0)</f>
        <v>0</v>
      </c>
      <c r="BH917" s="127">
        <f>IF(N917="sníž. přenesená",J917,0)</f>
        <v>0</v>
      </c>
      <c r="BI917" s="127">
        <f>IF(N917="nulová",J917,0)</f>
        <v>0</v>
      </c>
      <c r="BJ917" s="16" t="s">
        <v>78</v>
      </c>
      <c r="BK917" s="127">
        <f>ROUND(I917*H917,2)</f>
        <v>0</v>
      </c>
      <c r="BL917" s="16" t="s">
        <v>162</v>
      </c>
      <c r="BM917" s="126" t="s">
        <v>1147</v>
      </c>
    </row>
    <row r="918" spans="2:65" s="1" customFormat="1" ht="29.25">
      <c r="B918" s="31"/>
      <c r="D918" s="234" t="s">
        <v>166</v>
      </c>
      <c r="F918" s="235" t="s">
        <v>302</v>
      </c>
      <c r="I918" s="128"/>
      <c r="L918" s="31"/>
      <c r="M918" s="129"/>
      <c r="T918" s="52"/>
      <c r="AT918" s="16" t="s">
        <v>166</v>
      </c>
      <c r="AU918" s="16" t="s">
        <v>80</v>
      </c>
    </row>
    <row r="919" spans="2:65" s="12" customFormat="1">
      <c r="B919" s="130"/>
      <c r="C919" s="246"/>
      <c r="D919" s="234" t="s">
        <v>168</v>
      </c>
      <c r="E919" s="247" t="s">
        <v>19</v>
      </c>
      <c r="F919" s="248" t="s">
        <v>1148</v>
      </c>
      <c r="G919" s="246"/>
      <c r="H919" s="249">
        <v>858.6</v>
      </c>
      <c r="I919" s="132"/>
      <c r="L919" s="130"/>
      <c r="M919" s="133"/>
      <c r="T919" s="134"/>
      <c r="AT919" s="131" t="s">
        <v>168</v>
      </c>
      <c r="AU919" s="131" t="s">
        <v>80</v>
      </c>
      <c r="AV919" s="12" t="s">
        <v>80</v>
      </c>
      <c r="AW919" s="12" t="s">
        <v>34</v>
      </c>
      <c r="AX919" s="12" t="s">
        <v>78</v>
      </c>
      <c r="AY919" s="131" t="s">
        <v>155</v>
      </c>
    </row>
    <row r="920" spans="2:65" s="1" customFormat="1" ht="16.5" customHeight="1">
      <c r="B920" s="31"/>
      <c r="C920" s="250" t="s">
        <v>1149</v>
      </c>
      <c r="D920" s="250" t="s">
        <v>192</v>
      </c>
      <c r="E920" s="251" t="s">
        <v>157</v>
      </c>
      <c r="F920" s="252" t="s">
        <v>305</v>
      </c>
      <c r="G920" s="253" t="s">
        <v>300</v>
      </c>
      <c r="H920" s="254">
        <v>858.6</v>
      </c>
      <c r="I920" s="136"/>
      <c r="J920" s="137">
        <f>ROUND(I920*H920,2)</f>
        <v>0</v>
      </c>
      <c r="K920" s="135" t="s">
        <v>19</v>
      </c>
      <c r="L920" s="138"/>
      <c r="M920" s="139" t="s">
        <v>19</v>
      </c>
      <c r="N920" s="140" t="s">
        <v>44</v>
      </c>
      <c r="P920" s="124">
        <f>O920*H920</f>
        <v>0</v>
      </c>
      <c r="Q920" s="124">
        <v>0</v>
      </c>
      <c r="R920" s="124">
        <f>Q920*H920</f>
        <v>0</v>
      </c>
      <c r="S920" s="124">
        <v>0</v>
      </c>
      <c r="T920" s="125">
        <f>S920*H920</f>
        <v>0</v>
      </c>
      <c r="AR920" s="126" t="s">
        <v>195</v>
      </c>
      <c r="AT920" s="126" t="s">
        <v>192</v>
      </c>
      <c r="AU920" s="126" t="s">
        <v>80</v>
      </c>
      <c r="AY920" s="16" t="s">
        <v>155</v>
      </c>
      <c r="BE920" s="127">
        <f>IF(N920="základní",J920,0)</f>
        <v>0</v>
      </c>
      <c r="BF920" s="127">
        <f>IF(N920="snížená",J920,0)</f>
        <v>0</v>
      </c>
      <c r="BG920" s="127">
        <f>IF(N920="zákl. přenesená",J920,0)</f>
        <v>0</v>
      </c>
      <c r="BH920" s="127">
        <f>IF(N920="sníž. přenesená",J920,0)</f>
        <v>0</v>
      </c>
      <c r="BI920" s="127">
        <f>IF(N920="nulová",J920,0)</f>
        <v>0</v>
      </c>
      <c r="BJ920" s="16" t="s">
        <v>78</v>
      </c>
      <c r="BK920" s="127">
        <f>ROUND(I920*H920,2)</f>
        <v>0</v>
      </c>
      <c r="BL920" s="16" t="s">
        <v>162</v>
      </c>
      <c r="BM920" s="126" t="s">
        <v>1150</v>
      </c>
    </row>
    <row r="921" spans="2:65" s="1" customFormat="1" ht="19.5">
      <c r="B921" s="31"/>
      <c r="D921" s="234" t="s">
        <v>166</v>
      </c>
      <c r="F921" s="235" t="s">
        <v>307</v>
      </c>
      <c r="I921" s="128"/>
      <c r="L921" s="31"/>
      <c r="M921" s="129"/>
      <c r="T921" s="52"/>
      <c r="AT921" s="16" t="s">
        <v>166</v>
      </c>
      <c r="AU921" s="16" t="s">
        <v>80</v>
      </c>
    </row>
    <row r="922" spans="2:65" s="1" customFormat="1" ht="24.2" customHeight="1">
      <c r="B922" s="31"/>
      <c r="C922" s="239" t="s">
        <v>1151</v>
      </c>
      <c r="D922" s="239" t="s">
        <v>157</v>
      </c>
      <c r="E922" s="240" t="s">
        <v>956</v>
      </c>
      <c r="F922" s="241" t="s">
        <v>957</v>
      </c>
      <c r="G922" s="242" t="s">
        <v>300</v>
      </c>
      <c r="H922" s="243">
        <v>30.48</v>
      </c>
      <c r="I922" s="120"/>
      <c r="J922" s="121">
        <f>ROUND(I922*H922,2)</f>
        <v>0</v>
      </c>
      <c r="K922" s="119" t="s">
        <v>19</v>
      </c>
      <c r="L922" s="31"/>
      <c r="M922" s="122" t="s">
        <v>19</v>
      </c>
      <c r="N922" s="123" t="s">
        <v>44</v>
      </c>
      <c r="P922" s="124">
        <f>O922*H922</f>
        <v>0</v>
      </c>
      <c r="Q922" s="124">
        <v>0</v>
      </c>
      <c r="R922" s="124">
        <f>Q922*H922</f>
        <v>0</v>
      </c>
      <c r="S922" s="124">
        <v>0</v>
      </c>
      <c r="T922" s="125">
        <f>S922*H922</f>
        <v>0</v>
      </c>
      <c r="AR922" s="126" t="s">
        <v>162</v>
      </c>
      <c r="AT922" s="126" t="s">
        <v>157</v>
      </c>
      <c r="AU922" s="126" t="s">
        <v>80</v>
      </c>
      <c r="AY922" s="16" t="s">
        <v>155</v>
      </c>
      <c r="BE922" s="127">
        <f>IF(N922="základní",J922,0)</f>
        <v>0</v>
      </c>
      <c r="BF922" s="127">
        <f>IF(N922="snížená",J922,0)</f>
        <v>0</v>
      </c>
      <c r="BG922" s="127">
        <f>IF(N922="zákl. přenesená",J922,0)</f>
        <v>0</v>
      </c>
      <c r="BH922" s="127">
        <f>IF(N922="sníž. přenesená",J922,0)</f>
        <v>0</v>
      </c>
      <c r="BI922" s="127">
        <f>IF(N922="nulová",J922,0)</f>
        <v>0</v>
      </c>
      <c r="BJ922" s="16" t="s">
        <v>78</v>
      </c>
      <c r="BK922" s="127">
        <f>ROUND(I922*H922,2)</f>
        <v>0</v>
      </c>
      <c r="BL922" s="16" t="s">
        <v>162</v>
      </c>
      <c r="BM922" s="126" t="s">
        <v>1152</v>
      </c>
    </row>
    <row r="923" spans="2:65" s="1" customFormat="1" ht="29.25">
      <c r="B923" s="31"/>
      <c r="D923" s="234" t="s">
        <v>166</v>
      </c>
      <c r="F923" s="235" t="s">
        <v>312</v>
      </c>
      <c r="I923" s="128"/>
      <c r="L923" s="31"/>
      <c r="M923" s="129"/>
      <c r="T923" s="52"/>
      <c r="AT923" s="16" t="s">
        <v>166</v>
      </c>
      <c r="AU923" s="16" t="s">
        <v>80</v>
      </c>
    </row>
    <row r="924" spans="2:65" s="12" customFormat="1">
      <c r="B924" s="130"/>
      <c r="C924" s="246"/>
      <c r="D924" s="234" t="s">
        <v>168</v>
      </c>
      <c r="E924" s="247" t="s">
        <v>19</v>
      </c>
      <c r="F924" s="248" t="s">
        <v>1153</v>
      </c>
      <c r="G924" s="246"/>
      <c r="H924" s="249">
        <v>30.48</v>
      </c>
      <c r="I924" s="132"/>
      <c r="L924" s="130"/>
      <c r="M924" s="133"/>
      <c r="T924" s="134"/>
      <c r="AT924" s="131" t="s">
        <v>168</v>
      </c>
      <c r="AU924" s="131" t="s">
        <v>80</v>
      </c>
      <c r="AV924" s="12" t="s">
        <v>80</v>
      </c>
      <c r="AW924" s="12" t="s">
        <v>34</v>
      </c>
      <c r="AX924" s="12" t="s">
        <v>78</v>
      </c>
      <c r="AY924" s="131" t="s">
        <v>155</v>
      </c>
    </row>
    <row r="925" spans="2:65" s="1" customFormat="1" ht="16.5" customHeight="1">
      <c r="B925" s="31"/>
      <c r="C925" s="250" t="s">
        <v>1154</v>
      </c>
      <c r="D925" s="250" t="s">
        <v>192</v>
      </c>
      <c r="E925" s="251" t="s">
        <v>315</v>
      </c>
      <c r="F925" s="252" t="s">
        <v>316</v>
      </c>
      <c r="G925" s="253" t="s">
        <v>300</v>
      </c>
      <c r="H925" s="254">
        <v>30.48</v>
      </c>
      <c r="I925" s="136"/>
      <c r="J925" s="137">
        <f>ROUND(I925*H925,2)</f>
        <v>0</v>
      </c>
      <c r="K925" s="135" t="s">
        <v>19</v>
      </c>
      <c r="L925" s="138"/>
      <c r="M925" s="139" t="s">
        <v>19</v>
      </c>
      <c r="N925" s="140" t="s">
        <v>44</v>
      </c>
      <c r="P925" s="124">
        <f>O925*H925</f>
        <v>0</v>
      </c>
      <c r="Q925" s="124">
        <v>1E-3</v>
      </c>
      <c r="R925" s="124">
        <f>Q925*H925</f>
        <v>3.048E-2</v>
      </c>
      <c r="S925" s="124">
        <v>0</v>
      </c>
      <c r="T925" s="125">
        <f>S925*H925</f>
        <v>0</v>
      </c>
      <c r="AR925" s="126" t="s">
        <v>195</v>
      </c>
      <c r="AT925" s="126" t="s">
        <v>192</v>
      </c>
      <c r="AU925" s="126" t="s">
        <v>80</v>
      </c>
      <c r="AY925" s="16" t="s">
        <v>155</v>
      </c>
      <c r="BE925" s="127">
        <f>IF(N925="základní",J925,0)</f>
        <v>0</v>
      </c>
      <c r="BF925" s="127">
        <f>IF(N925="snížená",J925,0)</f>
        <v>0</v>
      </c>
      <c r="BG925" s="127">
        <f>IF(N925="zákl. přenesená",J925,0)</f>
        <v>0</v>
      </c>
      <c r="BH925" s="127">
        <f>IF(N925="sníž. přenesená",J925,0)</f>
        <v>0</v>
      </c>
      <c r="BI925" s="127">
        <f>IF(N925="nulová",J925,0)</f>
        <v>0</v>
      </c>
      <c r="BJ925" s="16" t="s">
        <v>78</v>
      </c>
      <c r="BK925" s="127">
        <f>ROUND(I925*H925,2)</f>
        <v>0</v>
      </c>
      <c r="BL925" s="16" t="s">
        <v>162</v>
      </c>
      <c r="BM925" s="126" t="s">
        <v>1155</v>
      </c>
    </row>
    <row r="926" spans="2:65" s="1" customFormat="1" ht="19.5">
      <c r="B926" s="31"/>
      <c r="D926" s="234" t="s">
        <v>166</v>
      </c>
      <c r="F926" s="235" t="s">
        <v>318</v>
      </c>
      <c r="I926" s="128"/>
      <c r="L926" s="31"/>
      <c r="M926" s="129"/>
      <c r="T926" s="52"/>
      <c r="AT926" s="16" t="s">
        <v>166</v>
      </c>
      <c r="AU926" s="16" t="s">
        <v>80</v>
      </c>
    </row>
    <row r="927" spans="2:65" s="1" customFormat="1" ht="21.75" customHeight="1">
      <c r="B927" s="31"/>
      <c r="C927" s="239" t="s">
        <v>1156</v>
      </c>
      <c r="D927" s="239" t="s">
        <v>157</v>
      </c>
      <c r="E927" s="240" t="s">
        <v>1157</v>
      </c>
      <c r="F927" s="241" t="s">
        <v>1158</v>
      </c>
      <c r="G927" s="242" t="s">
        <v>172</v>
      </c>
      <c r="H927" s="243">
        <v>76.2</v>
      </c>
      <c r="I927" s="120"/>
      <c r="J927" s="121">
        <f>ROUND(I927*H927,2)</f>
        <v>0</v>
      </c>
      <c r="K927" s="119" t="s">
        <v>161</v>
      </c>
      <c r="L927" s="31"/>
      <c r="M927" s="122" t="s">
        <v>19</v>
      </c>
      <c r="N927" s="123" t="s">
        <v>44</v>
      </c>
      <c r="P927" s="124">
        <f>O927*H927</f>
        <v>0</v>
      </c>
      <c r="Q927" s="124">
        <v>0</v>
      </c>
      <c r="R927" s="124">
        <f>Q927*H927</f>
        <v>0</v>
      </c>
      <c r="S927" s="124">
        <v>0</v>
      </c>
      <c r="T927" s="125">
        <f>S927*H927</f>
        <v>0</v>
      </c>
      <c r="AR927" s="126" t="s">
        <v>162</v>
      </c>
      <c r="AT927" s="126" t="s">
        <v>157</v>
      </c>
      <c r="AU927" s="126" t="s">
        <v>80</v>
      </c>
      <c r="AY927" s="16" t="s">
        <v>155</v>
      </c>
      <c r="BE927" s="127">
        <f>IF(N927="základní",J927,0)</f>
        <v>0</v>
      </c>
      <c r="BF927" s="127">
        <f>IF(N927="snížená",J927,0)</f>
        <v>0</v>
      </c>
      <c r="BG927" s="127">
        <f>IF(N927="zákl. přenesená",J927,0)</f>
        <v>0</v>
      </c>
      <c r="BH927" s="127">
        <f>IF(N927="sníž. přenesená",J927,0)</f>
        <v>0</v>
      </c>
      <c r="BI927" s="127">
        <f>IF(N927="nulová",J927,0)</f>
        <v>0</v>
      </c>
      <c r="BJ927" s="16" t="s">
        <v>78</v>
      </c>
      <c r="BK927" s="127">
        <f>ROUND(I927*H927,2)</f>
        <v>0</v>
      </c>
      <c r="BL927" s="16" t="s">
        <v>162</v>
      </c>
      <c r="BM927" s="126" t="s">
        <v>1159</v>
      </c>
    </row>
    <row r="928" spans="2:65" s="1" customFormat="1">
      <c r="B928" s="31"/>
      <c r="D928" s="244" t="s">
        <v>164</v>
      </c>
      <c r="F928" s="245" t="s">
        <v>1160</v>
      </c>
      <c r="I928" s="128"/>
      <c r="L928" s="31"/>
      <c r="M928" s="129"/>
      <c r="T928" s="52"/>
      <c r="AT928" s="16" t="s">
        <v>164</v>
      </c>
      <c r="AU928" s="16" t="s">
        <v>80</v>
      </c>
    </row>
    <row r="929" spans="2:65" s="1" customFormat="1" ht="19.5">
      <c r="B929" s="31"/>
      <c r="D929" s="234" t="s">
        <v>166</v>
      </c>
      <c r="F929" s="235" t="s">
        <v>1161</v>
      </c>
      <c r="I929" s="128"/>
      <c r="L929" s="31"/>
      <c r="M929" s="129"/>
      <c r="T929" s="52"/>
      <c r="AT929" s="16" t="s">
        <v>166</v>
      </c>
      <c r="AU929" s="16" t="s">
        <v>80</v>
      </c>
    </row>
    <row r="930" spans="2:65" s="12" customFormat="1">
      <c r="B930" s="130"/>
      <c r="C930" s="246"/>
      <c r="D930" s="234" t="s">
        <v>168</v>
      </c>
      <c r="E930" s="247" t="s">
        <v>19</v>
      </c>
      <c r="F930" s="248" t="s">
        <v>1162</v>
      </c>
      <c r="G930" s="246"/>
      <c r="H930" s="249">
        <v>76.2</v>
      </c>
      <c r="I930" s="132"/>
      <c r="L930" s="130"/>
      <c r="M930" s="133"/>
      <c r="T930" s="134"/>
      <c r="AT930" s="131" t="s">
        <v>168</v>
      </c>
      <c r="AU930" s="131" t="s">
        <v>80</v>
      </c>
      <c r="AV930" s="12" t="s">
        <v>80</v>
      </c>
      <c r="AW930" s="12" t="s">
        <v>34</v>
      </c>
      <c r="AX930" s="12" t="s">
        <v>78</v>
      </c>
      <c r="AY930" s="131" t="s">
        <v>155</v>
      </c>
    </row>
    <row r="931" spans="2:65" s="1" customFormat="1" ht="16.5" customHeight="1">
      <c r="B931" s="31"/>
      <c r="C931" s="239" t="s">
        <v>1163</v>
      </c>
      <c r="D931" s="239" t="s">
        <v>157</v>
      </c>
      <c r="E931" s="240" t="s">
        <v>590</v>
      </c>
      <c r="F931" s="241" t="s">
        <v>591</v>
      </c>
      <c r="G931" s="242" t="s">
        <v>592</v>
      </c>
      <c r="H931" s="243">
        <v>104</v>
      </c>
      <c r="I931" s="120"/>
      <c r="J931" s="121">
        <f>ROUND(I931*H931,2)</f>
        <v>0</v>
      </c>
      <c r="K931" s="119" t="s">
        <v>161</v>
      </c>
      <c r="L931" s="31"/>
      <c r="M931" s="122" t="s">
        <v>19</v>
      </c>
      <c r="N931" s="123" t="s">
        <v>44</v>
      </c>
      <c r="P931" s="124">
        <f>O931*H931</f>
        <v>0</v>
      </c>
      <c r="Q931" s="124">
        <v>0</v>
      </c>
      <c r="R931" s="124">
        <f>Q931*H931</f>
        <v>0</v>
      </c>
      <c r="S931" s="124">
        <v>0</v>
      </c>
      <c r="T931" s="125">
        <f>S931*H931</f>
        <v>0</v>
      </c>
      <c r="AR931" s="126" t="s">
        <v>162</v>
      </c>
      <c r="AT931" s="126" t="s">
        <v>157</v>
      </c>
      <c r="AU931" s="126" t="s">
        <v>80</v>
      </c>
      <c r="AY931" s="16" t="s">
        <v>155</v>
      </c>
      <c r="BE931" s="127">
        <f>IF(N931="základní",J931,0)</f>
        <v>0</v>
      </c>
      <c r="BF931" s="127">
        <f>IF(N931="snížená",J931,0)</f>
        <v>0</v>
      </c>
      <c r="BG931" s="127">
        <f>IF(N931="zákl. přenesená",J931,0)</f>
        <v>0</v>
      </c>
      <c r="BH931" s="127">
        <f>IF(N931="sníž. přenesená",J931,0)</f>
        <v>0</v>
      </c>
      <c r="BI931" s="127">
        <f>IF(N931="nulová",J931,0)</f>
        <v>0</v>
      </c>
      <c r="BJ931" s="16" t="s">
        <v>78</v>
      </c>
      <c r="BK931" s="127">
        <f>ROUND(I931*H931,2)</f>
        <v>0</v>
      </c>
      <c r="BL931" s="16" t="s">
        <v>162</v>
      </c>
      <c r="BM931" s="126" t="s">
        <v>1164</v>
      </c>
    </row>
    <row r="932" spans="2:65" s="1" customFormat="1">
      <c r="B932" s="31"/>
      <c r="D932" s="244" t="s">
        <v>164</v>
      </c>
      <c r="F932" s="245" t="s">
        <v>594</v>
      </c>
      <c r="I932" s="128"/>
      <c r="L932" s="31"/>
      <c r="M932" s="129"/>
      <c r="T932" s="52"/>
      <c r="AT932" s="16" t="s">
        <v>164</v>
      </c>
      <c r="AU932" s="16" t="s">
        <v>80</v>
      </c>
    </row>
    <row r="933" spans="2:65" s="1" customFormat="1" ht="19.5">
      <c r="B933" s="31"/>
      <c r="D933" s="234" t="s">
        <v>166</v>
      </c>
      <c r="F933" s="235" t="s">
        <v>372</v>
      </c>
      <c r="I933" s="128"/>
      <c r="L933" s="31"/>
      <c r="M933" s="129"/>
      <c r="T933" s="52"/>
      <c r="AT933" s="16" t="s">
        <v>166</v>
      </c>
      <c r="AU933" s="16" t="s">
        <v>80</v>
      </c>
    </row>
    <row r="934" spans="2:65" s="12" customFormat="1">
      <c r="B934" s="130"/>
      <c r="C934" s="246"/>
      <c r="D934" s="234" t="s">
        <v>168</v>
      </c>
      <c r="E934" s="247" t="s">
        <v>19</v>
      </c>
      <c r="F934" s="248" t="s">
        <v>1165</v>
      </c>
      <c r="G934" s="246"/>
      <c r="H934" s="249">
        <v>104</v>
      </c>
      <c r="I934" s="132"/>
      <c r="L934" s="130"/>
      <c r="M934" s="133"/>
      <c r="T934" s="134"/>
      <c r="AT934" s="131" t="s">
        <v>168</v>
      </c>
      <c r="AU934" s="131" t="s">
        <v>80</v>
      </c>
      <c r="AV934" s="12" t="s">
        <v>80</v>
      </c>
      <c r="AW934" s="12" t="s">
        <v>34</v>
      </c>
      <c r="AX934" s="12" t="s">
        <v>78</v>
      </c>
      <c r="AY934" s="131" t="s">
        <v>155</v>
      </c>
    </row>
    <row r="935" spans="2:65" s="1" customFormat="1" ht="24.2" customHeight="1">
      <c r="B935" s="31"/>
      <c r="C935" s="239" t="s">
        <v>1166</v>
      </c>
      <c r="D935" s="239" t="s">
        <v>157</v>
      </c>
      <c r="E935" s="290" t="s">
        <v>841</v>
      </c>
      <c r="F935" s="119" t="s">
        <v>842</v>
      </c>
      <c r="G935" s="291" t="s">
        <v>179</v>
      </c>
      <c r="H935" s="292">
        <v>30</v>
      </c>
      <c r="I935" s="120"/>
      <c r="J935" s="121">
        <f>ROUND(I935*H935,2)</f>
        <v>0</v>
      </c>
      <c r="K935" s="119" t="s">
        <v>161</v>
      </c>
      <c r="L935" s="31"/>
      <c r="M935" s="122" t="s">
        <v>19</v>
      </c>
      <c r="N935" s="123" t="s">
        <v>44</v>
      </c>
      <c r="P935" s="124">
        <f>O935*H935</f>
        <v>0</v>
      </c>
      <c r="Q935" s="124">
        <v>0</v>
      </c>
      <c r="R935" s="124">
        <f>Q935*H935</f>
        <v>0</v>
      </c>
      <c r="S935" s="124">
        <v>0</v>
      </c>
      <c r="T935" s="125">
        <f>S935*H935</f>
        <v>0</v>
      </c>
      <c r="AR935" s="126" t="s">
        <v>162</v>
      </c>
      <c r="AT935" s="126" t="s">
        <v>157</v>
      </c>
      <c r="AU935" s="126" t="s">
        <v>80</v>
      </c>
      <c r="AY935" s="16" t="s">
        <v>155</v>
      </c>
      <c r="BE935" s="127">
        <f>IF(N935="základní",J935,0)</f>
        <v>0</v>
      </c>
      <c r="BF935" s="127">
        <f>IF(N935="snížená",J935,0)</f>
        <v>0</v>
      </c>
      <c r="BG935" s="127">
        <f>IF(N935="zákl. přenesená",J935,0)</f>
        <v>0</v>
      </c>
      <c r="BH935" s="127">
        <f>IF(N935="sníž. přenesená",J935,0)</f>
        <v>0</v>
      </c>
      <c r="BI935" s="127">
        <f>IF(N935="nulová",J935,0)</f>
        <v>0</v>
      </c>
      <c r="BJ935" s="16" t="s">
        <v>78</v>
      </c>
      <c r="BK935" s="127">
        <f>ROUND(I935*H935,2)</f>
        <v>0</v>
      </c>
      <c r="BL935" s="16" t="s">
        <v>162</v>
      </c>
      <c r="BM935" s="126" t="s">
        <v>1167</v>
      </c>
    </row>
    <row r="936" spans="2:65" s="1" customFormat="1">
      <c r="B936" s="31"/>
      <c r="D936" s="244" t="s">
        <v>164</v>
      </c>
      <c r="F936" s="245" t="s">
        <v>844</v>
      </c>
      <c r="I936" s="128"/>
      <c r="L936" s="31"/>
      <c r="M936" s="129"/>
      <c r="T936" s="52"/>
      <c r="AT936" s="16" t="s">
        <v>164</v>
      </c>
      <c r="AU936" s="16" t="s">
        <v>80</v>
      </c>
    </row>
    <row r="937" spans="2:65" s="1" customFormat="1" ht="19.5">
      <c r="B937" s="31"/>
      <c r="D937" s="234" t="s">
        <v>166</v>
      </c>
      <c r="F937" s="235" t="s">
        <v>845</v>
      </c>
      <c r="I937" s="128"/>
      <c r="L937" s="31"/>
      <c r="M937" s="129"/>
      <c r="T937" s="52"/>
      <c r="AT937" s="16" t="s">
        <v>166</v>
      </c>
      <c r="AU937" s="16" t="s">
        <v>80</v>
      </c>
    </row>
    <row r="938" spans="2:65" s="1" customFormat="1" ht="24.2" customHeight="1">
      <c r="B938" s="31"/>
      <c r="C938" s="250" t="s">
        <v>1168</v>
      </c>
      <c r="D938" s="250" t="s">
        <v>192</v>
      </c>
      <c r="E938" s="251" t="s">
        <v>980</v>
      </c>
      <c r="F938" s="252" t="s">
        <v>981</v>
      </c>
      <c r="G938" s="253" t="s">
        <v>179</v>
      </c>
      <c r="H938" s="254">
        <v>30</v>
      </c>
      <c r="I938" s="136"/>
      <c r="J938" s="137">
        <f>ROUND(I938*H938,2)</f>
        <v>0</v>
      </c>
      <c r="K938" s="135" t="s">
        <v>19</v>
      </c>
      <c r="L938" s="138"/>
      <c r="M938" s="139" t="s">
        <v>19</v>
      </c>
      <c r="N938" s="140" t="s">
        <v>44</v>
      </c>
      <c r="P938" s="124">
        <f>O938*H938</f>
        <v>0</v>
      </c>
      <c r="Q938" s="124">
        <v>0</v>
      </c>
      <c r="R938" s="124">
        <f>Q938*H938</f>
        <v>0</v>
      </c>
      <c r="S938" s="124">
        <v>0</v>
      </c>
      <c r="T938" s="125">
        <f>S938*H938</f>
        <v>0</v>
      </c>
      <c r="AR938" s="126" t="s">
        <v>195</v>
      </c>
      <c r="AT938" s="126" t="s">
        <v>192</v>
      </c>
      <c r="AU938" s="126" t="s">
        <v>80</v>
      </c>
      <c r="AY938" s="16" t="s">
        <v>155</v>
      </c>
      <c r="BE938" s="127">
        <f>IF(N938="základní",J938,0)</f>
        <v>0</v>
      </c>
      <c r="BF938" s="127">
        <f>IF(N938="snížená",J938,0)</f>
        <v>0</v>
      </c>
      <c r="BG938" s="127">
        <f>IF(N938="zákl. přenesená",J938,0)</f>
        <v>0</v>
      </c>
      <c r="BH938" s="127">
        <f>IF(N938="sníž. přenesená",J938,0)</f>
        <v>0</v>
      </c>
      <c r="BI938" s="127">
        <f>IF(N938="nulová",J938,0)</f>
        <v>0</v>
      </c>
      <c r="BJ938" s="16" t="s">
        <v>78</v>
      </c>
      <c r="BK938" s="127">
        <f>ROUND(I938*H938,2)</f>
        <v>0</v>
      </c>
      <c r="BL938" s="16" t="s">
        <v>162</v>
      </c>
      <c r="BM938" s="126" t="s">
        <v>1169</v>
      </c>
    </row>
    <row r="939" spans="2:65" s="1" customFormat="1" ht="24.2" customHeight="1">
      <c r="B939" s="31"/>
      <c r="C939" s="239" t="s">
        <v>1170</v>
      </c>
      <c r="D939" s="239" t="s">
        <v>157</v>
      </c>
      <c r="E939" s="240" t="s">
        <v>1064</v>
      </c>
      <c r="F939" s="241" t="s">
        <v>1065</v>
      </c>
      <c r="G939" s="242" t="s">
        <v>160</v>
      </c>
      <c r="H939" s="243">
        <v>5</v>
      </c>
      <c r="I939" s="120"/>
      <c r="J939" s="121">
        <f>ROUND(I939*H939,2)</f>
        <v>0</v>
      </c>
      <c r="K939" s="119" t="s">
        <v>19</v>
      </c>
      <c r="L939" s="31"/>
      <c r="M939" s="122" t="s">
        <v>19</v>
      </c>
      <c r="N939" s="123" t="s">
        <v>44</v>
      </c>
      <c r="P939" s="124">
        <f>O939*H939</f>
        <v>0</v>
      </c>
      <c r="Q939" s="124">
        <v>0</v>
      </c>
      <c r="R939" s="124">
        <f>Q939*H939</f>
        <v>0</v>
      </c>
      <c r="S939" s="124">
        <v>0</v>
      </c>
      <c r="T939" s="125">
        <f>S939*H939</f>
        <v>0</v>
      </c>
      <c r="AR939" s="126" t="s">
        <v>162</v>
      </c>
      <c r="AT939" s="126" t="s">
        <v>157</v>
      </c>
      <c r="AU939" s="126" t="s">
        <v>80</v>
      </c>
      <c r="AY939" s="16" t="s">
        <v>155</v>
      </c>
      <c r="BE939" s="127">
        <f>IF(N939="základní",J939,0)</f>
        <v>0</v>
      </c>
      <c r="BF939" s="127">
        <f>IF(N939="snížená",J939,0)</f>
        <v>0</v>
      </c>
      <c r="BG939" s="127">
        <f>IF(N939="zákl. přenesená",J939,0)</f>
        <v>0</v>
      </c>
      <c r="BH939" s="127">
        <f>IF(N939="sníž. přenesená",J939,0)</f>
        <v>0</v>
      </c>
      <c r="BI939" s="127">
        <f>IF(N939="nulová",J939,0)</f>
        <v>0</v>
      </c>
      <c r="BJ939" s="16" t="s">
        <v>78</v>
      </c>
      <c r="BK939" s="127">
        <f>ROUND(I939*H939,2)</f>
        <v>0</v>
      </c>
      <c r="BL939" s="16" t="s">
        <v>162</v>
      </c>
      <c r="BM939" s="126" t="s">
        <v>1171</v>
      </c>
    </row>
    <row r="940" spans="2:65" s="1" customFormat="1" ht="16.5" customHeight="1">
      <c r="B940" s="31"/>
      <c r="C940" s="250" t="s">
        <v>1172</v>
      </c>
      <c r="D940" s="250" t="s">
        <v>192</v>
      </c>
      <c r="E940" s="251" t="s">
        <v>1068</v>
      </c>
      <c r="F940" s="252" t="s">
        <v>1069</v>
      </c>
      <c r="G940" s="253" t="s">
        <v>300</v>
      </c>
      <c r="H940" s="254">
        <v>0.01</v>
      </c>
      <c r="I940" s="136"/>
      <c r="J940" s="137">
        <f>ROUND(I940*H940,2)</f>
        <v>0</v>
      </c>
      <c r="K940" s="135" t="s">
        <v>19</v>
      </c>
      <c r="L940" s="138"/>
      <c r="M940" s="139" t="s">
        <v>19</v>
      </c>
      <c r="N940" s="140" t="s">
        <v>44</v>
      </c>
      <c r="P940" s="124">
        <f>O940*H940</f>
        <v>0</v>
      </c>
      <c r="Q940" s="124">
        <v>0</v>
      </c>
      <c r="R940" s="124">
        <f>Q940*H940</f>
        <v>0</v>
      </c>
      <c r="S940" s="124">
        <v>0</v>
      </c>
      <c r="T940" s="125">
        <f>S940*H940</f>
        <v>0</v>
      </c>
      <c r="AR940" s="126" t="s">
        <v>195</v>
      </c>
      <c r="AT940" s="126" t="s">
        <v>192</v>
      </c>
      <c r="AU940" s="126" t="s">
        <v>80</v>
      </c>
      <c r="AY940" s="16" t="s">
        <v>155</v>
      </c>
      <c r="BE940" s="127">
        <f>IF(N940="základní",J940,0)</f>
        <v>0</v>
      </c>
      <c r="BF940" s="127">
        <f>IF(N940="snížená",J940,0)</f>
        <v>0</v>
      </c>
      <c r="BG940" s="127">
        <f>IF(N940="zákl. přenesená",J940,0)</f>
        <v>0</v>
      </c>
      <c r="BH940" s="127">
        <f>IF(N940="sníž. přenesená",J940,0)</f>
        <v>0</v>
      </c>
      <c r="BI940" s="127">
        <f>IF(N940="nulová",J940,0)</f>
        <v>0</v>
      </c>
      <c r="BJ940" s="16" t="s">
        <v>78</v>
      </c>
      <c r="BK940" s="127">
        <f>ROUND(I940*H940,2)</f>
        <v>0</v>
      </c>
      <c r="BL940" s="16" t="s">
        <v>162</v>
      </c>
      <c r="BM940" s="126" t="s">
        <v>1173</v>
      </c>
    </row>
    <row r="941" spans="2:65" s="11" customFormat="1" ht="22.9" customHeight="1">
      <c r="B941" s="109"/>
      <c r="C941" s="236"/>
      <c r="D941" s="237" t="s">
        <v>72</v>
      </c>
      <c r="E941" s="238" t="s">
        <v>322</v>
      </c>
      <c r="F941" s="238" t="s">
        <v>1174</v>
      </c>
      <c r="G941" s="236"/>
      <c r="H941" s="236"/>
      <c r="I941" s="286"/>
      <c r="J941" s="287">
        <f>BK941</f>
        <v>0</v>
      </c>
      <c r="K941" s="236"/>
      <c r="L941" s="109"/>
      <c r="M941" s="114"/>
      <c r="P941" s="115">
        <f>SUM(P942:P973)</f>
        <v>0</v>
      </c>
      <c r="R941" s="115">
        <f>SUM(R942:R973)</f>
        <v>0</v>
      </c>
      <c r="T941" s="116">
        <f>SUM(T942:T973)</f>
        <v>0</v>
      </c>
      <c r="AR941" s="110" t="s">
        <v>78</v>
      </c>
      <c r="AT941" s="117" t="s">
        <v>72</v>
      </c>
      <c r="AU941" s="117" t="s">
        <v>78</v>
      </c>
      <c r="AY941" s="110" t="s">
        <v>155</v>
      </c>
      <c r="BK941" s="118">
        <f>SUM(BK942:BK973)</f>
        <v>0</v>
      </c>
    </row>
    <row r="942" spans="2:65" s="1" customFormat="1" ht="24.2" customHeight="1">
      <c r="B942" s="31"/>
      <c r="C942" s="239" t="s">
        <v>1175</v>
      </c>
      <c r="D942" s="239" t="s">
        <v>157</v>
      </c>
      <c r="E942" s="240" t="s">
        <v>817</v>
      </c>
      <c r="F942" s="241" t="s">
        <v>818</v>
      </c>
      <c r="G942" s="242" t="s">
        <v>160</v>
      </c>
      <c r="H942" s="243">
        <v>430</v>
      </c>
      <c r="I942" s="120"/>
      <c r="J942" s="121">
        <f>ROUND(I942*H942,2)</f>
        <v>0</v>
      </c>
      <c r="K942" s="119" t="s">
        <v>161</v>
      </c>
      <c r="L942" s="31"/>
      <c r="M942" s="122" t="s">
        <v>19</v>
      </c>
      <c r="N942" s="123" t="s">
        <v>44</v>
      </c>
      <c r="P942" s="124">
        <f>O942*H942</f>
        <v>0</v>
      </c>
      <c r="Q942" s="124">
        <v>0</v>
      </c>
      <c r="R942" s="124">
        <f>Q942*H942</f>
        <v>0</v>
      </c>
      <c r="S942" s="124">
        <v>0</v>
      </c>
      <c r="T942" s="125">
        <f>S942*H942</f>
        <v>0</v>
      </c>
      <c r="AR942" s="126" t="s">
        <v>162</v>
      </c>
      <c r="AT942" s="126" t="s">
        <v>157</v>
      </c>
      <c r="AU942" s="126" t="s">
        <v>80</v>
      </c>
      <c r="AY942" s="16" t="s">
        <v>155</v>
      </c>
      <c r="BE942" s="127">
        <f>IF(N942="základní",J942,0)</f>
        <v>0</v>
      </c>
      <c r="BF942" s="127">
        <f>IF(N942="snížená",J942,0)</f>
        <v>0</v>
      </c>
      <c r="BG942" s="127">
        <f>IF(N942="zákl. přenesená",J942,0)</f>
        <v>0</v>
      </c>
      <c r="BH942" s="127">
        <f>IF(N942="sníž. přenesená",J942,0)</f>
        <v>0</v>
      </c>
      <c r="BI942" s="127">
        <f>IF(N942="nulová",J942,0)</f>
        <v>0</v>
      </c>
      <c r="BJ942" s="16" t="s">
        <v>78</v>
      </c>
      <c r="BK942" s="127">
        <f>ROUND(I942*H942,2)</f>
        <v>0</v>
      </c>
      <c r="BL942" s="16" t="s">
        <v>162</v>
      </c>
      <c r="BM942" s="126" t="s">
        <v>1176</v>
      </c>
    </row>
    <row r="943" spans="2:65" s="1" customFormat="1">
      <c r="B943" s="31"/>
      <c r="D943" s="244" t="s">
        <v>164</v>
      </c>
      <c r="F943" s="245" t="s">
        <v>820</v>
      </c>
      <c r="I943" s="128"/>
      <c r="L943" s="31"/>
      <c r="M943" s="129"/>
      <c r="T943" s="52"/>
      <c r="AT943" s="16" t="s">
        <v>164</v>
      </c>
      <c r="AU943" s="16" t="s">
        <v>80</v>
      </c>
    </row>
    <row r="944" spans="2:65" s="1" customFormat="1" ht="19.5">
      <c r="B944" s="31"/>
      <c r="D944" s="234" t="s">
        <v>166</v>
      </c>
      <c r="F944" s="235" t="s">
        <v>289</v>
      </c>
      <c r="I944" s="128"/>
      <c r="L944" s="31"/>
      <c r="M944" s="129"/>
      <c r="T944" s="52"/>
      <c r="AT944" s="16" t="s">
        <v>166</v>
      </c>
      <c r="AU944" s="16" t="s">
        <v>80</v>
      </c>
    </row>
    <row r="945" spans="2:65" s="1" customFormat="1" ht="21.75" customHeight="1">
      <c r="B945" s="31"/>
      <c r="C945" s="255" t="s">
        <v>1177</v>
      </c>
      <c r="D945" s="255" t="s">
        <v>157</v>
      </c>
      <c r="E945" s="256" t="s">
        <v>823</v>
      </c>
      <c r="F945" s="241" t="s">
        <v>824</v>
      </c>
      <c r="G945" s="242" t="s">
        <v>160</v>
      </c>
      <c r="H945" s="243">
        <v>860</v>
      </c>
      <c r="I945" s="120"/>
      <c r="J945" s="121">
        <f>ROUND(I945*H945,2)</f>
        <v>0</v>
      </c>
      <c r="K945" s="119" t="s">
        <v>161</v>
      </c>
      <c r="L945" s="31"/>
      <c r="M945" s="122" t="s">
        <v>19</v>
      </c>
      <c r="N945" s="123" t="s">
        <v>44</v>
      </c>
      <c r="P945" s="124">
        <f>O945*H945</f>
        <v>0</v>
      </c>
      <c r="Q945" s="124">
        <v>0</v>
      </c>
      <c r="R945" s="124">
        <f>Q945*H945</f>
        <v>0</v>
      </c>
      <c r="S945" s="124">
        <v>0</v>
      </c>
      <c r="T945" s="125">
        <f>S945*H945</f>
        <v>0</v>
      </c>
      <c r="AR945" s="126" t="s">
        <v>162</v>
      </c>
      <c r="AT945" s="126" t="s">
        <v>157</v>
      </c>
      <c r="AU945" s="126" t="s">
        <v>80</v>
      </c>
      <c r="AY945" s="16" t="s">
        <v>155</v>
      </c>
      <c r="BE945" s="127">
        <f>IF(N945="základní",J945,0)</f>
        <v>0</v>
      </c>
      <c r="BF945" s="127">
        <f>IF(N945="snížená",J945,0)</f>
        <v>0</v>
      </c>
      <c r="BG945" s="127">
        <f>IF(N945="zákl. přenesená",J945,0)</f>
        <v>0</v>
      </c>
      <c r="BH945" s="127">
        <f>IF(N945="sníž. přenesená",J945,0)</f>
        <v>0</v>
      </c>
      <c r="BI945" s="127">
        <f>IF(N945="nulová",J945,0)</f>
        <v>0</v>
      </c>
      <c r="BJ945" s="16" t="s">
        <v>78</v>
      </c>
      <c r="BK945" s="127">
        <f>ROUND(I945*H945,2)</f>
        <v>0</v>
      </c>
      <c r="BL945" s="16" t="s">
        <v>162</v>
      </c>
      <c r="BM945" s="126" t="s">
        <v>1178</v>
      </c>
    </row>
    <row r="946" spans="2:65" s="1" customFormat="1">
      <c r="B946" s="31"/>
      <c r="D946" s="244" t="s">
        <v>164</v>
      </c>
      <c r="F946" s="245" t="s">
        <v>826</v>
      </c>
      <c r="I946" s="128"/>
      <c r="L946" s="31"/>
      <c r="M946" s="129"/>
      <c r="T946" s="52"/>
      <c r="AT946" s="16" t="s">
        <v>164</v>
      </c>
      <c r="AU946" s="16" t="s">
        <v>80</v>
      </c>
    </row>
    <row r="947" spans="2:65" s="1" customFormat="1" ht="39">
      <c r="B947" s="31"/>
      <c r="C947" s="258"/>
      <c r="D947" s="257" t="s">
        <v>166</v>
      </c>
      <c r="E947" s="258"/>
      <c r="F947" s="259" t="s">
        <v>557</v>
      </c>
      <c r="I947" s="128"/>
      <c r="L947" s="31"/>
      <c r="M947" s="129"/>
      <c r="T947" s="52"/>
      <c r="AT947" s="16" t="s">
        <v>166</v>
      </c>
      <c r="AU947" s="16" t="s">
        <v>80</v>
      </c>
    </row>
    <row r="948" spans="2:65" s="12" customFormat="1">
      <c r="B948" s="130"/>
      <c r="C948" s="246"/>
      <c r="D948" s="234" t="s">
        <v>168</v>
      </c>
      <c r="E948" s="247" t="s">
        <v>19</v>
      </c>
      <c r="F948" s="248" t="s">
        <v>1179</v>
      </c>
      <c r="G948" s="246"/>
      <c r="H948" s="249">
        <v>860</v>
      </c>
      <c r="I948" s="132"/>
      <c r="L948" s="130"/>
      <c r="M948" s="133"/>
      <c r="T948" s="134"/>
      <c r="AT948" s="131" t="s">
        <v>168</v>
      </c>
      <c r="AU948" s="131" t="s">
        <v>80</v>
      </c>
      <c r="AV948" s="12" t="s">
        <v>80</v>
      </c>
      <c r="AW948" s="12" t="s">
        <v>34</v>
      </c>
      <c r="AX948" s="12" t="s">
        <v>78</v>
      </c>
      <c r="AY948" s="131" t="s">
        <v>155</v>
      </c>
    </row>
    <row r="949" spans="2:65" s="1" customFormat="1" ht="24.2" customHeight="1">
      <c r="B949" s="31"/>
      <c r="C949" s="239" t="s">
        <v>1180</v>
      </c>
      <c r="D949" s="239" t="s">
        <v>157</v>
      </c>
      <c r="E949" s="240" t="s">
        <v>806</v>
      </c>
      <c r="F949" s="241" t="s">
        <v>807</v>
      </c>
      <c r="G949" s="242" t="s">
        <v>160</v>
      </c>
      <c r="H949" s="243">
        <v>430</v>
      </c>
      <c r="I949" s="120"/>
      <c r="J949" s="121">
        <f>ROUND(I949*H949,2)</f>
        <v>0</v>
      </c>
      <c r="K949" s="119" t="s">
        <v>161</v>
      </c>
      <c r="L949" s="31"/>
      <c r="M949" s="122" t="s">
        <v>19</v>
      </c>
      <c r="N949" s="123" t="s">
        <v>44</v>
      </c>
      <c r="P949" s="124">
        <f>O949*H949</f>
        <v>0</v>
      </c>
      <c r="Q949" s="124">
        <v>0</v>
      </c>
      <c r="R949" s="124">
        <f>Q949*H949</f>
        <v>0</v>
      </c>
      <c r="S949" s="124">
        <v>0</v>
      </c>
      <c r="T949" s="125">
        <f>S949*H949</f>
        <v>0</v>
      </c>
      <c r="AR949" s="126" t="s">
        <v>162</v>
      </c>
      <c r="AT949" s="126" t="s">
        <v>157</v>
      </c>
      <c r="AU949" s="126" t="s">
        <v>80</v>
      </c>
      <c r="AY949" s="16" t="s">
        <v>155</v>
      </c>
      <c r="BE949" s="127">
        <f>IF(N949="základní",J949,0)</f>
        <v>0</v>
      </c>
      <c r="BF949" s="127">
        <f>IF(N949="snížená",J949,0)</f>
        <v>0</v>
      </c>
      <c r="BG949" s="127">
        <f>IF(N949="zákl. přenesená",J949,0)</f>
        <v>0</v>
      </c>
      <c r="BH949" s="127">
        <f>IF(N949="sníž. přenesená",J949,0)</f>
        <v>0</v>
      </c>
      <c r="BI949" s="127">
        <f>IF(N949="nulová",J949,0)</f>
        <v>0</v>
      </c>
      <c r="BJ949" s="16" t="s">
        <v>78</v>
      </c>
      <c r="BK949" s="127">
        <f>ROUND(I949*H949,2)</f>
        <v>0</v>
      </c>
      <c r="BL949" s="16" t="s">
        <v>162</v>
      </c>
      <c r="BM949" s="126" t="s">
        <v>1181</v>
      </c>
    </row>
    <row r="950" spans="2:65" s="1" customFormat="1">
      <c r="B950" s="31"/>
      <c r="D950" s="244" t="s">
        <v>164</v>
      </c>
      <c r="F950" s="245" t="s">
        <v>809</v>
      </c>
      <c r="I950" s="128"/>
      <c r="L950" s="31"/>
      <c r="M950" s="129"/>
      <c r="T950" s="52"/>
      <c r="AT950" s="16" t="s">
        <v>164</v>
      </c>
      <c r="AU950" s="16" t="s">
        <v>80</v>
      </c>
    </row>
    <row r="951" spans="2:65" s="1" customFormat="1" ht="19.5">
      <c r="B951" s="31"/>
      <c r="D951" s="234" t="s">
        <v>166</v>
      </c>
      <c r="F951" s="235" t="s">
        <v>289</v>
      </c>
      <c r="I951" s="128"/>
      <c r="L951" s="31"/>
      <c r="M951" s="129"/>
      <c r="T951" s="52"/>
      <c r="AT951" s="16" t="s">
        <v>166</v>
      </c>
      <c r="AU951" s="16" t="s">
        <v>80</v>
      </c>
    </row>
    <row r="952" spans="2:65" s="1" customFormat="1" ht="24.2" customHeight="1">
      <c r="B952" s="31"/>
      <c r="C952" s="255" t="s">
        <v>1182</v>
      </c>
      <c r="D952" s="255" t="s">
        <v>157</v>
      </c>
      <c r="E952" s="256" t="s">
        <v>811</v>
      </c>
      <c r="F952" s="241" t="s">
        <v>812</v>
      </c>
      <c r="G952" s="242" t="s">
        <v>160</v>
      </c>
      <c r="H952" s="243">
        <v>1290</v>
      </c>
      <c r="I952" s="120"/>
      <c r="J952" s="121">
        <f>ROUND(I952*H952,2)</f>
        <v>0</v>
      </c>
      <c r="K952" s="119" t="s">
        <v>161</v>
      </c>
      <c r="L952" s="31"/>
      <c r="M952" s="122" t="s">
        <v>19</v>
      </c>
      <c r="N952" s="123" t="s">
        <v>44</v>
      </c>
      <c r="P952" s="124">
        <f>O952*H952</f>
        <v>0</v>
      </c>
      <c r="Q952" s="124">
        <v>0</v>
      </c>
      <c r="R952" s="124">
        <f>Q952*H952</f>
        <v>0</v>
      </c>
      <c r="S952" s="124">
        <v>0</v>
      </c>
      <c r="T952" s="125">
        <f>S952*H952</f>
        <v>0</v>
      </c>
      <c r="AR952" s="126" t="s">
        <v>162</v>
      </c>
      <c r="AT952" s="126" t="s">
        <v>157</v>
      </c>
      <c r="AU952" s="126" t="s">
        <v>80</v>
      </c>
      <c r="AY952" s="16" t="s">
        <v>155</v>
      </c>
      <c r="BE952" s="127">
        <f>IF(N952="základní",J952,0)</f>
        <v>0</v>
      </c>
      <c r="BF952" s="127">
        <f>IF(N952="snížená",J952,0)</f>
        <v>0</v>
      </c>
      <c r="BG952" s="127">
        <f>IF(N952="zákl. přenesená",J952,0)</f>
        <v>0</v>
      </c>
      <c r="BH952" s="127">
        <f>IF(N952="sníž. přenesená",J952,0)</f>
        <v>0</v>
      </c>
      <c r="BI952" s="127">
        <f>IF(N952="nulová",J952,0)</f>
        <v>0</v>
      </c>
      <c r="BJ952" s="16" t="s">
        <v>78</v>
      </c>
      <c r="BK952" s="127">
        <f>ROUND(I952*H952,2)</f>
        <v>0</v>
      </c>
      <c r="BL952" s="16" t="s">
        <v>162</v>
      </c>
      <c r="BM952" s="126" t="s">
        <v>1183</v>
      </c>
    </row>
    <row r="953" spans="2:65" s="1" customFormat="1">
      <c r="B953" s="31"/>
      <c r="D953" s="244" t="s">
        <v>164</v>
      </c>
      <c r="F953" s="245" t="s">
        <v>814</v>
      </c>
      <c r="I953" s="128"/>
      <c r="L953" s="31"/>
      <c r="M953" s="129"/>
      <c r="T953" s="52"/>
      <c r="AT953" s="16" t="s">
        <v>164</v>
      </c>
      <c r="AU953" s="16" t="s">
        <v>80</v>
      </c>
    </row>
    <row r="954" spans="2:65" s="1" customFormat="1" ht="39">
      <c r="B954" s="31"/>
      <c r="C954" s="258"/>
      <c r="D954" s="257" t="s">
        <v>166</v>
      </c>
      <c r="E954" s="258"/>
      <c r="F954" s="259" t="s">
        <v>1110</v>
      </c>
      <c r="I954" s="128"/>
      <c r="L954" s="31"/>
      <c r="M954" s="129"/>
      <c r="T954" s="52"/>
      <c r="AT954" s="16" t="s">
        <v>166</v>
      </c>
      <c r="AU954" s="16" t="s">
        <v>80</v>
      </c>
    </row>
    <row r="955" spans="2:65" s="12" customFormat="1">
      <c r="B955" s="130"/>
      <c r="C955" s="246"/>
      <c r="D955" s="234" t="s">
        <v>168</v>
      </c>
      <c r="E955" s="247" t="s">
        <v>19</v>
      </c>
      <c r="F955" s="248" t="s">
        <v>1184</v>
      </c>
      <c r="G955" s="246"/>
      <c r="H955" s="249">
        <v>1290</v>
      </c>
      <c r="I955" s="132"/>
      <c r="L955" s="130"/>
      <c r="M955" s="133"/>
      <c r="T955" s="134"/>
      <c r="AT955" s="131" t="s">
        <v>168</v>
      </c>
      <c r="AU955" s="131" t="s">
        <v>80</v>
      </c>
      <c r="AV955" s="12" t="s">
        <v>80</v>
      </c>
      <c r="AW955" s="12" t="s">
        <v>34</v>
      </c>
      <c r="AX955" s="12" t="s">
        <v>78</v>
      </c>
      <c r="AY955" s="131" t="s">
        <v>155</v>
      </c>
    </row>
    <row r="956" spans="2:65" s="1" customFormat="1" ht="16.5" customHeight="1">
      <c r="B956" s="31"/>
      <c r="C956" s="239" t="s">
        <v>1185</v>
      </c>
      <c r="D956" s="239" t="s">
        <v>157</v>
      </c>
      <c r="E956" s="240" t="s">
        <v>590</v>
      </c>
      <c r="F956" s="241" t="s">
        <v>591</v>
      </c>
      <c r="G956" s="242" t="s">
        <v>592</v>
      </c>
      <c r="H956" s="243">
        <v>90</v>
      </c>
      <c r="I956" s="120"/>
      <c r="J956" s="121">
        <f>ROUND(I956*H956,2)</f>
        <v>0</v>
      </c>
      <c r="K956" s="119" t="s">
        <v>161</v>
      </c>
      <c r="L956" s="31"/>
      <c r="M956" s="122" t="s">
        <v>19</v>
      </c>
      <c r="N956" s="123" t="s">
        <v>44</v>
      </c>
      <c r="P956" s="124">
        <f>O956*H956</f>
        <v>0</v>
      </c>
      <c r="Q956" s="124">
        <v>0</v>
      </c>
      <c r="R956" s="124">
        <f>Q956*H956</f>
        <v>0</v>
      </c>
      <c r="S956" s="124">
        <v>0</v>
      </c>
      <c r="T956" s="125">
        <f>S956*H956</f>
        <v>0</v>
      </c>
      <c r="AR956" s="126" t="s">
        <v>162</v>
      </c>
      <c r="AT956" s="126" t="s">
        <v>157</v>
      </c>
      <c r="AU956" s="126" t="s">
        <v>80</v>
      </c>
      <c r="AY956" s="16" t="s">
        <v>155</v>
      </c>
      <c r="BE956" s="127">
        <f>IF(N956="základní",J956,0)</f>
        <v>0</v>
      </c>
      <c r="BF956" s="127">
        <f>IF(N956="snížená",J956,0)</f>
        <v>0</v>
      </c>
      <c r="BG956" s="127">
        <f>IF(N956="zákl. přenesená",J956,0)</f>
        <v>0</v>
      </c>
      <c r="BH956" s="127">
        <f>IF(N956="sníž. přenesená",J956,0)</f>
        <v>0</v>
      </c>
      <c r="BI956" s="127">
        <f>IF(N956="nulová",J956,0)</f>
        <v>0</v>
      </c>
      <c r="BJ956" s="16" t="s">
        <v>78</v>
      </c>
      <c r="BK956" s="127">
        <f>ROUND(I956*H956,2)</f>
        <v>0</v>
      </c>
      <c r="BL956" s="16" t="s">
        <v>162</v>
      </c>
      <c r="BM956" s="126" t="s">
        <v>1186</v>
      </c>
    </row>
    <row r="957" spans="2:65" s="1" customFormat="1">
      <c r="B957" s="31"/>
      <c r="D957" s="244" t="s">
        <v>164</v>
      </c>
      <c r="F957" s="245" t="s">
        <v>594</v>
      </c>
      <c r="I957" s="128"/>
      <c r="L957" s="31"/>
      <c r="M957" s="129"/>
      <c r="T957" s="52"/>
      <c r="AT957" s="16" t="s">
        <v>164</v>
      </c>
      <c r="AU957" s="16" t="s">
        <v>80</v>
      </c>
    </row>
    <row r="958" spans="2:65" s="1" customFormat="1" ht="19.5">
      <c r="B958" s="31"/>
      <c r="D958" s="234" t="s">
        <v>166</v>
      </c>
      <c r="F958" s="235" t="s">
        <v>372</v>
      </c>
      <c r="I958" s="128"/>
      <c r="L958" s="31"/>
      <c r="M958" s="129"/>
      <c r="T958" s="52"/>
      <c r="AT958" s="16" t="s">
        <v>166</v>
      </c>
      <c r="AU958" s="16" t="s">
        <v>80</v>
      </c>
    </row>
    <row r="959" spans="2:65" s="12" customFormat="1">
      <c r="B959" s="130"/>
      <c r="C959" s="246"/>
      <c r="D959" s="234" t="s">
        <v>168</v>
      </c>
      <c r="E959" s="247" t="s">
        <v>19</v>
      </c>
      <c r="F959" s="248" t="s">
        <v>1187</v>
      </c>
      <c r="G959" s="246"/>
      <c r="H959" s="249">
        <v>90</v>
      </c>
      <c r="I959" s="132"/>
      <c r="L959" s="130"/>
      <c r="M959" s="133"/>
      <c r="T959" s="134"/>
      <c r="AT959" s="131" t="s">
        <v>168</v>
      </c>
      <c r="AU959" s="131" t="s">
        <v>80</v>
      </c>
      <c r="AV959" s="12" t="s">
        <v>80</v>
      </c>
      <c r="AW959" s="12" t="s">
        <v>34</v>
      </c>
      <c r="AX959" s="12" t="s">
        <v>78</v>
      </c>
      <c r="AY959" s="131" t="s">
        <v>155</v>
      </c>
    </row>
    <row r="960" spans="2:65" s="1" customFormat="1" ht="44.25" customHeight="1">
      <c r="B960" s="31"/>
      <c r="C960" s="239" t="s">
        <v>1188</v>
      </c>
      <c r="D960" s="239" t="s">
        <v>157</v>
      </c>
      <c r="E960" s="240" t="s">
        <v>199</v>
      </c>
      <c r="F960" s="241" t="s">
        <v>200</v>
      </c>
      <c r="G960" s="242" t="s">
        <v>201</v>
      </c>
      <c r="H960" s="243">
        <v>1.5</v>
      </c>
      <c r="I960" s="120"/>
      <c r="J960" s="121">
        <f>ROUND(I960*H960,2)</f>
        <v>0</v>
      </c>
      <c r="K960" s="119" t="s">
        <v>161</v>
      </c>
      <c r="L960" s="31"/>
      <c r="M960" s="122" t="s">
        <v>19</v>
      </c>
      <c r="N960" s="123" t="s">
        <v>44</v>
      </c>
      <c r="P960" s="124">
        <f>O960*H960</f>
        <v>0</v>
      </c>
      <c r="Q960" s="124">
        <v>0</v>
      </c>
      <c r="R960" s="124">
        <f>Q960*H960</f>
        <v>0</v>
      </c>
      <c r="S960" s="124">
        <v>0</v>
      </c>
      <c r="T960" s="125">
        <f>S960*H960</f>
        <v>0</v>
      </c>
      <c r="AR960" s="126" t="s">
        <v>162</v>
      </c>
      <c r="AT960" s="126" t="s">
        <v>157</v>
      </c>
      <c r="AU960" s="126" t="s">
        <v>80</v>
      </c>
      <c r="AY960" s="16" t="s">
        <v>155</v>
      </c>
      <c r="BE960" s="127">
        <f>IF(N960="základní",J960,0)</f>
        <v>0</v>
      </c>
      <c r="BF960" s="127">
        <f>IF(N960="snížená",J960,0)</f>
        <v>0</v>
      </c>
      <c r="BG960" s="127">
        <f>IF(N960="zákl. přenesená",J960,0)</f>
        <v>0</v>
      </c>
      <c r="BH960" s="127">
        <f>IF(N960="sníž. přenesená",J960,0)</f>
        <v>0</v>
      </c>
      <c r="BI960" s="127">
        <f>IF(N960="nulová",J960,0)</f>
        <v>0</v>
      </c>
      <c r="BJ960" s="16" t="s">
        <v>78</v>
      </c>
      <c r="BK960" s="127">
        <f>ROUND(I960*H960,2)</f>
        <v>0</v>
      </c>
      <c r="BL960" s="16" t="s">
        <v>162</v>
      </c>
      <c r="BM960" s="126" t="s">
        <v>1189</v>
      </c>
    </row>
    <row r="961" spans="2:65" s="1" customFormat="1">
      <c r="B961" s="31"/>
      <c r="D961" s="244" t="s">
        <v>164</v>
      </c>
      <c r="F961" s="245" t="s">
        <v>203</v>
      </c>
      <c r="I961" s="128"/>
      <c r="L961" s="31"/>
      <c r="M961" s="129"/>
      <c r="T961" s="52"/>
      <c r="AT961" s="16" t="s">
        <v>164</v>
      </c>
      <c r="AU961" s="16" t="s">
        <v>80</v>
      </c>
    </row>
    <row r="962" spans="2:65" s="1" customFormat="1" ht="19.5">
      <c r="B962" s="31"/>
      <c r="D962" s="234" t="s">
        <v>166</v>
      </c>
      <c r="F962" s="235" t="s">
        <v>204</v>
      </c>
      <c r="I962" s="128"/>
      <c r="L962" s="31"/>
      <c r="M962" s="129"/>
      <c r="T962" s="52"/>
      <c r="AT962" s="16" t="s">
        <v>166</v>
      </c>
      <c r="AU962" s="16" t="s">
        <v>80</v>
      </c>
    </row>
    <row r="963" spans="2:65" s="1" customFormat="1" ht="33" customHeight="1">
      <c r="B963" s="31"/>
      <c r="C963" s="239" t="s">
        <v>1190</v>
      </c>
      <c r="D963" s="239" t="s">
        <v>157</v>
      </c>
      <c r="E963" s="240" t="s">
        <v>828</v>
      </c>
      <c r="F963" s="241" t="s">
        <v>503</v>
      </c>
      <c r="G963" s="242" t="s">
        <v>160</v>
      </c>
      <c r="H963" s="243">
        <v>21.5</v>
      </c>
      <c r="I963" s="120"/>
      <c r="J963" s="121">
        <f>ROUND(I963*H963,2)</f>
        <v>0</v>
      </c>
      <c r="K963" s="119" t="s">
        <v>19</v>
      </c>
      <c r="L963" s="31"/>
      <c r="M963" s="122" t="s">
        <v>19</v>
      </c>
      <c r="N963" s="123" t="s">
        <v>44</v>
      </c>
      <c r="P963" s="124">
        <f>O963*H963</f>
        <v>0</v>
      </c>
      <c r="Q963" s="124">
        <v>0</v>
      </c>
      <c r="R963" s="124">
        <f>Q963*H963</f>
        <v>0</v>
      </c>
      <c r="S963" s="124">
        <v>0</v>
      </c>
      <c r="T963" s="125">
        <f>S963*H963</f>
        <v>0</v>
      </c>
      <c r="AR963" s="126" t="s">
        <v>162</v>
      </c>
      <c r="AT963" s="126" t="s">
        <v>157</v>
      </c>
      <c r="AU963" s="126" t="s">
        <v>80</v>
      </c>
      <c r="AY963" s="16" t="s">
        <v>155</v>
      </c>
      <c r="BE963" s="127">
        <f>IF(N963="základní",J963,0)</f>
        <v>0</v>
      </c>
      <c r="BF963" s="127">
        <f>IF(N963="snížená",J963,0)</f>
        <v>0</v>
      </c>
      <c r="BG963" s="127">
        <f>IF(N963="zákl. přenesená",J963,0)</f>
        <v>0</v>
      </c>
      <c r="BH963" s="127">
        <f>IF(N963="sníž. přenesená",J963,0)</f>
        <v>0</v>
      </c>
      <c r="BI963" s="127">
        <f>IF(N963="nulová",J963,0)</f>
        <v>0</v>
      </c>
      <c r="BJ963" s="16" t="s">
        <v>78</v>
      </c>
      <c r="BK963" s="127">
        <f>ROUND(I963*H963,2)</f>
        <v>0</v>
      </c>
      <c r="BL963" s="16" t="s">
        <v>162</v>
      </c>
      <c r="BM963" s="126" t="s">
        <v>1191</v>
      </c>
    </row>
    <row r="964" spans="2:65" s="1" customFormat="1" ht="19.5">
      <c r="B964" s="31"/>
      <c r="D964" s="234" t="s">
        <v>166</v>
      </c>
      <c r="F964" s="235" t="s">
        <v>1192</v>
      </c>
      <c r="I964" s="128"/>
      <c r="L964" s="31"/>
      <c r="M964" s="129"/>
      <c r="T964" s="52"/>
      <c r="AT964" s="16" t="s">
        <v>166</v>
      </c>
      <c r="AU964" s="16" t="s">
        <v>80</v>
      </c>
    </row>
    <row r="965" spans="2:65" s="12" customFormat="1">
      <c r="B965" s="130"/>
      <c r="C965" s="246"/>
      <c r="D965" s="234" t="s">
        <v>168</v>
      </c>
      <c r="E965" s="247" t="s">
        <v>19</v>
      </c>
      <c r="F965" s="248" t="s">
        <v>1193</v>
      </c>
      <c r="G965" s="246"/>
      <c r="H965" s="249">
        <v>21.5</v>
      </c>
      <c r="I965" s="132"/>
      <c r="L965" s="130"/>
      <c r="M965" s="133"/>
      <c r="T965" s="134"/>
      <c r="AT965" s="131" t="s">
        <v>168</v>
      </c>
      <c r="AU965" s="131" t="s">
        <v>80</v>
      </c>
      <c r="AV965" s="12" t="s">
        <v>80</v>
      </c>
      <c r="AW965" s="12" t="s">
        <v>34</v>
      </c>
      <c r="AX965" s="12" t="s">
        <v>78</v>
      </c>
      <c r="AY965" s="131" t="s">
        <v>155</v>
      </c>
    </row>
    <row r="966" spans="2:65" s="1" customFormat="1" ht="16.5" customHeight="1">
      <c r="B966" s="31"/>
      <c r="C966" s="250" t="s">
        <v>1194</v>
      </c>
      <c r="D966" s="250" t="s">
        <v>192</v>
      </c>
      <c r="E966" s="251" t="s">
        <v>833</v>
      </c>
      <c r="F966" s="252" t="s">
        <v>834</v>
      </c>
      <c r="G966" s="253" t="s">
        <v>509</v>
      </c>
      <c r="H966" s="254">
        <v>6.5000000000000002E-2</v>
      </c>
      <c r="I966" s="136"/>
      <c r="J966" s="137">
        <f>ROUND(I966*H966,2)</f>
        <v>0</v>
      </c>
      <c r="K966" s="135" t="s">
        <v>19</v>
      </c>
      <c r="L966" s="138"/>
      <c r="M966" s="139" t="s">
        <v>19</v>
      </c>
      <c r="N966" s="140" t="s">
        <v>44</v>
      </c>
      <c r="P966" s="124">
        <f>O966*H966</f>
        <v>0</v>
      </c>
      <c r="Q966" s="124">
        <v>0</v>
      </c>
      <c r="R966" s="124">
        <f>Q966*H966</f>
        <v>0</v>
      </c>
      <c r="S966" s="124">
        <v>0</v>
      </c>
      <c r="T966" s="125">
        <f>S966*H966</f>
        <v>0</v>
      </c>
      <c r="AR966" s="126" t="s">
        <v>195</v>
      </c>
      <c r="AT966" s="126" t="s">
        <v>192</v>
      </c>
      <c r="AU966" s="126" t="s">
        <v>80</v>
      </c>
      <c r="AY966" s="16" t="s">
        <v>155</v>
      </c>
      <c r="BE966" s="127">
        <f>IF(N966="základní",J966,0)</f>
        <v>0</v>
      </c>
      <c r="BF966" s="127">
        <f>IF(N966="snížená",J966,0)</f>
        <v>0</v>
      </c>
      <c r="BG966" s="127">
        <f>IF(N966="zákl. přenesená",J966,0)</f>
        <v>0</v>
      </c>
      <c r="BH966" s="127">
        <f>IF(N966="sníž. přenesená",J966,0)</f>
        <v>0</v>
      </c>
      <c r="BI966" s="127">
        <f>IF(N966="nulová",J966,0)</f>
        <v>0</v>
      </c>
      <c r="BJ966" s="16" t="s">
        <v>78</v>
      </c>
      <c r="BK966" s="127">
        <f>ROUND(I966*H966,2)</f>
        <v>0</v>
      </c>
      <c r="BL966" s="16" t="s">
        <v>162</v>
      </c>
      <c r="BM966" s="126" t="s">
        <v>1195</v>
      </c>
    </row>
    <row r="967" spans="2:65" s="1" customFormat="1" ht="19.5">
      <c r="B967" s="31"/>
      <c r="D967" s="234" t="s">
        <v>166</v>
      </c>
      <c r="F967" s="235" t="s">
        <v>511</v>
      </c>
      <c r="I967" s="128"/>
      <c r="L967" s="31"/>
      <c r="M967" s="129"/>
      <c r="T967" s="52"/>
      <c r="AT967" s="16" t="s">
        <v>166</v>
      </c>
      <c r="AU967" s="16" t="s">
        <v>80</v>
      </c>
    </row>
    <row r="968" spans="2:65" s="1" customFormat="1" ht="24.2" customHeight="1">
      <c r="B968" s="31"/>
      <c r="C968" s="239" t="s">
        <v>1196</v>
      </c>
      <c r="D968" s="239" t="s">
        <v>157</v>
      </c>
      <c r="E968" s="240" t="s">
        <v>841</v>
      </c>
      <c r="F968" s="241" t="s">
        <v>842</v>
      </c>
      <c r="G968" s="242" t="s">
        <v>179</v>
      </c>
      <c r="H968" s="243">
        <v>15</v>
      </c>
      <c r="I968" s="120"/>
      <c r="J968" s="121">
        <f>ROUND(I968*H968,2)</f>
        <v>0</v>
      </c>
      <c r="K968" s="119" t="s">
        <v>161</v>
      </c>
      <c r="L968" s="31"/>
      <c r="M968" s="122" t="s">
        <v>19</v>
      </c>
      <c r="N968" s="123" t="s">
        <v>44</v>
      </c>
      <c r="P968" s="124">
        <f>O968*H968</f>
        <v>0</v>
      </c>
      <c r="Q968" s="124">
        <v>0</v>
      </c>
      <c r="R968" s="124">
        <f>Q968*H968</f>
        <v>0</v>
      </c>
      <c r="S968" s="124">
        <v>0</v>
      </c>
      <c r="T968" s="125">
        <f>S968*H968</f>
        <v>0</v>
      </c>
      <c r="AR968" s="126" t="s">
        <v>162</v>
      </c>
      <c r="AT968" s="126" t="s">
        <v>157</v>
      </c>
      <c r="AU968" s="126" t="s">
        <v>80</v>
      </c>
      <c r="AY968" s="16" t="s">
        <v>155</v>
      </c>
      <c r="BE968" s="127">
        <f>IF(N968="základní",J968,0)</f>
        <v>0</v>
      </c>
      <c r="BF968" s="127">
        <f>IF(N968="snížená",J968,0)</f>
        <v>0</v>
      </c>
      <c r="BG968" s="127">
        <f>IF(N968="zákl. přenesená",J968,0)</f>
        <v>0</v>
      </c>
      <c r="BH968" s="127">
        <f>IF(N968="sníž. přenesená",J968,0)</f>
        <v>0</v>
      </c>
      <c r="BI968" s="127">
        <f>IF(N968="nulová",J968,0)</f>
        <v>0</v>
      </c>
      <c r="BJ968" s="16" t="s">
        <v>78</v>
      </c>
      <c r="BK968" s="127">
        <f>ROUND(I968*H968,2)</f>
        <v>0</v>
      </c>
      <c r="BL968" s="16" t="s">
        <v>162</v>
      </c>
      <c r="BM968" s="126" t="s">
        <v>1197</v>
      </c>
    </row>
    <row r="969" spans="2:65" s="1" customFormat="1">
      <c r="B969" s="31"/>
      <c r="D969" s="244" t="s">
        <v>164</v>
      </c>
      <c r="F969" s="245" t="s">
        <v>844</v>
      </c>
      <c r="I969" s="128"/>
      <c r="L969" s="31"/>
      <c r="M969" s="129"/>
      <c r="T969" s="52"/>
      <c r="AT969" s="16" t="s">
        <v>164</v>
      </c>
      <c r="AU969" s="16" t="s">
        <v>80</v>
      </c>
    </row>
    <row r="970" spans="2:65" s="1" customFormat="1" ht="19.5">
      <c r="B970" s="31"/>
      <c r="D970" s="234" t="s">
        <v>166</v>
      </c>
      <c r="F970" s="235" t="s">
        <v>1198</v>
      </c>
      <c r="I970" s="128"/>
      <c r="L970" s="31"/>
      <c r="M970" s="129"/>
      <c r="T970" s="52"/>
      <c r="AT970" s="16" t="s">
        <v>166</v>
      </c>
      <c r="AU970" s="16" t="s">
        <v>80</v>
      </c>
    </row>
    <row r="971" spans="2:65" s="1" customFormat="1" ht="16.5" customHeight="1">
      <c r="B971" s="31"/>
      <c r="C971" s="250" t="s">
        <v>1199</v>
      </c>
      <c r="D971" s="250" t="s">
        <v>192</v>
      </c>
      <c r="E971" s="251" t="s">
        <v>1143</v>
      </c>
      <c r="F971" s="252" t="s">
        <v>1144</v>
      </c>
      <c r="G971" s="253" t="s">
        <v>179</v>
      </c>
      <c r="H971" s="254">
        <v>15</v>
      </c>
      <c r="I971" s="136"/>
      <c r="J971" s="137">
        <f>ROUND(I971*H971,2)</f>
        <v>0</v>
      </c>
      <c r="K971" s="135" t="s">
        <v>19</v>
      </c>
      <c r="L971" s="138"/>
      <c r="M971" s="139" t="s">
        <v>19</v>
      </c>
      <c r="N971" s="140" t="s">
        <v>44</v>
      </c>
      <c r="P971" s="124">
        <f>O971*H971</f>
        <v>0</v>
      </c>
      <c r="Q971" s="124">
        <v>0</v>
      </c>
      <c r="R971" s="124">
        <f>Q971*H971</f>
        <v>0</v>
      </c>
      <c r="S971" s="124">
        <v>0</v>
      </c>
      <c r="T971" s="125">
        <f>S971*H971</f>
        <v>0</v>
      </c>
      <c r="AR971" s="126" t="s">
        <v>195</v>
      </c>
      <c r="AT971" s="126" t="s">
        <v>192</v>
      </c>
      <c r="AU971" s="126" t="s">
        <v>80</v>
      </c>
      <c r="AY971" s="16" t="s">
        <v>155</v>
      </c>
      <c r="BE971" s="127">
        <f>IF(N971="základní",J971,0)</f>
        <v>0</v>
      </c>
      <c r="BF971" s="127">
        <f>IF(N971="snížená",J971,0)</f>
        <v>0</v>
      </c>
      <c r="BG971" s="127">
        <f>IF(N971="zákl. přenesená",J971,0)</f>
        <v>0</v>
      </c>
      <c r="BH971" s="127">
        <f>IF(N971="sníž. přenesená",J971,0)</f>
        <v>0</v>
      </c>
      <c r="BI971" s="127">
        <f>IF(N971="nulová",J971,0)</f>
        <v>0</v>
      </c>
      <c r="BJ971" s="16" t="s">
        <v>78</v>
      </c>
      <c r="BK971" s="127">
        <f>ROUND(I971*H971,2)</f>
        <v>0</v>
      </c>
      <c r="BL971" s="16" t="s">
        <v>162</v>
      </c>
      <c r="BM971" s="126" t="s">
        <v>1200</v>
      </c>
    </row>
    <row r="972" spans="2:65" s="1" customFormat="1" ht="16.5" customHeight="1">
      <c r="B972" s="31"/>
      <c r="C972" s="239" t="s">
        <v>1201</v>
      </c>
      <c r="D972" s="239" t="s">
        <v>157</v>
      </c>
      <c r="E972" s="240" t="s">
        <v>1202</v>
      </c>
      <c r="F972" s="241" t="s">
        <v>1203</v>
      </c>
      <c r="G972" s="242" t="s">
        <v>1024</v>
      </c>
      <c r="H972" s="243">
        <v>1</v>
      </c>
      <c r="I972" s="120"/>
      <c r="J972" s="121">
        <f>ROUND(I972*H972,2)</f>
        <v>0</v>
      </c>
      <c r="K972" s="119" t="s">
        <v>19</v>
      </c>
      <c r="L972" s="31"/>
      <c r="M972" s="122" t="s">
        <v>19</v>
      </c>
      <c r="N972" s="123" t="s">
        <v>44</v>
      </c>
      <c r="P972" s="124">
        <f>O972*H972</f>
        <v>0</v>
      </c>
      <c r="Q972" s="124">
        <v>0</v>
      </c>
      <c r="R972" s="124">
        <f>Q972*H972</f>
        <v>0</v>
      </c>
      <c r="S972" s="124">
        <v>0</v>
      </c>
      <c r="T972" s="125">
        <f>S972*H972</f>
        <v>0</v>
      </c>
      <c r="AR972" s="126" t="s">
        <v>162</v>
      </c>
      <c r="AT972" s="126" t="s">
        <v>157</v>
      </c>
      <c r="AU972" s="126" t="s">
        <v>80</v>
      </c>
      <c r="AY972" s="16" t="s">
        <v>155</v>
      </c>
      <c r="BE972" s="127">
        <f>IF(N972="základní",J972,0)</f>
        <v>0</v>
      </c>
      <c r="BF972" s="127">
        <f>IF(N972="snížená",J972,0)</f>
        <v>0</v>
      </c>
      <c r="BG972" s="127">
        <f>IF(N972="zákl. přenesená",J972,0)</f>
        <v>0</v>
      </c>
      <c r="BH972" s="127">
        <f>IF(N972="sníž. přenesená",J972,0)</f>
        <v>0</v>
      </c>
      <c r="BI972" s="127">
        <f>IF(N972="nulová",J972,0)</f>
        <v>0</v>
      </c>
      <c r="BJ972" s="16" t="s">
        <v>78</v>
      </c>
      <c r="BK972" s="127">
        <f>ROUND(I972*H972,2)</f>
        <v>0</v>
      </c>
      <c r="BL972" s="16" t="s">
        <v>162</v>
      </c>
      <c r="BM972" s="126" t="s">
        <v>1204</v>
      </c>
    </row>
    <row r="973" spans="2:65" s="1" customFormat="1" ht="19.5">
      <c r="B973" s="31"/>
      <c r="D973" s="234" t="s">
        <v>166</v>
      </c>
      <c r="F973" s="235" t="s">
        <v>1205</v>
      </c>
      <c r="I973" s="128"/>
      <c r="L973" s="31"/>
      <c r="M973" s="129"/>
      <c r="T973" s="52"/>
      <c r="AT973" s="16" t="s">
        <v>166</v>
      </c>
      <c r="AU973" s="16" t="s">
        <v>80</v>
      </c>
    </row>
    <row r="974" spans="2:65" s="11" customFormat="1" ht="22.9" customHeight="1">
      <c r="B974" s="109"/>
      <c r="C974" s="236"/>
      <c r="D974" s="237" t="s">
        <v>72</v>
      </c>
      <c r="E974" s="238" t="s">
        <v>329</v>
      </c>
      <c r="F974" s="238" t="s">
        <v>1206</v>
      </c>
      <c r="G974" s="236"/>
      <c r="H974" s="236"/>
      <c r="I974" s="286"/>
      <c r="J974" s="287">
        <f>BK974</f>
        <v>0</v>
      </c>
      <c r="K974" s="236"/>
      <c r="L974" s="109"/>
      <c r="M974" s="114"/>
      <c r="P974" s="115">
        <f>SUM(P975:P1041)</f>
        <v>0</v>
      </c>
      <c r="R974" s="115">
        <f>SUM(R975:R1041)</f>
        <v>1.7785200000000003</v>
      </c>
      <c r="T974" s="116">
        <f>SUM(T975:T1041)</f>
        <v>0</v>
      </c>
      <c r="AR974" s="110" t="s">
        <v>78</v>
      </c>
      <c r="AT974" s="117" t="s">
        <v>72</v>
      </c>
      <c r="AU974" s="117" t="s">
        <v>78</v>
      </c>
      <c r="AY974" s="110" t="s">
        <v>155</v>
      </c>
      <c r="BK974" s="118">
        <f>SUM(BK975:BK1041)</f>
        <v>0</v>
      </c>
    </row>
    <row r="975" spans="2:65" s="1" customFormat="1" ht="16.5" customHeight="1">
      <c r="B975" s="31"/>
      <c r="C975" s="239" t="s">
        <v>1207</v>
      </c>
      <c r="D975" s="239" t="s">
        <v>157</v>
      </c>
      <c r="E975" s="240" t="s">
        <v>1208</v>
      </c>
      <c r="F975" s="241" t="s">
        <v>1209</v>
      </c>
      <c r="G975" s="242" t="s">
        <v>179</v>
      </c>
      <c r="H975" s="243">
        <v>323</v>
      </c>
      <c r="I975" s="120"/>
      <c r="J975" s="121">
        <f>ROUND(I975*H975,2)</f>
        <v>0</v>
      </c>
      <c r="K975" s="119" t="s">
        <v>161</v>
      </c>
      <c r="L975" s="31"/>
      <c r="M975" s="122" t="s">
        <v>19</v>
      </c>
      <c r="N975" s="123" t="s">
        <v>44</v>
      </c>
      <c r="P975" s="124">
        <f>O975*H975</f>
        <v>0</v>
      </c>
      <c r="Q975" s="124">
        <v>0</v>
      </c>
      <c r="R975" s="124">
        <f>Q975*H975</f>
        <v>0</v>
      </c>
      <c r="S975" s="124">
        <v>0</v>
      </c>
      <c r="T975" s="125">
        <f>S975*H975</f>
        <v>0</v>
      </c>
      <c r="AR975" s="126" t="s">
        <v>162</v>
      </c>
      <c r="AT975" s="126" t="s">
        <v>157</v>
      </c>
      <c r="AU975" s="126" t="s">
        <v>80</v>
      </c>
      <c r="AY975" s="16" t="s">
        <v>155</v>
      </c>
      <c r="BE975" s="127">
        <f>IF(N975="základní",J975,0)</f>
        <v>0</v>
      </c>
      <c r="BF975" s="127">
        <f>IF(N975="snížená",J975,0)</f>
        <v>0</v>
      </c>
      <c r="BG975" s="127">
        <f>IF(N975="zákl. přenesená",J975,0)</f>
        <v>0</v>
      </c>
      <c r="BH975" s="127">
        <f>IF(N975="sníž. přenesená",J975,0)</f>
        <v>0</v>
      </c>
      <c r="BI975" s="127">
        <f>IF(N975="nulová",J975,0)</f>
        <v>0</v>
      </c>
      <c r="BJ975" s="16" t="s">
        <v>78</v>
      </c>
      <c r="BK975" s="127">
        <f>ROUND(I975*H975,2)</f>
        <v>0</v>
      </c>
      <c r="BL975" s="16" t="s">
        <v>162</v>
      </c>
      <c r="BM975" s="126" t="s">
        <v>1210</v>
      </c>
    </row>
    <row r="976" spans="2:65" s="1" customFormat="1">
      <c r="B976" s="31"/>
      <c r="D976" s="244" t="s">
        <v>164</v>
      </c>
      <c r="F976" s="245" t="s">
        <v>1211</v>
      </c>
      <c r="I976" s="128"/>
      <c r="L976" s="31"/>
      <c r="M976" s="129"/>
      <c r="T976" s="52"/>
      <c r="AT976" s="16" t="s">
        <v>164</v>
      </c>
      <c r="AU976" s="16" t="s">
        <v>80</v>
      </c>
    </row>
    <row r="977" spans="2:65" s="1" customFormat="1" ht="19.5">
      <c r="B977" s="31"/>
      <c r="D977" s="234" t="s">
        <v>166</v>
      </c>
      <c r="F977" s="235" t="s">
        <v>353</v>
      </c>
      <c r="I977" s="128"/>
      <c r="L977" s="31"/>
      <c r="M977" s="129"/>
      <c r="T977" s="52"/>
      <c r="AT977" s="16" t="s">
        <v>166</v>
      </c>
      <c r="AU977" s="16" t="s">
        <v>80</v>
      </c>
    </row>
    <row r="978" spans="2:65" s="1" customFormat="1" ht="21.75" customHeight="1">
      <c r="B978" s="31"/>
      <c r="C978" s="239" t="s">
        <v>1212</v>
      </c>
      <c r="D978" s="239" t="s">
        <v>157</v>
      </c>
      <c r="E978" s="240" t="s">
        <v>1213</v>
      </c>
      <c r="F978" s="241" t="s">
        <v>1214</v>
      </c>
      <c r="G978" s="242" t="s">
        <v>179</v>
      </c>
      <c r="H978" s="243">
        <v>323</v>
      </c>
      <c r="I978" s="120"/>
      <c r="J978" s="121">
        <f>ROUND(I978*H978,2)</f>
        <v>0</v>
      </c>
      <c r="K978" s="119" t="s">
        <v>161</v>
      </c>
      <c r="L978" s="31"/>
      <c r="M978" s="122" t="s">
        <v>19</v>
      </c>
      <c r="N978" s="123" t="s">
        <v>44</v>
      </c>
      <c r="P978" s="124">
        <f>O978*H978</f>
        <v>0</v>
      </c>
      <c r="Q978" s="124">
        <v>0</v>
      </c>
      <c r="R978" s="124">
        <f>Q978*H978</f>
        <v>0</v>
      </c>
      <c r="S978" s="124">
        <v>0</v>
      </c>
      <c r="T978" s="125">
        <f>S978*H978</f>
        <v>0</v>
      </c>
      <c r="AR978" s="126" t="s">
        <v>162</v>
      </c>
      <c r="AT978" s="126" t="s">
        <v>157</v>
      </c>
      <c r="AU978" s="126" t="s">
        <v>80</v>
      </c>
      <c r="AY978" s="16" t="s">
        <v>155</v>
      </c>
      <c r="BE978" s="127">
        <f>IF(N978="základní",J978,0)</f>
        <v>0</v>
      </c>
      <c r="BF978" s="127">
        <f>IF(N978="snížená",J978,0)</f>
        <v>0</v>
      </c>
      <c r="BG978" s="127">
        <f>IF(N978="zákl. přenesená",J978,0)</f>
        <v>0</v>
      </c>
      <c r="BH978" s="127">
        <f>IF(N978="sníž. přenesená",J978,0)</f>
        <v>0</v>
      </c>
      <c r="BI978" s="127">
        <f>IF(N978="nulová",J978,0)</f>
        <v>0</v>
      </c>
      <c r="BJ978" s="16" t="s">
        <v>78</v>
      </c>
      <c r="BK978" s="127">
        <f>ROUND(I978*H978,2)</f>
        <v>0</v>
      </c>
      <c r="BL978" s="16" t="s">
        <v>162</v>
      </c>
      <c r="BM978" s="126" t="s">
        <v>1215</v>
      </c>
    </row>
    <row r="979" spans="2:65" s="1" customFormat="1">
      <c r="B979" s="31"/>
      <c r="D979" s="244" t="s">
        <v>164</v>
      </c>
      <c r="F979" s="245" t="s">
        <v>1216</v>
      </c>
      <c r="I979" s="128"/>
      <c r="L979" s="31"/>
      <c r="M979" s="129"/>
      <c r="T979" s="52"/>
      <c r="AT979" s="16" t="s">
        <v>164</v>
      </c>
      <c r="AU979" s="16" t="s">
        <v>80</v>
      </c>
    </row>
    <row r="980" spans="2:65" s="1" customFormat="1" ht="19.5">
      <c r="B980" s="31"/>
      <c r="D980" s="234" t="s">
        <v>166</v>
      </c>
      <c r="F980" s="235" t="s">
        <v>359</v>
      </c>
      <c r="I980" s="128"/>
      <c r="L980" s="31"/>
      <c r="M980" s="129"/>
      <c r="T980" s="52"/>
      <c r="AT980" s="16" t="s">
        <v>166</v>
      </c>
      <c r="AU980" s="16" t="s">
        <v>80</v>
      </c>
    </row>
    <row r="981" spans="2:65" s="1" customFormat="1" ht="16.5" customHeight="1">
      <c r="B981" s="31"/>
      <c r="C981" s="239" t="s">
        <v>1217</v>
      </c>
      <c r="D981" s="239" t="s">
        <v>157</v>
      </c>
      <c r="E981" s="240" t="s">
        <v>1218</v>
      </c>
      <c r="F981" s="241" t="s">
        <v>1219</v>
      </c>
      <c r="G981" s="242" t="s">
        <v>179</v>
      </c>
      <c r="H981" s="243">
        <v>646</v>
      </c>
      <c r="I981" s="120"/>
      <c r="J981" s="121">
        <f>ROUND(I981*H981,2)</f>
        <v>0</v>
      </c>
      <c r="K981" s="119" t="s">
        <v>161</v>
      </c>
      <c r="L981" s="31"/>
      <c r="M981" s="122" t="s">
        <v>19</v>
      </c>
      <c r="N981" s="123" t="s">
        <v>44</v>
      </c>
      <c r="P981" s="124">
        <f>O981*H981</f>
        <v>0</v>
      </c>
      <c r="Q981" s="124">
        <v>0</v>
      </c>
      <c r="R981" s="124">
        <f>Q981*H981</f>
        <v>0</v>
      </c>
      <c r="S981" s="124">
        <v>0</v>
      </c>
      <c r="T981" s="125">
        <f>S981*H981</f>
        <v>0</v>
      </c>
      <c r="AR981" s="126" t="s">
        <v>162</v>
      </c>
      <c r="AT981" s="126" t="s">
        <v>157</v>
      </c>
      <c r="AU981" s="126" t="s">
        <v>80</v>
      </c>
      <c r="AY981" s="16" t="s">
        <v>155</v>
      </c>
      <c r="BE981" s="127">
        <f>IF(N981="základní",J981,0)</f>
        <v>0</v>
      </c>
      <c r="BF981" s="127">
        <f>IF(N981="snížená",J981,0)</f>
        <v>0</v>
      </c>
      <c r="BG981" s="127">
        <f>IF(N981="zákl. přenesená",J981,0)</f>
        <v>0</v>
      </c>
      <c r="BH981" s="127">
        <f>IF(N981="sníž. přenesená",J981,0)</f>
        <v>0</v>
      </c>
      <c r="BI981" s="127">
        <f>IF(N981="nulová",J981,0)</f>
        <v>0</v>
      </c>
      <c r="BJ981" s="16" t="s">
        <v>78</v>
      </c>
      <c r="BK981" s="127">
        <f>ROUND(I981*H981,2)</f>
        <v>0</v>
      </c>
      <c r="BL981" s="16" t="s">
        <v>162</v>
      </c>
      <c r="BM981" s="126" t="s">
        <v>1220</v>
      </c>
    </row>
    <row r="982" spans="2:65" s="1" customFormat="1">
      <c r="B982" s="31"/>
      <c r="D982" s="244" t="s">
        <v>164</v>
      </c>
      <c r="F982" s="245" t="s">
        <v>1221</v>
      </c>
      <c r="I982" s="128"/>
      <c r="L982" s="31"/>
      <c r="M982" s="129"/>
      <c r="T982" s="52"/>
      <c r="AT982" s="16" t="s">
        <v>164</v>
      </c>
      <c r="AU982" s="16" t="s">
        <v>80</v>
      </c>
    </row>
    <row r="983" spans="2:65" s="1" customFormat="1" ht="19.5">
      <c r="B983" s="31"/>
      <c r="D983" s="234" t="s">
        <v>166</v>
      </c>
      <c r="F983" s="235" t="s">
        <v>372</v>
      </c>
      <c r="I983" s="128"/>
      <c r="L983" s="31"/>
      <c r="M983" s="129"/>
      <c r="T983" s="52"/>
      <c r="AT983" s="16" t="s">
        <v>166</v>
      </c>
      <c r="AU983" s="16" t="s">
        <v>80</v>
      </c>
    </row>
    <row r="984" spans="2:65" s="12" customFormat="1">
      <c r="B984" s="130"/>
      <c r="C984" s="246"/>
      <c r="D984" s="234" t="s">
        <v>168</v>
      </c>
      <c r="E984" s="247" t="s">
        <v>19</v>
      </c>
      <c r="F984" s="248" t="s">
        <v>1222</v>
      </c>
      <c r="G984" s="246"/>
      <c r="H984" s="249">
        <v>646</v>
      </c>
      <c r="I984" s="132"/>
      <c r="L984" s="130"/>
      <c r="M984" s="133"/>
      <c r="T984" s="134"/>
      <c r="AT984" s="131" t="s">
        <v>168</v>
      </c>
      <c r="AU984" s="131" t="s">
        <v>80</v>
      </c>
      <c r="AV984" s="12" t="s">
        <v>80</v>
      </c>
      <c r="AW984" s="12" t="s">
        <v>34</v>
      </c>
      <c r="AX984" s="12" t="s">
        <v>78</v>
      </c>
      <c r="AY984" s="131" t="s">
        <v>155</v>
      </c>
    </row>
    <row r="985" spans="2:65" s="1" customFormat="1" ht="24.2" customHeight="1">
      <c r="B985" s="31"/>
      <c r="C985" s="239" t="s">
        <v>1223</v>
      </c>
      <c r="D985" s="239" t="s">
        <v>157</v>
      </c>
      <c r="E985" s="240" t="s">
        <v>368</v>
      </c>
      <c r="F985" s="241" t="s">
        <v>369</v>
      </c>
      <c r="G985" s="242" t="s">
        <v>160</v>
      </c>
      <c r="H985" s="243">
        <v>296</v>
      </c>
      <c r="I985" s="120"/>
      <c r="J985" s="121">
        <f>ROUND(I985*H985,2)</f>
        <v>0</v>
      </c>
      <c r="K985" s="119" t="s">
        <v>161</v>
      </c>
      <c r="L985" s="31"/>
      <c r="M985" s="122" t="s">
        <v>19</v>
      </c>
      <c r="N985" s="123" t="s">
        <v>44</v>
      </c>
      <c r="P985" s="124">
        <f>O985*H985</f>
        <v>0</v>
      </c>
      <c r="Q985" s="124">
        <v>0</v>
      </c>
      <c r="R985" s="124">
        <f>Q985*H985</f>
        <v>0</v>
      </c>
      <c r="S985" s="124">
        <v>0</v>
      </c>
      <c r="T985" s="125">
        <f>S985*H985</f>
        <v>0</v>
      </c>
      <c r="AR985" s="126" t="s">
        <v>162</v>
      </c>
      <c r="AT985" s="126" t="s">
        <v>157</v>
      </c>
      <c r="AU985" s="126" t="s">
        <v>80</v>
      </c>
      <c r="AY985" s="16" t="s">
        <v>155</v>
      </c>
      <c r="BE985" s="127">
        <f>IF(N985="základní",J985,0)</f>
        <v>0</v>
      </c>
      <c r="BF985" s="127">
        <f>IF(N985="snížená",J985,0)</f>
        <v>0</v>
      </c>
      <c r="BG985" s="127">
        <f>IF(N985="zákl. přenesená",J985,0)</f>
        <v>0</v>
      </c>
      <c r="BH985" s="127">
        <f>IF(N985="sníž. přenesená",J985,0)</f>
        <v>0</v>
      </c>
      <c r="BI985" s="127">
        <f>IF(N985="nulová",J985,0)</f>
        <v>0</v>
      </c>
      <c r="BJ985" s="16" t="s">
        <v>78</v>
      </c>
      <c r="BK985" s="127">
        <f>ROUND(I985*H985,2)</f>
        <v>0</v>
      </c>
      <c r="BL985" s="16" t="s">
        <v>162</v>
      </c>
      <c r="BM985" s="126" t="s">
        <v>1224</v>
      </c>
    </row>
    <row r="986" spans="2:65" s="1" customFormat="1">
      <c r="B986" s="31"/>
      <c r="D986" s="244" t="s">
        <v>164</v>
      </c>
      <c r="F986" s="245" t="s">
        <v>371</v>
      </c>
      <c r="I986" s="128"/>
      <c r="L986" s="31"/>
      <c r="M986" s="129"/>
      <c r="T986" s="52"/>
      <c r="AT986" s="16" t="s">
        <v>164</v>
      </c>
      <c r="AU986" s="16" t="s">
        <v>80</v>
      </c>
    </row>
    <row r="987" spans="2:65" s="1" customFormat="1" ht="19.5">
      <c r="B987" s="31"/>
      <c r="D987" s="234" t="s">
        <v>166</v>
      </c>
      <c r="F987" s="235" t="s">
        <v>1017</v>
      </c>
      <c r="I987" s="128"/>
      <c r="L987" s="31"/>
      <c r="M987" s="129"/>
      <c r="T987" s="52"/>
      <c r="AT987" s="16" t="s">
        <v>166</v>
      </c>
      <c r="AU987" s="16" t="s">
        <v>80</v>
      </c>
    </row>
    <row r="988" spans="2:65" s="12" customFormat="1">
      <c r="B988" s="130"/>
      <c r="C988" s="246"/>
      <c r="D988" s="234" t="s">
        <v>168</v>
      </c>
      <c r="E988" s="247" t="s">
        <v>19</v>
      </c>
      <c r="F988" s="248" t="s">
        <v>1225</v>
      </c>
      <c r="G988" s="246"/>
      <c r="H988" s="249">
        <v>296</v>
      </c>
      <c r="I988" s="132"/>
      <c r="L988" s="130"/>
      <c r="M988" s="133"/>
      <c r="T988" s="134"/>
      <c r="AT988" s="131" t="s">
        <v>168</v>
      </c>
      <c r="AU988" s="131" t="s">
        <v>80</v>
      </c>
      <c r="AV988" s="12" t="s">
        <v>80</v>
      </c>
      <c r="AW988" s="12" t="s">
        <v>34</v>
      </c>
      <c r="AX988" s="12" t="s">
        <v>78</v>
      </c>
      <c r="AY988" s="131" t="s">
        <v>155</v>
      </c>
    </row>
    <row r="989" spans="2:65" s="1" customFormat="1" ht="24.2" customHeight="1">
      <c r="B989" s="31"/>
      <c r="C989" s="239" t="s">
        <v>1226</v>
      </c>
      <c r="D989" s="239" t="s">
        <v>157</v>
      </c>
      <c r="E989" s="240" t="s">
        <v>1227</v>
      </c>
      <c r="F989" s="241" t="s">
        <v>1228</v>
      </c>
      <c r="G989" s="242" t="s">
        <v>160</v>
      </c>
      <c r="H989" s="243">
        <v>148</v>
      </c>
      <c r="I989" s="120"/>
      <c r="J989" s="121">
        <f>ROUND(I989*H989,2)</f>
        <v>0</v>
      </c>
      <c r="K989" s="119" t="s">
        <v>161</v>
      </c>
      <c r="L989" s="31"/>
      <c r="M989" s="122" t="s">
        <v>19</v>
      </c>
      <c r="N989" s="123" t="s">
        <v>44</v>
      </c>
      <c r="P989" s="124">
        <f>O989*H989</f>
        <v>0</v>
      </c>
      <c r="Q989" s="124">
        <v>0</v>
      </c>
      <c r="R989" s="124">
        <f>Q989*H989</f>
        <v>0</v>
      </c>
      <c r="S989" s="124">
        <v>0</v>
      </c>
      <c r="T989" s="125">
        <f>S989*H989</f>
        <v>0</v>
      </c>
      <c r="AR989" s="126" t="s">
        <v>162</v>
      </c>
      <c r="AT989" s="126" t="s">
        <v>157</v>
      </c>
      <c r="AU989" s="126" t="s">
        <v>80</v>
      </c>
      <c r="AY989" s="16" t="s">
        <v>155</v>
      </c>
      <c r="BE989" s="127">
        <f>IF(N989="základní",J989,0)</f>
        <v>0</v>
      </c>
      <c r="BF989" s="127">
        <f>IF(N989="snížená",J989,0)</f>
        <v>0</v>
      </c>
      <c r="BG989" s="127">
        <f>IF(N989="zákl. přenesená",J989,0)</f>
        <v>0</v>
      </c>
      <c r="BH989" s="127">
        <f>IF(N989="sníž. přenesená",J989,0)</f>
        <v>0</v>
      </c>
      <c r="BI989" s="127">
        <f>IF(N989="nulová",J989,0)</f>
        <v>0</v>
      </c>
      <c r="BJ989" s="16" t="s">
        <v>78</v>
      </c>
      <c r="BK989" s="127">
        <f>ROUND(I989*H989,2)</f>
        <v>0</v>
      </c>
      <c r="BL989" s="16" t="s">
        <v>162</v>
      </c>
      <c r="BM989" s="126" t="s">
        <v>1229</v>
      </c>
    </row>
    <row r="990" spans="2:65" s="1" customFormat="1">
      <c r="B990" s="31"/>
      <c r="D990" s="244" t="s">
        <v>164</v>
      </c>
      <c r="F990" s="245" t="s">
        <v>1230</v>
      </c>
      <c r="I990" s="128"/>
      <c r="L990" s="31"/>
      <c r="M990" s="129"/>
      <c r="T990" s="52"/>
      <c r="AT990" s="16" t="s">
        <v>164</v>
      </c>
      <c r="AU990" s="16" t="s">
        <v>80</v>
      </c>
    </row>
    <row r="991" spans="2:65" s="1" customFormat="1" ht="19.5">
      <c r="B991" s="31"/>
      <c r="D991" s="234" t="s">
        <v>166</v>
      </c>
      <c r="F991" s="235" t="s">
        <v>372</v>
      </c>
      <c r="I991" s="128"/>
      <c r="L991" s="31"/>
      <c r="M991" s="129"/>
      <c r="T991" s="52"/>
      <c r="AT991" s="16" t="s">
        <v>166</v>
      </c>
      <c r="AU991" s="16" t="s">
        <v>80</v>
      </c>
    </row>
    <row r="992" spans="2:65" s="12" customFormat="1">
      <c r="B992" s="130"/>
      <c r="C992" s="246"/>
      <c r="D992" s="234" t="s">
        <v>168</v>
      </c>
      <c r="E992" s="247" t="s">
        <v>19</v>
      </c>
      <c r="F992" s="248" t="s">
        <v>1231</v>
      </c>
      <c r="G992" s="246"/>
      <c r="H992" s="249">
        <v>148</v>
      </c>
      <c r="I992" s="132"/>
      <c r="L992" s="130"/>
      <c r="M992" s="133"/>
      <c r="T992" s="134"/>
      <c r="AT992" s="131" t="s">
        <v>168</v>
      </c>
      <c r="AU992" s="131" t="s">
        <v>80</v>
      </c>
      <c r="AV992" s="12" t="s">
        <v>80</v>
      </c>
      <c r="AW992" s="12" t="s">
        <v>34</v>
      </c>
      <c r="AX992" s="12" t="s">
        <v>78</v>
      </c>
      <c r="AY992" s="131" t="s">
        <v>155</v>
      </c>
    </row>
    <row r="993" spans="2:65" s="1" customFormat="1" ht="21.75" customHeight="1">
      <c r="B993" s="31"/>
      <c r="C993" s="239" t="s">
        <v>1232</v>
      </c>
      <c r="D993" s="239" t="s">
        <v>157</v>
      </c>
      <c r="E993" s="240" t="s">
        <v>1233</v>
      </c>
      <c r="F993" s="241" t="s">
        <v>1234</v>
      </c>
      <c r="G993" s="242" t="s">
        <v>160</v>
      </c>
      <c r="H993" s="243">
        <v>222</v>
      </c>
      <c r="I993" s="120"/>
      <c r="J993" s="121">
        <f>ROUND(I993*H993,2)</f>
        <v>0</v>
      </c>
      <c r="K993" s="119" t="s">
        <v>161</v>
      </c>
      <c r="L993" s="31"/>
      <c r="M993" s="122" t="s">
        <v>19</v>
      </c>
      <c r="N993" s="123" t="s">
        <v>44</v>
      </c>
      <c r="P993" s="124">
        <f>O993*H993</f>
        <v>0</v>
      </c>
      <c r="Q993" s="124">
        <v>0</v>
      </c>
      <c r="R993" s="124">
        <f>Q993*H993</f>
        <v>0</v>
      </c>
      <c r="S993" s="124">
        <v>0</v>
      </c>
      <c r="T993" s="125">
        <f>S993*H993</f>
        <v>0</v>
      </c>
      <c r="AR993" s="126" t="s">
        <v>162</v>
      </c>
      <c r="AT993" s="126" t="s">
        <v>157</v>
      </c>
      <c r="AU993" s="126" t="s">
        <v>80</v>
      </c>
      <c r="AY993" s="16" t="s">
        <v>155</v>
      </c>
      <c r="BE993" s="127">
        <f>IF(N993="základní",J993,0)</f>
        <v>0</v>
      </c>
      <c r="BF993" s="127">
        <f>IF(N993="snížená",J993,0)</f>
        <v>0</v>
      </c>
      <c r="BG993" s="127">
        <f>IF(N993="zákl. přenesená",J993,0)</f>
        <v>0</v>
      </c>
      <c r="BH993" s="127">
        <f>IF(N993="sníž. přenesená",J993,0)</f>
        <v>0</v>
      </c>
      <c r="BI993" s="127">
        <f>IF(N993="nulová",J993,0)</f>
        <v>0</v>
      </c>
      <c r="BJ993" s="16" t="s">
        <v>78</v>
      </c>
      <c r="BK993" s="127">
        <f>ROUND(I993*H993,2)</f>
        <v>0</v>
      </c>
      <c r="BL993" s="16" t="s">
        <v>162</v>
      </c>
      <c r="BM993" s="126" t="s">
        <v>1235</v>
      </c>
    </row>
    <row r="994" spans="2:65" s="1" customFormat="1">
      <c r="B994" s="31"/>
      <c r="D994" s="244" t="s">
        <v>164</v>
      </c>
      <c r="F994" s="245" t="s">
        <v>1236</v>
      </c>
      <c r="I994" s="128"/>
      <c r="L994" s="31"/>
      <c r="M994" s="129"/>
      <c r="T994" s="52"/>
      <c r="AT994" s="16" t="s">
        <v>164</v>
      </c>
      <c r="AU994" s="16" t="s">
        <v>80</v>
      </c>
    </row>
    <row r="995" spans="2:65" s="1" customFormat="1" ht="19.5">
      <c r="B995" s="31"/>
      <c r="D995" s="234" t="s">
        <v>166</v>
      </c>
      <c r="F995" s="235" t="s">
        <v>765</v>
      </c>
      <c r="I995" s="128"/>
      <c r="L995" s="31"/>
      <c r="M995" s="129"/>
      <c r="T995" s="52"/>
      <c r="AT995" s="16" t="s">
        <v>166</v>
      </c>
      <c r="AU995" s="16" t="s">
        <v>80</v>
      </c>
    </row>
    <row r="996" spans="2:65" s="12" customFormat="1">
      <c r="B996" s="130"/>
      <c r="C996" s="246"/>
      <c r="D996" s="234" t="s">
        <v>168</v>
      </c>
      <c r="E996" s="247" t="s">
        <v>19</v>
      </c>
      <c r="F996" s="248" t="s">
        <v>1237</v>
      </c>
      <c r="G996" s="246"/>
      <c r="H996" s="249">
        <v>222</v>
      </c>
      <c r="I996" s="132"/>
      <c r="L996" s="130"/>
      <c r="M996" s="133"/>
      <c r="T996" s="134"/>
      <c r="AT996" s="131" t="s">
        <v>168</v>
      </c>
      <c r="AU996" s="131" t="s">
        <v>80</v>
      </c>
      <c r="AV996" s="12" t="s">
        <v>80</v>
      </c>
      <c r="AW996" s="12" t="s">
        <v>34</v>
      </c>
      <c r="AX996" s="12" t="s">
        <v>78</v>
      </c>
      <c r="AY996" s="131" t="s">
        <v>155</v>
      </c>
    </row>
    <row r="997" spans="2:65" s="1" customFormat="1" ht="44.25" customHeight="1">
      <c r="B997" s="31"/>
      <c r="C997" s="239" t="s">
        <v>1238</v>
      </c>
      <c r="D997" s="239" t="s">
        <v>157</v>
      </c>
      <c r="E997" s="240" t="s">
        <v>199</v>
      </c>
      <c r="F997" s="241" t="s">
        <v>200</v>
      </c>
      <c r="G997" s="242" t="s">
        <v>201</v>
      </c>
      <c r="H997" s="243">
        <v>1</v>
      </c>
      <c r="I997" s="120"/>
      <c r="J997" s="121">
        <f>ROUND(I997*H997,2)</f>
        <v>0</v>
      </c>
      <c r="K997" s="119" t="s">
        <v>161</v>
      </c>
      <c r="L997" s="31"/>
      <c r="M997" s="122" t="s">
        <v>19</v>
      </c>
      <c r="N997" s="123" t="s">
        <v>44</v>
      </c>
      <c r="P997" s="124">
        <f>O997*H997</f>
        <v>0</v>
      </c>
      <c r="Q997" s="124">
        <v>0</v>
      </c>
      <c r="R997" s="124">
        <f>Q997*H997</f>
        <v>0</v>
      </c>
      <c r="S997" s="124">
        <v>0</v>
      </c>
      <c r="T997" s="125">
        <f>S997*H997</f>
        <v>0</v>
      </c>
      <c r="AR997" s="126" t="s">
        <v>162</v>
      </c>
      <c r="AT997" s="126" t="s">
        <v>157</v>
      </c>
      <c r="AU997" s="126" t="s">
        <v>80</v>
      </c>
      <c r="AY997" s="16" t="s">
        <v>155</v>
      </c>
      <c r="BE997" s="127">
        <f>IF(N997="základní",J997,0)</f>
        <v>0</v>
      </c>
      <c r="BF997" s="127">
        <f>IF(N997="snížená",J997,0)</f>
        <v>0</v>
      </c>
      <c r="BG997" s="127">
        <f>IF(N997="zákl. přenesená",J997,0)</f>
        <v>0</v>
      </c>
      <c r="BH997" s="127">
        <f>IF(N997="sníž. přenesená",J997,0)</f>
        <v>0</v>
      </c>
      <c r="BI997" s="127">
        <f>IF(N997="nulová",J997,0)</f>
        <v>0</v>
      </c>
      <c r="BJ997" s="16" t="s">
        <v>78</v>
      </c>
      <c r="BK997" s="127">
        <f>ROUND(I997*H997,2)</f>
        <v>0</v>
      </c>
      <c r="BL997" s="16" t="s">
        <v>162</v>
      </c>
      <c r="BM997" s="126" t="s">
        <v>1239</v>
      </c>
    </row>
    <row r="998" spans="2:65" s="1" customFormat="1">
      <c r="B998" s="31"/>
      <c r="D998" s="244" t="s">
        <v>164</v>
      </c>
      <c r="F998" s="245" t="s">
        <v>203</v>
      </c>
      <c r="I998" s="128"/>
      <c r="L998" s="31"/>
      <c r="M998" s="129"/>
      <c r="T998" s="52"/>
      <c r="AT998" s="16" t="s">
        <v>164</v>
      </c>
      <c r="AU998" s="16" t="s">
        <v>80</v>
      </c>
    </row>
    <row r="999" spans="2:65" s="1" customFormat="1" ht="19.5">
      <c r="B999" s="31"/>
      <c r="D999" s="234" t="s">
        <v>166</v>
      </c>
      <c r="F999" s="235" t="s">
        <v>204</v>
      </c>
      <c r="I999" s="128"/>
      <c r="L999" s="31"/>
      <c r="M999" s="129"/>
      <c r="T999" s="52"/>
      <c r="AT999" s="16" t="s">
        <v>166</v>
      </c>
      <c r="AU999" s="16" t="s">
        <v>80</v>
      </c>
    </row>
    <row r="1000" spans="2:65" s="1" customFormat="1" ht="24.2" customHeight="1">
      <c r="B1000" s="31"/>
      <c r="C1000" s="239" t="s">
        <v>1240</v>
      </c>
      <c r="D1000" s="239" t="s">
        <v>157</v>
      </c>
      <c r="E1000" s="240" t="s">
        <v>376</v>
      </c>
      <c r="F1000" s="241" t="s">
        <v>377</v>
      </c>
      <c r="G1000" s="242" t="s">
        <v>160</v>
      </c>
      <c r="H1000" s="243">
        <v>296</v>
      </c>
      <c r="I1000" s="120"/>
      <c r="J1000" s="121">
        <f>ROUND(I1000*H1000,2)</f>
        <v>0</v>
      </c>
      <c r="K1000" s="119" t="s">
        <v>161</v>
      </c>
      <c r="L1000" s="31"/>
      <c r="M1000" s="122" t="s">
        <v>19</v>
      </c>
      <c r="N1000" s="123" t="s">
        <v>44</v>
      </c>
      <c r="P1000" s="124">
        <f>O1000*H1000</f>
        <v>0</v>
      </c>
      <c r="Q1000" s="124">
        <v>0</v>
      </c>
      <c r="R1000" s="124">
        <f>Q1000*H1000</f>
        <v>0</v>
      </c>
      <c r="S1000" s="124">
        <v>0</v>
      </c>
      <c r="T1000" s="125">
        <f>S1000*H1000</f>
        <v>0</v>
      </c>
      <c r="AR1000" s="126" t="s">
        <v>162</v>
      </c>
      <c r="AT1000" s="126" t="s">
        <v>157</v>
      </c>
      <c r="AU1000" s="126" t="s">
        <v>80</v>
      </c>
      <c r="AY1000" s="16" t="s">
        <v>155</v>
      </c>
      <c r="BE1000" s="127">
        <f>IF(N1000="základní",J1000,0)</f>
        <v>0</v>
      </c>
      <c r="BF1000" s="127">
        <f>IF(N1000="snížená",J1000,0)</f>
        <v>0</v>
      </c>
      <c r="BG1000" s="127">
        <f>IF(N1000="zákl. přenesená",J1000,0)</f>
        <v>0</v>
      </c>
      <c r="BH1000" s="127">
        <f>IF(N1000="sníž. přenesená",J1000,0)</f>
        <v>0</v>
      </c>
      <c r="BI1000" s="127">
        <f>IF(N1000="nulová",J1000,0)</f>
        <v>0</v>
      </c>
      <c r="BJ1000" s="16" t="s">
        <v>78</v>
      </c>
      <c r="BK1000" s="127">
        <f>ROUND(I1000*H1000,2)</f>
        <v>0</v>
      </c>
      <c r="BL1000" s="16" t="s">
        <v>162</v>
      </c>
      <c r="BM1000" s="126" t="s">
        <v>1241</v>
      </c>
    </row>
    <row r="1001" spans="2:65" s="1" customFormat="1">
      <c r="B1001" s="31"/>
      <c r="D1001" s="244" t="s">
        <v>164</v>
      </c>
      <c r="F1001" s="245" t="s">
        <v>379</v>
      </c>
      <c r="I1001" s="128"/>
      <c r="L1001" s="31"/>
      <c r="M1001" s="129"/>
      <c r="T1001" s="52"/>
      <c r="AT1001" s="16" t="s">
        <v>164</v>
      </c>
      <c r="AU1001" s="16" t="s">
        <v>80</v>
      </c>
    </row>
    <row r="1002" spans="2:65" s="1" customFormat="1" ht="19.5">
      <c r="B1002" s="31"/>
      <c r="D1002" s="234" t="s">
        <v>166</v>
      </c>
      <c r="F1002" s="235" t="s">
        <v>380</v>
      </c>
      <c r="I1002" s="128"/>
      <c r="L1002" s="31"/>
      <c r="M1002" s="129"/>
      <c r="T1002" s="52"/>
      <c r="AT1002" s="16" t="s">
        <v>166</v>
      </c>
      <c r="AU1002" s="16" t="s">
        <v>80</v>
      </c>
    </row>
    <row r="1003" spans="2:65" s="12" customFormat="1">
      <c r="B1003" s="130"/>
      <c r="C1003" s="246"/>
      <c r="D1003" s="234" t="s">
        <v>168</v>
      </c>
      <c r="E1003" s="247" t="s">
        <v>19</v>
      </c>
      <c r="F1003" s="248" t="s">
        <v>1225</v>
      </c>
      <c r="G1003" s="246"/>
      <c r="H1003" s="249">
        <v>296</v>
      </c>
      <c r="I1003" s="132"/>
      <c r="L1003" s="130"/>
      <c r="M1003" s="133"/>
      <c r="T1003" s="134"/>
      <c r="AT1003" s="131" t="s">
        <v>168</v>
      </c>
      <c r="AU1003" s="131" t="s">
        <v>80</v>
      </c>
      <c r="AV1003" s="12" t="s">
        <v>80</v>
      </c>
      <c r="AW1003" s="12" t="s">
        <v>34</v>
      </c>
      <c r="AX1003" s="12" t="s">
        <v>78</v>
      </c>
      <c r="AY1003" s="131" t="s">
        <v>155</v>
      </c>
    </row>
    <row r="1004" spans="2:65" s="1" customFormat="1" ht="16.5" customHeight="1">
      <c r="B1004" s="31"/>
      <c r="C1004" s="250" t="s">
        <v>1242</v>
      </c>
      <c r="D1004" s="250" t="s">
        <v>192</v>
      </c>
      <c r="E1004" s="251" t="s">
        <v>383</v>
      </c>
      <c r="F1004" s="252" t="s">
        <v>384</v>
      </c>
      <c r="G1004" s="253" t="s">
        <v>385</v>
      </c>
      <c r="H1004" s="254">
        <v>344</v>
      </c>
      <c r="I1004" s="136"/>
      <c r="J1004" s="137">
        <f>ROUND(I1004*H1004,2)</f>
        <v>0</v>
      </c>
      <c r="K1004" s="135" t="s">
        <v>19</v>
      </c>
      <c r="L1004" s="138"/>
      <c r="M1004" s="139" t="s">
        <v>19</v>
      </c>
      <c r="N1004" s="140" t="s">
        <v>44</v>
      </c>
      <c r="P1004" s="124">
        <f>O1004*H1004</f>
        <v>0</v>
      </c>
      <c r="Q1004" s="124">
        <v>0</v>
      </c>
      <c r="R1004" s="124">
        <f>Q1004*H1004</f>
        <v>0</v>
      </c>
      <c r="S1004" s="124">
        <v>0</v>
      </c>
      <c r="T1004" s="125">
        <f>S1004*H1004</f>
        <v>0</v>
      </c>
      <c r="AR1004" s="126" t="s">
        <v>195</v>
      </c>
      <c r="AT1004" s="126" t="s">
        <v>192</v>
      </c>
      <c r="AU1004" s="126" t="s">
        <v>80</v>
      </c>
      <c r="AY1004" s="16" t="s">
        <v>155</v>
      </c>
      <c r="BE1004" s="127">
        <f>IF(N1004="základní",J1004,0)</f>
        <v>0</v>
      </c>
      <c r="BF1004" s="127">
        <f>IF(N1004="snížená",J1004,0)</f>
        <v>0</v>
      </c>
      <c r="BG1004" s="127">
        <f>IF(N1004="zákl. přenesená",J1004,0)</f>
        <v>0</v>
      </c>
      <c r="BH1004" s="127">
        <f>IF(N1004="sníž. přenesená",J1004,0)</f>
        <v>0</v>
      </c>
      <c r="BI1004" s="127">
        <f>IF(N1004="nulová",J1004,0)</f>
        <v>0</v>
      </c>
      <c r="BJ1004" s="16" t="s">
        <v>78</v>
      </c>
      <c r="BK1004" s="127">
        <f>ROUND(I1004*H1004,2)</f>
        <v>0</v>
      </c>
      <c r="BL1004" s="16" t="s">
        <v>162</v>
      </c>
      <c r="BM1004" s="126" t="s">
        <v>1243</v>
      </c>
    </row>
    <row r="1005" spans="2:65" s="1" customFormat="1" ht="19.5">
      <c r="B1005" s="31"/>
      <c r="D1005" s="234" t="s">
        <v>166</v>
      </c>
      <c r="F1005" s="235" t="s">
        <v>387</v>
      </c>
      <c r="I1005" s="128"/>
      <c r="L1005" s="31"/>
      <c r="M1005" s="129"/>
      <c r="T1005" s="52"/>
      <c r="AT1005" s="16" t="s">
        <v>166</v>
      </c>
      <c r="AU1005" s="16" t="s">
        <v>80</v>
      </c>
    </row>
    <row r="1006" spans="2:65" s="1" customFormat="1" ht="16.5" customHeight="1">
      <c r="B1006" s="31"/>
      <c r="C1006" s="250" t="s">
        <v>1244</v>
      </c>
      <c r="D1006" s="250" t="s">
        <v>192</v>
      </c>
      <c r="E1006" s="251" t="s">
        <v>389</v>
      </c>
      <c r="F1006" s="252" t="s">
        <v>390</v>
      </c>
      <c r="G1006" s="253" t="s">
        <v>385</v>
      </c>
      <c r="H1006" s="254">
        <v>344</v>
      </c>
      <c r="I1006" s="136"/>
      <c r="J1006" s="137">
        <f>ROUND(I1006*H1006,2)</f>
        <v>0</v>
      </c>
      <c r="K1006" s="135" t="s">
        <v>19</v>
      </c>
      <c r="L1006" s="138"/>
      <c r="M1006" s="139" t="s">
        <v>19</v>
      </c>
      <c r="N1006" s="140" t="s">
        <v>44</v>
      </c>
      <c r="P1006" s="124">
        <f>O1006*H1006</f>
        <v>0</v>
      </c>
      <c r="Q1006" s="124">
        <v>0</v>
      </c>
      <c r="R1006" s="124">
        <f>Q1006*H1006</f>
        <v>0</v>
      </c>
      <c r="S1006" s="124">
        <v>0</v>
      </c>
      <c r="T1006" s="125">
        <f>S1006*H1006</f>
        <v>0</v>
      </c>
      <c r="AR1006" s="126" t="s">
        <v>195</v>
      </c>
      <c r="AT1006" s="126" t="s">
        <v>192</v>
      </c>
      <c r="AU1006" s="126" t="s">
        <v>80</v>
      </c>
      <c r="AY1006" s="16" t="s">
        <v>155</v>
      </c>
      <c r="BE1006" s="127">
        <f>IF(N1006="základní",J1006,0)</f>
        <v>0</v>
      </c>
      <c r="BF1006" s="127">
        <f>IF(N1006="snížená",J1006,0)</f>
        <v>0</v>
      </c>
      <c r="BG1006" s="127">
        <f>IF(N1006="zákl. přenesená",J1006,0)</f>
        <v>0</v>
      </c>
      <c r="BH1006" s="127">
        <f>IF(N1006="sníž. přenesená",J1006,0)</f>
        <v>0</v>
      </c>
      <c r="BI1006" s="127">
        <f>IF(N1006="nulová",J1006,0)</f>
        <v>0</v>
      </c>
      <c r="BJ1006" s="16" t="s">
        <v>78</v>
      </c>
      <c r="BK1006" s="127">
        <f>ROUND(I1006*H1006,2)</f>
        <v>0</v>
      </c>
      <c r="BL1006" s="16" t="s">
        <v>162</v>
      </c>
      <c r="BM1006" s="126" t="s">
        <v>1245</v>
      </c>
    </row>
    <row r="1007" spans="2:65" s="1" customFormat="1" ht="19.5">
      <c r="B1007" s="31"/>
      <c r="D1007" s="234" t="s">
        <v>166</v>
      </c>
      <c r="F1007" s="235" t="s">
        <v>392</v>
      </c>
      <c r="I1007" s="128"/>
      <c r="L1007" s="31"/>
      <c r="M1007" s="129"/>
      <c r="T1007" s="52"/>
      <c r="AT1007" s="16" t="s">
        <v>166</v>
      </c>
      <c r="AU1007" s="16" t="s">
        <v>80</v>
      </c>
    </row>
    <row r="1008" spans="2:65" s="1" customFormat="1" ht="37.9" customHeight="1">
      <c r="B1008" s="31"/>
      <c r="C1008" s="239" t="s">
        <v>1246</v>
      </c>
      <c r="D1008" s="239" t="s">
        <v>157</v>
      </c>
      <c r="E1008" s="240" t="s">
        <v>309</v>
      </c>
      <c r="F1008" s="241" t="s">
        <v>310</v>
      </c>
      <c r="G1008" s="242" t="s">
        <v>300</v>
      </c>
      <c r="H1008" s="243">
        <v>2.2200000000000002</v>
      </c>
      <c r="I1008" s="120"/>
      <c r="J1008" s="121">
        <f>ROUND(I1008*H1008,2)</f>
        <v>0</v>
      </c>
      <c r="K1008" s="119" t="s">
        <v>19</v>
      </c>
      <c r="L1008" s="31"/>
      <c r="M1008" s="122" t="s">
        <v>19</v>
      </c>
      <c r="N1008" s="123" t="s">
        <v>44</v>
      </c>
      <c r="P1008" s="124">
        <f>O1008*H1008</f>
        <v>0</v>
      </c>
      <c r="Q1008" s="124">
        <v>0</v>
      </c>
      <c r="R1008" s="124">
        <f>Q1008*H1008</f>
        <v>0</v>
      </c>
      <c r="S1008" s="124">
        <v>0</v>
      </c>
      <c r="T1008" s="125">
        <f>S1008*H1008</f>
        <v>0</v>
      </c>
      <c r="AR1008" s="126" t="s">
        <v>162</v>
      </c>
      <c r="AT1008" s="126" t="s">
        <v>157</v>
      </c>
      <c r="AU1008" s="126" t="s">
        <v>80</v>
      </c>
      <c r="AY1008" s="16" t="s">
        <v>155</v>
      </c>
      <c r="BE1008" s="127">
        <f>IF(N1008="základní",J1008,0)</f>
        <v>0</v>
      </c>
      <c r="BF1008" s="127">
        <f>IF(N1008="snížená",J1008,0)</f>
        <v>0</v>
      </c>
      <c r="BG1008" s="127">
        <f>IF(N1008="zákl. přenesená",J1008,0)</f>
        <v>0</v>
      </c>
      <c r="BH1008" s="127">
        <f>IF(N1008="sníž. přenesená",J1008,0)</f>
        <v>0</v>
      </c>
      <c r="BI1008" s="127">
        <f>IF(N1008="nulová",J1008,0)</f>
        <v>0</v>
      </c>
      <c r="BJ1008" s="16" t="s">
        <v>78</v>
      </c>
      <c r="BK1008" s="127">
        <f>ROUND(I1008*H1008,2)</f>
        <v>0</v>
      </c>
      <c r="BL1008" s="16" t="s">
        <v>162</v>
      </c>
      <c r="BM1008" s="126" t="s">
        <v>1247</v>
      </c>
    </row>
    <row r="1009" spans="2:65" s="1" customFormat="1" ht="29.25">
      <c r="B1009" s="31"/>
      <c r="D1009" s="234" t="s">
        <v>166</v>
      </c>
      <c r="F1009" s="235" t="s">
        <v>312</v>
      </c>
      <c r="I1009" s="128"/>
      <c r="L1009" s="31"/>
      <c r="M1009" s="129"/>
      <c r="T1009" s="52"/>
      <c r="AT1009" s="16" t="s">
        <v>166</v>
      </c>
      <c r="AU1009" s="16" t="s">
        <v>80</v>
      </c>
    </row>
    <row r="1010" spans="2:65" s="12" customFormat="1">
      <c r="B1010" s="130"/>
      <c r="C1010" s="246"/>
      <c r="D1010" s="234" t="s">
        <v>168</v>
      </c>
      <c r="E1010" s="247" t="s">
        <v>19</v>
      </c>
      <c r="F1010" s="248" t="s">
        <v>1248</v>
      </c>
      <c r="G1010" s="246"/>
      <c r="H1010" s="249">
        <v>2.2200000000000002</v>
      </c>
      <c r="I1010" s="132"/>
      <c r="L1010" s="130"/>
      <c r="M1010" s="133"/>
      <c r="T1010" s="134"/>
      <c r="AT1010" s="131" t="s">
        <v>168</v>
      </c>
      <c r="AU1010" s="131" t="s">
        <v>80</v>
      </c>
      <c r="AV1010" s="12" t="s">
        <v>80</v>
      </c>
      <c r="AW1010" s="12" t="s">
        <v>34</v>
      </c>
      <c r="AX1010" s="12" t="s">
        <v>78</v>
      </c>
      <c r="AY1010" s="131" t="s">
        <v>155</v>
      </c>
    </row>
    <row r="1011" spans="2:65" s="1" customFormat="1" ht="16.5" customHeight="1">
      <c r="B1011" s="31"/>
      <c r="C1011" s="250" t="s">
        <v>1249</v>
      </c>
      <c r="D1011" s="250" t="s">
        <v>192</v>
      </c>
      <c r="E1011" s="251" t="s">
        <v>315</v>
      </c>
      <c r="F1011" s="252" t="s">
        <v>316</v>
      </c>
      <c r="G1011" s="253" t="s">
        <v>300</v>
      </c>
      <c r="H1011" s="254">
        <v>2.2200000000000002</v>
      </c>
      <c r="I1011" s="136"/>
      <c r="J1011" s="137">
        <f>ROUND(I1011*H1011,2)</f>
        <v>0</v>
      </c>
      <c r="K1011" s="135" t="s">
        <v>19</v>
      </c>
      <c r="L1011" s="138"/>
      <c r="M1011" s="139" t="s">
        <v>19</v>
      </c>
      <c r="N1011" s="140" t="s">
        <v>44</v>
      </c>
      <c r="P1011" s="124">
        <f>O1011*H1011</f>
        <v>0</v>
      </c>
      <c r="Q1011" s="124">
        <v>1E-3</v>
      </c>
      <c r="R1011" s="124">
        <f>Q1011*H1011</f>
        <v>2.2200000000000002E-3</v>
      </c>
      <c r="S1011" s="124">
        <v>0</v>
      </c>
      <c r="T1011" s="125">
        <f>S1011*H1011</f>
        <v>0</v>
      </c>
      <c r="AR1011" s="126" t="s">
        <v>195</v>
      </c>
      <c r="AT1011" s="126" t="s">
        <v>192</v>
      </c>
      <c r="AU1011" s="126" t="s">
        <v>80</v>
      </c>
      <c r="AY1011" s="16" t="s">
        <v>155</v>
      </c>
      <c r="BE1011" s="127">
        <f>IF(N1011="základní",J1011,0)</f>
        <v>0</v>
      </c>
      <c r="BF1011" s="127">
        <f>IF(N1011="snížená",J1011,0)</f>
        <v>0</v>
      </c>
      <c r="BG1011" s="127">
        <f>IF(N1011="zákl. přenesená",J1011,0)</f>
        <v>0</v>
      </c>
      <c r="BH1011" s="127">
        <f>IF(N1011="sníž. přenesená",J1011,0)</f>
        <v>0</v>
      </c>
      <c r="BI1011" s="127">
        <f>IF(N1011="nulová",J1011,0)</f>
        <v>0</v>
      </c>
      <c r="BJ1011" s="16" t="s">
        <v>78</v>
      </c>
      <c r="BK1011" s="127">
        <f>ROUND(I1011*H1011,2)</f>
        <v>0</v>
      </c>
      <c r="BL1011" s="16" t="s">
        <v>162</v>
      </c>
      <c r="BM1011" s="126" t="s">
        <v>1250</v>
      </c>
    </row>
    <row r="1012" spans="2:65" s="1" customFormat="1" ht="19.5">
      <c r="B1012" s="31"/>
      <c r="D1012" s="234" t="s">
        <v>166</v>
      </c>
      <c r="F1012" s="235" t="s">
        <v>318</v>
      </c>
      <c r="I1012" s="128"/>
      <c r="L1012" s="31"/>
      <c r="M1012" s="129"/>
      <c r="T1012" s="52"/>
      <c r="AT1012" s="16" t="s">
        <v>166</v>
      </c>
      <c r="AU1012" s="16" t="s">
        <v>80</v>
      </c>
    </row>
    <row r="1013" spans="2:65" s="1" customFormat="1" ht="33" customHeight="1">
      <c r="B1013" s="31"/>
      <c r="C1013" s="239" t="s">
        <v>1251</v>
      </c>
      <c r="D1013" s="239" t="s">
        <v>157</v>
      </c>
      <c r="E1013" s="240" t="s">
        <v>298</v>
      </c>
      <c r="F1013" s="241" t="s">
        <v>299</v>
      </c>
      <c r="G1013" s="242" t="s">
        <v>300</v>
      </c>
      <c r="H1013" s="243">
        <v>66.599999999999994</v>
      </c>
      <c r="I1013" s="120"/>
      <c r="J1013" s="121">
        <f>ROUND(I1013*H1013,2)</f>
        <v>0</v>
      </c>
      <c r="K1013" s="119" t="s">
        <v>19</v>
      </c>
      <c r="L1013" s="31"/>
      <c r="M1013" s="122" t="s">
        <v>19</v>
      </c>
      <c r="N1013" s="123" t="s">
        <v>44</v>
      </c>
      <c r="P1013" s="124">
        <f>O1013*H1013</f>
        <v>0</v>
      </c>
      <c r="Q1013" s="124">
        <v>0</v>
      </c>
      <c r="R1013" s="124">
        <f>Q1013*H1013</f>
        <v>0</v>
      </c>
      <c r="S1013" s="124">
        <v>0</v>
      </c>
      <c r="T1013" s="125">
        <f>S1013*H1013</f>
        <v>0</v>
      </c>
      <c r="AR1013" s="126" t="s">
        <v>162</v>
      </c>
      <c r="AT1013" s="126" t="s">
        <v>157</v>
      </c>
      <c r="AU1013" s="126" t="s">
        <v>80</v>
      </c>
      <c r="AY1013" s="16" t="s">
        <v>155</v>
      </c>
      <c r="BE1013" s="127">
        <f>IF(N1013="základní",J1013,0)</f>
        <v>0</v>
      </c>
      <c r="BF1013" s="127">
        <f>IF(N1013="snížená",J1013,0)</f>
        <v>0</v>
      </c>
      <c r="BG1013" s="127">
        <f>IF(N1013="zákl. přenesená",J1013,0)</f>
        <v>0</v>
      </c>
      <c r="BH1013" s="127">
        <f>IF(N1013="sníž. přenesená",J1013,0)</f>
        <v>0</v>
      </c>
      <c r="BI1013" s="127">
        <f>IF(N1013="nulová",J1013,0)</f>
        <v>0</v>
      </c>
      <c r="BJ1013" s="16" t="s">
        <v>78</v>
      </c>
      <c r="BK1013" s="127">
        <f>ROUND(I1013*H1013,2)</f>
        <v>0</v>
      </c>
      <c r="BL1013" s="16" t="s">
        <v>162</v>
      </c>
      <c r="BM1013" s="126" t="s">
        <v>1252</v>
      </c>
    </row>
    <row r="1014" spans="2:65" s="1" customFormat="1" ht="29.25">
      <c r="B1014" s="31"/>
      <c r="D1014" s="234" t="s">
        <v>166</v>
      </c>
      <c r="F1014" s="235" t="s">
        <v>1253</v>
      </c>
      <c r="I1014" s="128"/>
      <c r="L1014" s="31"/>
      <c r="M1014" s="129"/>
      <c r="T1014" s="52"/>
      <c r="AT1014" s="16" t="s">
        <v>166</v>
      </c>
      <c r="AU1014" s="16" t="s">
        <v>80</v>
      </c>
    </row>
    <row r="1015" spans="2:65" s="12" customFormat="1">
      <c r="B1015" s="130"/>
      <c r="C1015" s="246"/>
      <c r="D1015" s="234" t="s">
        <v>168</v>
      </c>
      <c r="E1015" s="247" t="s">
        <v>19</v>
      </c>
      <c r="F1015" s="248" t="s">
        <v>1254</v>
      </c>
      <c r="G1015" s="246"/>
      <c r="H1015" s="249">
        <v>66.599999999999994</v>
      </c>
      <c r="I1015" s="132"/>
      <c r="L1015" s="130"/>
      <c r="M1015" s="133"/>
      <c r="T1015" s="134"/>
      <c r="AT1015" s="131" t="s">
        <v>168</v>
      </c>
      <c r="AU1015" s="131" t="s">
        <v>80</v>
      </c>
      <c r="AV1015" s="12" t="s">
        <v>80</v>
      </c>
      <c r="AW1015" s="12" t="s">
        <v>34</v>
      </c>
      <c r="AX1015" s="12" t="s">
        <v>78</v>
      </c>
      <c r="AY1015" s="131" t="s">
        <v>155</v>
      </c>
    </row>
    <row r="1016" spans="2:65" s="1" customFormat="1" ht="16.5" customHeight="1">
      <c r="B1016" s="31"/>
      <c r="C1016" s="250" t="s">
        <v>1255</v>
      </c>
      <c r="D1016" s="250" t="s">
        <v>192</v>
      </c>
      <c r="E1016" s="251" t="s">
        <v>157</v>
      </c>
      <c r="F1016" s="252" t="s">
        <v>305</v>
      </c>
      <c r="G1016" s="253" t="s">
        <v>300</v>
      </c>
      <c r="H1016" s="254">
        <v>66.599999999999994</v>
      </c>
      <c r="I1016" s="136"/>
      <c r="J1016" s="137">
        <f>ROUND(I1016*H1016,2)</f>
        <v>0</v>
      </c>
      <c r="K1016" s="135" t="s">
        <v>19</v>
      </c>
      <c r="L1016" s="138"/>
      <c r="M1016" s="139" t="s">
        <v>19</v>
      </c>
      <c r="N1016" s="140" t="s">
        <v>44</v>
      </c>
      <c r="P1016" s="124">
        <f>O1016*H1016</f>
        <v>0</v>
      </c>
      <c r="Q1016" s="124">
        <v>0</v>
      </c>
      <c r="R1016" s="124">
        <f>Q1016*H1016</f>
        <v>0</v>
      </c>
      <c r="S1016" s="124">
        <v>0</v>
      </c>
      <c r="T1016" s="125">
        <f>S1016*H1016</f>
        <v>0</v>
      </c>
      <c r="AR1016" s="126" t="s">
        <v>195</v>
      </c>
      <c r="AT1016" s="126" t="s">
        <v>192</v>
      </c>
      <c r="AU1016" s="126" t="s">
        <v>80</v>
      </c>
      <c r="AY1016" s="16" t="s">
        <v>155</v>
      </c>
      <c r="BE1016" s="127">
        <f>IF(N1016="základní",J1016,0)</f>
        <v>0</v>
      </c>
      <c r="BF1016" s="127">
        <f>IF(N1016="snížená",J1016,0)</f>
        <v>0</v>
      </c>
      <c r="BG1016" s="127">
        <f>IF(N1016="zákl. přenesená",J1016,0)</f>
        <v>0</v>
      </c>
      <c r="BH1016" s="127">
        <f>IF(N1016="sníž. přenesená",J1016,0)</f>
        <v>0</v>
      </c>
      <c r="BI1016" s="127">
        <f>IF(N1016="nulová",J1016,0)</f>
        <v>0</v>
      </c>
      <c r="BJ1016" s="16" t="s">
        <v>78</v>
      </c>
      <c r="BK1016" s="127">
        <f>ROUND(I1016*H1016,2)</f>
        <v>0</v>
      </c>
      <c r="BL1016" s="16" t="s">
        <v>162</v>
      </c>
      <c r="BM1016" s="126" t="s">
        <v>1256</v>
      </c>
    </row>
    <row r="1017" spans="2:65" s="1" customFormat="1" ht="19.5">
      <c r="B1017" s="31"/>
      <c r="D1017" s="234" t="s">
        <v>166</v>
      </c>
      <c r="F1017" s="235" t="s">
        <v>307</v>
      </c>
      <c r="I1017" s="128"/>
      <c r="L1017" s="31"/>
      <c r="M1017" s="129"/>
      <c r="T1017" s="52"/>
      <c r="AT1017" s="16" t="s">
        <v>166</v>
      </c>
      <c r="AU1017" s="16" t="s">
        <v>80</v>
      </c>
    </row>
    <row r="1018" spans="2:65" s="1" customFormat="1" ht="33" customHeight="1">
      <c r="B1018" s="31"/>
      <c r="C1018" s="239" t="s">
        <v>1257</v>
      </c>
      <c r="D1018" s="239" t="s">
        <v>157</v>
      </c>
      <c r="E1018" s="240" t="s">
        <v>828</v>
      </c>
      <c r="F1018" s="241" t="s">
        <v>503</v>
      </c>
      <c r="G1018" s="242" t="s">
        <v>160</v>
      </c>
      <c r="H1018" s="243">
        <v>8.6</v>
      </c>
      <c r="I1018" s="120"/>
      <c r="J1018" s="121">
        <f>ROUND(I1018*H1018,2)</f>
        <v>0</v>
      </c>
      <c r="K1018" s="119" t="s">
        <v>19</v>
      </c>
      <c r="L1018" s="31"/>
      <c r="M1018" s="122" t="s">
        <v>19</v>
      </c>
      <c r="N1018" s="123" t="s">
        <v>44</v>
      </c>
      <c r="P1018" s="124">
        <f>O1018*H1018</f>
        <v>0</v>
      </c>
      <c r="Q1018" s="124">
        <v>0</v>
      </c>
      <c r="R1018" s="124">
        <f>Q1018*H1018</f>
        <v>0</v>
      </c>
      <c r="S1018" s="124">
        <v>0</v>
      </c>
      <c r="T1018" s="125">
        <f>S1018*H1018</f>
        <v>0</v>
      </c>
      <c r="AR1018" s="126" t="s">
        <v>162</v>
      </c>
      <c r="AT1018" s="126" t="s">
        <v>157</v>
      </c>
      <c r="AU1018" s="126" t="s">
        <v>80</v>
      </c>
      <c r="AY1018" s="16" t="s">
        <v>155</v>
      </c>
      <c r="BE1018" s="127">
        <f>IF(N1018="základní",J1018,0)</f>
        <v>0</v>
      </c>
      <c r="BF1018" s="127">
        <f>IF(N1018="snížená",J1018,0)</f>
        <v>0</v>
      </c>
      <c r="BG1018" s="127">
        <f>IF(N1018="zákl. přenesená",J1018,0)</f>
        <v>0</v>
      </c>
      <c r="BH1018" s="127">
        <f>IF(N1018="sníž. přenesená",J1018,0)</f>
        <v>0</v>
      </c>
      <c r="BI1018" s="127">
        <f>IF(N1018="nulová",J1018,0)</f>
        <v>0</v>
      </c>
      <c r="BJ1018" s="16" t="s">
        <v>78</v>
      </c>
      <c r="BK1018" s="127">
        <f>ROUND(I1018*H1018,2)</f>
        <v>0</v>
      </c>
      <c r="BL1018" s="16" t="s">
        <v>162</v>
      </c>
      <c r="BM1018" s="126" t="s">
        <v>1258</v>
      </c>
    </row>
    <row r="1019" spans="2:65" s="1" customFormat="1" ht="19.5">
      <c r="B1019" s="31"/>
      <c r="D1019" s="234" t="s">
        <v>166</v>
      </c>
      <c r="F1019" s="235" t="s">
        <v>1259</v>
      </c>
      <c r="I1019" s="128"/>
      <c r="L1019" s="31"/>
      <c r="M1019" s="129"/>
      <c r="T1019" s="52"/>
      <c r="AT1019" s="16" t="s">
        <v>166</v>
      </c>
      <c r="AU1019" s="16" t="s">
        <v>80</v>
      </c>
    </row>
    <row r="1020" spans="2:65" s="12" customFormat="1">
      <c r="B1020" s="130"/>
      <c r="C1020" s="246"/>
      <c r="D1020" s="234" t="s">
        <v>168</v>
      </c>
      <c r="E1020" s="247" t="s">
        <v>19</v>
      </c>
      <c r="F1020" s="248" t="s">
        <v>1260</v>
      </c>
      <c r="G1020" s="246"/>
      <c r="H1020" s="249">
        <v>8.6</v>
      </c>
      <c r="I1020" s="132"/>
      <c r="L1020" s="130"/>
      <c r="M1020" s="133"/>
      <c r="T1020" s="134"/>
      <c r="AT1020" s="131" t="s">
        <v>168</v>
      </c>
      <c r="AU1020" s="131" t="s">
        <v>80</v>
      </c>
      <c r="AV1020" s="12" t="s">
        <v>80</v>
      </c>
      <c r="AW1020" s="12" t="s">
        <v>34</v>
      </c>
      <c r="AX1020" s="12" t="s">
        <v>78</v>
      </c>
      <c r="AY1020" s="131" t="s">
        <v>155</v>
      </c>
    </row>
    <row r="1021" spans="2:65" s="1" customFormat="1" ht="16.5" customHeight="1">
      <c r="B1021" s="31"/>
      <c r="C1021" s="250" t="s">
        <v>1261</v>
      </c>
      <c r="D1021" s="250" t="s">
        <v>192</v>
      </c>
      <c r="E1021" s="251" t="s">
        <v>833</v>
      </c>
      <c r="F1021" s="252" t="s">
        <v>834</v>
      </c>
      <c r="G1021" s="253" t="s">
        <v>509</v>
      </c>
      <c r="H1021" s="254">
        <v>2.5999999999999999E-2</v>
      </c>
      <c r="I1021" s="136"/>
      <c r="J1021" s="137">
        <f>ROUND(I1021*H1021,2)</f>
        <v>0</v>
      </c>
      <c r="K1021" s="135" t="s">
        <v>19</v>
      </c>
      <c r="L1021" s="138"/>
      <c r="M1021" s="139" t="s">
        <v>19</v>
      </c>
      <c r="N1021" s="140" t="s">
        <v>44</v>
      </c>
      <c r="P1021" s="124">
        <f>O1021*H1021</f>
        <v>0</v>
      </c>
      <c r="Q1021" s="124">
        <v>0</v>
      </c>
      <c r="R1021" s="124">
        <f>Q1021*H1021</f>
        <v>0</v>
      </c>
      <c r="S1021" s="124">
        <v>0</v>
      </c>
      <c r="T1021" s="125">
        <f>S1021*H1021</f>
        <v>0</v>
      </c>
      <c r="AR1021" s="126" t="s">
        <v>195</v>
      </c>
      <c r="AT1021" s="126" t="s">
        <v>192</v>
      </c>
      <c r="AU1021" s="126" t="s">
        <v>80</v>
      </c>
      <c r="AY1021" s="16" t="s">
        <v>155</v>
      </c>
      <c r="BE1021" s="127">
        <f>IF(N1021="základní",J1021,0)</f>
        <v>0</v>
      </c>
      <c r="BF1021" s="127">
        <f>IF(N1021="snížená",J1021,0)</f>
        <v>0</v>
      </c>
      <c r="BG1021" s="127">
        <f>IF(N1021="zákl. přenesená",J1021,0)</f>
        <v>0</v>
      </c>
      <c r="BH1021" s="127">
        <f>IF(N1021="sníž. přenesená",J1021,0)</f>
        <v>0</v>
      </c>
      <c r="BI1021" s="127">
        <f>IF(N1021="nulová",J1021,0)</f>
        <v>0</v>
      </c>
      <c r="BJ1021" s="16" t="s">
        <v>78</v>
      </c>
      <c r="BK1021" s="127">
        <f>ROUND(I1021*H1021,2)</f>
        <v>0</v>
      </c>
      <c r="BL1021" s="16" t="s">
        <v>162</v>
      </c>
      <c r="BM1021" s="126" t="s">
        <v>1262</v>
      </c>
    </row>
    <row r="1022" spans="2:65" s="1" customFormat="1" ht="19.5">
      <c r="B1022" s="31"/>
      <c r="D1022" s="234" t="s">
        <v>166</v>
      </c>
      <c r="F1022" s="235" t="s">
        <v>511</v>
      </c>
      <c r="I1022" s="128"/>
      <c r="L1022" s="31"/>
      <c r="M1022" s="129"/>
      <c r="T1022" s="52"/>
      <c r="AT1022" s="16" t="s">
        <v>166</v>
      </c>
      <c r="AU1022" s="16" t="s">
        <v>80</v>
      </c>
    </row>
    <row r="1023" spans="2:65" s="1" customFormat="1" ht="44.25" customHeight="1">
      <c r="B1023" s="31"/>
      <c r="C1023" s="239" t="s">
        <v>1263</v>
      </c>
      <c r="D1023" s="239" t="s">
        <v>157</v>
      </c>
      <c r="E1023" s="240" t="s">
        <v>1264</v>
      </c>
      <c r="F1023" s="241" t="s">
        <v>1265</v>
      </c>
      <c r="G1023" s="242" t="s">
        <v>179</v>
      </c>
      <c r="H1023" s="243">
        <v>10</v>
      </c>
      <c r="I1023" s="120"/>
      <c r="J1023" s="121">
        <f>ROUND(I1023*H1023,2)</f>
        <v>0</v>
      </c>
      <c r="K1023" s="119" t="s">
        <v>161</v>
      </c>
      <c r="L1023" s="31"/>
      <c r="M1023" s="122" t="s">
        <v>19</v>
      </c>
      <c r="N1023" s="123" t="s">
        <v>44</v>
      </c>
      <c r="P1023" s="124">
        <f>O1023*H1023</f>
        <v>0</v>
      </c>
      <c r="Q1023" s="124">
        <v>0</v>
      </c>
      <c r="R1023" s="124">
        <f>Q1023*H1023</f>
        <v>0</v>
      </c>
      <c r="S1023" s="124">
        <v>0</v>
      </c>
      <c r="T1023" s="125">
        <f>S1023*H1023</f>
        <v>0</v>
      </c>
      <c r="AR1023" s="126" t="s">
        <v>162</v>
      </c>
      <c r="AT1023" s="126" t="s">
        <v>157</v>
      </c>
      <c r="AU1023" s="126" t="s">
        <v>80</v>
      </c>
      <c r="AY1023" s="16" t="s">
        <v>155</v>
      </c>
      <c r="BE1023" s="127">
        <f>IF(N1023="základní",J1023,0)</f>
        <v>0</v>
      </c>
      <c r="BF1023" s="127">
        <f>IF(N1023="snížená",J1023,0)</f>
        <v>0</v>
      </c>
      <c r="BG1023" s="127">
        <f>IF(N1023="zákl. přenesená",J1023,0)</f>
        <v>0</v>
      </c>
      <c r="BH1023" s="127">
        <f>IF(N1023="sníž. přenesená",J1023,0)</f>
        <v>0</v>
      </c>
      <c r="BI1023" s="127">
        <f>IF(N1023="nulová",J1023,0)</f>
        <v>0</v>
      </c>
      <c r="BJ1023" s="16" t="s">
        <v>78</v>
      </c>
      <c r="BK1023" s="127">
        <f>ROUND(I1023*H1023,2)</f>
        <v>0</v>
      </c>
      <c r="BL1023" s="16" t="s">
        <v>162</v>
      </c>
      <c r="BM1023" s="126" t="s">
        <v>1266</v>
      </c>
    </row>
    <row r="1024" spans="2:65" s="1" customFormat="1">
      <c r="B1024" s="31"/>
      <c r="D1024" s="244" t="s">
        <v>164</v>
      </c>
      <c r="F1024" s="245" t="s">
        <v>1267</v>
      </c>
      <c r="I1024" s="128"/>
      <c r="L1024" s="31"/>
      <c r="M1024" s="129"/>
      <c r="T1024" s="52"/>
      <c r="AT1024" s="16" t="s">
        <v>164</v>
      </c>
      <c r="AU1024" s="16" t="s">
        <v>80</v>
      </c>
    </row>
    <row r="1025" spans="2:65" s="1" customFormat="1" ht="16.5" customHeight="1">
      <c r="B1025" s="31"/>
      <c r="C1025" s="239" t="s">
        <v>1268</v>
      </c>
      <c r="D1025" s="239" t="s">
        <v>157</v>
      </c>
      <c r="E1025" s="240" t="s">
        <v>1269</v>
      </c>
      <c r="F1025" s="241" t="s">
        <v>1270</v>
      </c>
      <c r="G1025" s="242" t="s">
        <v>179</v>
      </c>
      <c r="H1025" s="243">
        <v>10</v>
      </c>
      <c r="I1025" s="120"/>
      <c r="J1025" s="121">
        <f>ROUND(I1025*H1025,2)</f>
        <v>0</v>
      </c>
      <c r="K1025" s="119" t="s">
        <v>19</v>
      </c>
      <c r="L1025" s="31"/>
      <c r="M1025" s="122" t="s">
        <v>19</v>
      </c>
      <c r="N1025" s="123" t="s">
        <v>44</v>
      </c>
      <c r="P1025" s="124">
        <f>O1025*H1025</f>
        <v>0</v>
      </c>
      <c r="Q1025" s="124">
        <v>0</v>
      </c>
      <c r="R1025" s="124">
        <f>Q1025*H1025</f>
        <v>0</v>
      </c>
      <c r="S1025" s="124">
        <v>0</v>
      </c>
      <c r="T1025" s="125">
        <f>S1025*H1025</f>
        <v>0</v>
      </c>
      <c r="AR1025" s="126" t="s">
        <v>162</v>
      </c>
      <c r="AT1025" s="126" t="s">
        <v>157</v>
      </c>
      <c r="AU1025" s="126" t="s">
        <v>80</v>
      </c>
      <c r="AY1025" s="16" t="s">
        <v>155</v>
      </c>
      <c r="BE1025" s="127">
        <f>IF(N1025="základní",J1025,0)</f>
        <v>0</v>
      </c>
      <c r="BF1025" s="127">
        <f>IF(N1025="snížená",J1025,0)</f>
        <v>0</v>
      </c>
      <c r="BG1025" s="127">
        <f>IF(N1025="zákl. přenesená",J1025,0)</f>
        <v>0</v>
      </c>
      <c r="BH1025" s="127">
        <f>IF(N1025="sníž. přenesená",J1025,0)</f>
        <v>0</v>
      </c>
      <c r="BI1025" s="127">
        <f>IF(N1025="nulová",J1025,0)</f>
        <v>0</v>
      </c>
      <c r="BJ1025" s="16" t="s">
        <v>78</v>
      </c>
      <c r="BK1025" s="127">
        <f>ROUND(I1025*H1025,2)</f>
        <v>0</v>
      </c>
      <c r="BL1025" s="16" t="s">
        <v>162</v>
      </c>
      <c r="BM1025" s="126" t="s">
        <v>1271</v>
      </c>
    </row>
    <row r="1026" spans="2:65" s="1" customFormat="1" ht="19.5">
      <c r="B1026" s="31"/>
      <c r="D1026" s="234" t="s">
        <v>166</v>
      </c>
      <c r="F1026" s="235" t="s">
        <v>1272</v>
      </c>
      <c r="I1026" s="128"/>
      <c r="L1026" s="31"/>
      <c r="M1026" s="129"/>
      <c r="T1026" s="52"/>
      <c r="AT1026" s="16" t="s">
        <v>166</v>
      </c>
      <c r="AU1026" s="16" t="s">
        <v>80</v>
      </c>
    </row>
    <row r="1027" spans="2:65" s="1" customFormat="1" ht="16.5" customHeight="1">
      <c r="B1027" s="31"/>
      <c r="C1027" s="250" t="s">
        <v>1273</v>
      </c>
      <c r="D1027" s="250" t="s">
        <v>192</v>
      </c>
      <c r="E1027" s="251" t="s">
        <v>1274</v>
      </c>
      <c r="F1027" s="252" t="s">
        <v>1275</v>
      </c>
      <c r="G1027" s="253" t="s">
        <v>300</v>
      </c>
      <c r="H1027" s="254">
        <v>0.3</v>
      </c>
      <c r="I1027" s="136"/>
      <c r="J1027" s="137">
        <f>ROUND(I1027*H1027,2)</f>
        <v>0</v>
      </c>
      <c r="K1027" s="135" t="s">
        <v>19</v>
      </c>
      <c r="L1027" s="138"/>
      <c r="M1027" s="139" t="s">
        <v>19</v>
      </c>
      <c r="N1027" s="140" t="s">
        <v>44</v>
      </c>
      <c r="P1027" s="124">
        <f>O1027*H1027</f>
        <v>0</v>
      </c>
      <c r="Q1027" s="124">
        <v>1E-3</v>
      </c>
      <c r="R1027" s="124">
        <f>Q1027*H1027</f>
        <v>2.9999999999999997E-4</v>
      </c>
      <c r="S1027" s="124">
        <v>0</v>
      </c>
      <c r="T1027" s="125">
        <f>S1027*H1027</f>
        <v>0</v>
      </c>
      <c r="AR1027" s="126" t="s">
        <v>195</v>
      </c>
      <c r="AT1027" s="126" t="s">
        <v>192</v>
      </c>
      <c r="AU1027" s="126" t="s">
        <v>80</v>
      </c>
      <c r="AY1027" s="16" t="s">
        <v>155</v>
      </c>
      <c r="BE1027" s="127">
        <f>IF(N1027="základní",J1027,0)</f>
        <v>0</v>
      </c>
      <c r="BF1027" s="127">
        <f>IF(N1027="snížená",J1027,0)</f>
        <v>0</v>
      </c>
      <c r="BG1027" s="127">
        <f>IF(N1027="zákl. přenesená",J1027,0)</f>
        <v>0</v>
      </c>
      <c r="BH1027" s="127">
        <f>IF(N1027="sníž. přenesená",J1027,0)</f>
        <v>0</v>
      </c>
      <c r="BI1027" s="127">
        <f>IF(N1027="nulová",J1027,0)</f>
        <v>0</v>
      </c>
      <c r="BJ1027" s="16" t="s">
        <v>78</v>
      </c>
      <c r="BK1027" s="127">
        <f>ROUND(I1027*H1027,2)</f>
        <v>0</v>
      </c>
      <c r="BL1027" s="16" t="s">
        <v>162</v>
      </c>
      <c r="BM1027" s="126" t="s">
        <v>1276</v>
      </c>
    </row>
    <row r="1028" spans="2:65" s="1" customFormat="1" ht="37.9" customHeight="1">
      <c r="B1028" s="31"/>
      <c r="C1028" s="239" t="s">
        <v>1277</v>
      </c>
      <c r="D1028" s="239" t="s">
        <v>157</v>
      </c>
      <c r="E1028" s="240" t="s">
        <v>1278</v>
      </c>
      <c r="F1028" s="241" t="s">
        <v>1279</v>
      </c>
      <c r="G1028" s="242" t="s">
        <v>179</v>
      </c>
      <c r="H1028" s="243">
        <v>10</v>
      </c>
      <c r="I1028" s="120"/>
      <c r="J1028" s="121">
        <f>ROUND(I1028*H1028,2)</f>
        <v>0</v>
      </c>
      <c r="K1028" s="119" t="s">
        <v>161</v>
      </c>
      <c r="L1028" s="31"/>
      <c r="M1028" s="122" t="s">
        <v>19</v>
      </c>
      <c r="N1028" s="123" t="s">
        <v>44</v>
      </c>
      <c r="P1028" s="124">
        <f>O1028*H1028</f>
        <v>0</v>
      </c>
      <c r="Q1028" s="124">
        <v>0</v>
      </c>
      <c r="R1028" s="124">
        <f>Q1028*H1028</f>
        <v>0</v>
      </c>
      <c r="S1028" s="124">
        <v>0</v>
      </c>
      <c r="T1028" s="125">
        <f>S1028*H1028</f>
        <v>0</v>
      </c>
      <c r="AR1028" s="126" t="s">
        <v>162</v>
      </c>
      <c r="AT1028" s="126" t="s">
        <v>157</v>
      </c>
      <c r="AU1028" s="126" t="s">
        <v>80</v>
      </c>
      <c r="AY1028" s="16" t="s">
        <v>155</v>
      </c>
      <c r="BE1028" s="127">
        <f>IF(N1028="základní",J1028,0)</f>
        <v>0</v>
      </c>
      <c r="BF1028" s="127">
        <f>IF(N1028="snížená",J1028,0)</f>
        <v>0</v>
      </c>
      <c r="BG1028" s="127">
        <f>IF(N1028="zákl. přenesená",J1028,0)</f>
        <v>0</v>
      </c>
      <c r="BH1028" s="127">
        <f>IF(N1028="sníž. přenesená",J1028,0)</f>
        <v>0</v>
      </c>
      <c r="BI1028" s="127">
        <f>IF(N1028="nulová",J1028,0)</f>
        <v>0</v>
      </c>
      <c r="BJ1028" s="16" t="s">
        <v>78</v>
      </c>
      <c r="BK1028" s="127">
        <f>ROUND(I1028*H1028,2)</f>
        <v>0</v>
      </c>
      <c r="BL1028" s="16" t="s">
        <v>162</v>
      </c>
      <c r="BM1028" s="126" t="s">
        <v>1280</v>
      </c>
    </row>
    <row r="1029" spans="2:65" s="1" customFormat="1">
      <c r="B1029" s="31"/>
      <c r="D1029" s="244" t="s">
        <v>164</v>
      </c>
      <c r="F1029" s="245" t="s">
        <v>1281</v>
      </c>
      <c r="I1029" s="128"/>
      <c r="L1029" s="31"/>
      <c r="M1029" s="129"/>
      <c r="T1029" s="52"/>
      <c r="AT1029" s="16" t="s">
        <v>164</v>
      </c>
      <c r="AU1029" s="16" t="s">
        <v>80</v>
      </c>
    </row>
    <row r="1030" spans="2:65" s="1" customFormat="1" ht="19.5">
      <c r="B1030" s="31"/>
      <c r="D1030" s="234" t="s">
        <v>166</v>
      </c>
      <c r="F1030" s="235" t="s">
        <v>845</v>
      </c>
      <c r="I1030" s="128"/>
      <c r="L1030" s="31"/>
      <c r="M1030" s="129"/>
      <c r="T1030" s="52"/>
      <c r="AT1030" s="16" t="s">
        <v>166</v>
      </c>
      <c r="AU1030" s="16" t="s">
        <v>80</v>
      </c>
    </row>
    <row r="1031" spans="2:65" s="1" customFormat="1" ht="16.5" customHeight="1">
      <c r="B1031" s="31"/>
      <c r="C1031" s="250" t="s">
        <v>1282</v>
      </c>
      <c r="D1031" s="250" t="s">
        <v>192</v>
      </c>
      <c r="E1031" s="251" t="s">
        <v>1283</v>
      </c>
      <c r="F1031" s="252" t="s">
        <v>1284</v>
      </c>
      <c r="G1031" s="253" t="s">
        <v>179</v>
      </c>
      <c r="H1031" s="254">
        <v>10</v>
      </c>
      <c r="I1031" s="136"/>
      <c r="J1031" s="137">
        <f>ROUND(I1031*H1031,2)</f>
        <v>0</v>
      </c>
      <c r="K1031" s="135" t="s">
        <v>19</v>
      </c>
      <c r="L1031" s="138"/>
      <c r="M1031" s="139" t="s">
        <v>19</v>
      </c>
      <c r="N1031" s="140" t="s">
        <v>44</v>
      </c>
      <c r="P1031" s="124">
        <f>O1031*H1031</f>
        <v>0</v>
      </c>
      <c r="Q1031" s="124">
        <v>0</v>
      </c>
      <c r="R1031" s="124">
        <f>Q1031*H1031</f>
        <v>0</v>
      </c>
      <c r="S1031" s="124">
        <v>0</v>
      </c>
      <c r="T1031" s="125">
        <f>S1031*H1031</f>
        <v>0</v>
      </c>
      <c r="AR1031" s="126" t="s">
        <v>195</v>
      </c>
      <c r="AT1031" s="126" t="s">
        <v>192</v>
      </c>
      <c r="AU1031" s="126" t="s">
        <v>80</v>
      </c>
      <c r="AY1031" s="16" t="s">
        <v>155</v>
      </c>
      <c r="BE1031" s="127">
        <f>IF(N1031="základní",J1031,0)</f>
        <v>0</v>
      </c>
      <c r="BF1031" s="127">
        <f>IF(N1031="snížená",J1031,0)</f>
        <v>0</v>
      </c>
      <c r="BG1031" s="127">
        <f>IF(N1031="zákl. přenesená",J1031,0)</f>
        <v>0</v>
      </c>
      <c r="BH1031" s="127">
        <f>IF(N1031="sníž. přenesená",J1031,0)</f>
        <v>0</v>
      </c>
      <c r="BI1031" s="127">
        <f>IF(N1031="nulová",J1031,0)</f>
        <v>0</v>
      </c>
      <c r="BJ1031" s="16" t="s">
        <v>78</v>
      </c>
      <c r="BK1031" s="127">
        <f>ROUND(I1031*H1031,2)</f>
        <v>0</v>
      </c>
      <c r="BL1031" s="16" t="s">
        <v>162</v>
      </c>
      <c r="BM1031" s="126" t="s">
        <v>1285</v>
      </c>
    </row>
    <row r="1032" spans="2:65" s="1" customFormat="1" ht="24.2" customHeight="1">
      <c r="B1032" s="31"/>
      <c r="C1032" s="239" t="s">
        <v>1286</v>
      </c>
      <c r="D1032" s="239" t="s">
        <v>157</v>
      </c>
      <c r="E1032" s="240" t="s">
        <v>185</v>
      </c>
      <c r="F1032" s="241" t="s">
        <v>186</v>
      </c>
      <c r="G1032" s="242" t="s">
        <v>160</v>
      </c>
      <c r="H1032" s="243">
        <v>22.2</v>
      </c>
      <c r="I1032" s="120"/>
      <c r="J1032" s="121">
        <f>ROUND(I1032*H1032,2)</f>
        <v>0</v>
      </c>
      <c r="K1032" s="119" t="s">
        <v>161</v>
      </c>
      <c r="L1032" s="31"/>
      <c r="M1032" s="122" t="s">
        <v>19</v>
      </c>
      <c r="N1032" s="123" t="s">
        <v>44</v>
      </c>
      <c r="P1032" s="124">
        <f>O1032*H1032</f>
        <v>0</v>
      </c>
      <c r="Q1032" s="124">
        <v>0</v>
      </c>
      <c r="R1032" s="124">
        <f>Q1032*H1032</f>
        <v>0</v>
      </c>
      <c r="S1032" s="124">
        <v>0</v>
      </c>
      <c r="T1032" s="125">
        <f>S1032*H1032</f>
        <v>0</v>
      </c>
      <c r="AR1032" s="126" t="s">
        <v>162</v>
      </c>
      <c r="AT1032" s="126" t="s">
        <v>157</v>
      </c>
      <c r="AU1032" s="126" t="s">
        <v>80</v>
      </c>
      <c r="AY1032" s="16" t="s">
        <v>155</v>
      </c>
      <c r="BE1032" s="127">
        <f>IF(N1032="základní",J1032,0)</f>
        <v>0</v>
      </c>
      <c r="BF1032" s="127">
        <f>IF(N1032="snížená",J1032,0)</f>
        <v>0</v>
      </c>
      <c r="BG1032" s="127">
        <f>IF(N1032="zákl. přenesená",J1032,0)</f>
        <v>0</v>
      </c>
      <c r="BH1032" s="127">
        <f>IF(N1032="sníž. přenesená",J1032,0)</f>
        <v>0</v>
      </c>
      <c r="BI1032" s="127">
        <f>IF(N1032="nulová",J1032,0)</f>
        <v>0</v>
      </c>
      <c r="BJ1032" s="16" t="s">
        <v>78</v>
      </c>
      <c r="BK1032" s="127">
        <f>ROUND(I1032*H1032,2)</f>
        <v>0</v>
      </c>
      <c r="BL1032" s="16" t="s">
        <v>162</v>
      </c>
      <c r="BM1032" s="126" t="s">
        <v>1287</v>
      </c>
    </row>
    <row r="1033" spans="2:65" s="1" customFormat="1">
      <c r="B1033" s="31"/>
      <c r="D1033" s="244" t="s">
        <v>164</v>
      </c>
      <c r="F1033" s="245" t="s">
        <v>188</v>
      </c>
      <c r="I1033" s="128"/>
      <c r="L1033" s="31"/>
      <c r="M1033" s="129"/>
      <c r="T1033" s="52"/>
      <c r="AT1033" s="16" t="s">
        <v>164</v>
      </c>
      <c r="AU1033" s="16" t="s">
        <v>80</v>
      </c>
    </row>
    <row r="1034" spans="2:65" s="1" customFormat="1" ht="19.5">
      <c r="B1034" s="31"/>
      <c r="D1034" s="234" t="s">
        <v>166</v>
      </c>
      <c r="F1034" s="235" t="s">
        <v>1288</v>
      </c>
      <c r="I1034" s="128"/>
      <c r="L1034" s="31"/>
      <c r="M1034" s="129"/>
      <c r="T1034" s="52"/>
      <c r="AT1034" s="16" t="s">
        <v>166</v>
      </c>
      <c r="AU1034" s="16" t="s">
        <v>80</v>
      </c>
    </row>
    <row r="1035" spans="2:65" s="12" customFormat="1">
      <c r="B1035" s="130"/>
      <c r="C1035" s="246"/>
      <c r="D1035" s="234" t="s">
        <v>168</v>
      </c>
      <c r="E1035" s="247" t="s">
        <v>19</v>
      </c>
      <c r="F1035" s="248" t="s">
        <v>1289</v>
      </c>
      <c r="G1035" s="246"/>
      <c r="H1035" s="249">
        <v>22.2</v>
      </c>
      <c r="I1035" s="132"/>
      <c r="L1035" s="130"/>
      <c r="M1035" s="133"/>
      <c r="T1035" s="134"/>
      <c r="AT1035" s="131" t="s">
        <v>168</v>
      </c>
      <c r="AU1035" s="131" t="s">
        <v>80</v>
      </c>
      <c r="AV1035" s="12" t="s">
        <v>80</v>
      </c>
      <c r="AW1035" s="12" t="s">
        <v>34</v>
      </c>
      <c r="AX1035" s="12" t="s">
        <v>78</v>
      </c>
      <c r="AY1035" s="131" t="s">
        <v>155</v>
      </c>
    </row>
    <row r="1036" spans="2:65" s="1" customFormat="1" ht="16.5" customHeight="1">
      <c r="B1036" s="31"/>
      <c r="C1036" s="250" t="s">
        <v>1290</v>
      </c>
      <c r="D1036" s="250" t="s">
        <v>192</v>
      </c>
      <c r="E1036" s="251" t="s">
        <v>193</v>
      </c>
      <c r="F1036" s="252" t="s">
        <v>194</v>
      </c>
      <c r="G1036" s="253" t="s">
        <v>172</v>
      </c>
      <c r="H1036" s="254">
        <v>2.2200000000000002</v>
      </c>
      <c r="I1036" s="136"/>
      <c r="J1036" s="137">
        <f>ROUND(I1036*H1036,2)</f>
        <v>0</v>
      </c>
      <c r="K1036" s="135" t="s">
        <v>161</v>
      </c>
      <c r="L1036" s="138"/>
      <c r="M1036" s="139" t="s">
        <v>19</v>
      </c>
      <c r="N1036" s="140" t="s">
        <v>44</v>
      </c>
      <c r="P1036" s="124">
        <f>O1036*H1036</f>
        <v>0</v>
      </c>
      <c r="Q1036" s="124">
        <v>0.8</v>
      </c>
      <c r="R1036" s="124">
        <f>Q1036*H1036</f>
        <v>1.7760000000000002</v>
      </c>
      <c r="S1036" s="124">
        <v>0</v>
      </c>
      <c r="T1036" s="125">
        <f>S1036*H1036</f>
        <v>0</v>
      </c>
      <c r="AR1036" s="126" t="s">
        <v>195</v>
      </c>
      <c r="AT1036" s="126" t="s">
        <v>192</v>
      </c>
      <c r="AU1036" s="126" t="s">
        <v>80</v>
      </c>
      <c r="AY1036" s="16" t="s">
        <v>155</v>
      </c>
      <c r="BE1036" s="127">
        <f>IF(N1036="základní",J1036,0)</f>
        <v>0</v>
      </c>
      <c r="BF1036" s="127">
        <f>IF(N1036="snížená",J1036,0)</f>
        <v>0</v>
      </c>
      <c r="BG1036" s="127">
        <f>IF(N1036="zákl. přenesená",J1036,0)</f>
        <v>0</v>
      </c>
      <c r="BH1036" s="127">
        <f>IF(N1036="sníž. přenesená",J1036,0)</f>
        <v>0</v>
      </c>
      <c r="BI1036" s="127">
        <f>IF(N1036="nulová",J1036,0)</f>
        <v>0</v>
      </c>
      <c r="BJ1036" s="16" t="s">
        <v>78</v>
      </c>
      <c r="BK1036" s="127">
        <f>ROUND(I1036*H1036,2)</f>
        <v>0</v>
      </c>
      <c r="BL1036" s="16" t="s">
        <v>162</v>
      </c>
      <c r="BM1036" s="126" t="s">
        <v>1291</v>
      </c>
    </row>
    <row r="1037" spans="2:65" s="1" customFormat="1" ht="19.5">
      <c r="B1037" s="31"/>
      <c r="D1037" s="234" t="s">
        <v>166</v>
      </c>
      <c r="F1037" s="235" t="s">
        <v>1292</v>
      </c>
      <c r="I1037" s="128"/>
      <c r="L1037" s="31"/>
      <c r="M1037" s="129"/>
      <c r="T1037" s="52"/>
      <c r="AT1037" s="16" t="s">
        <v>166</v>
      </c>
      <c r="AU1037" s="16" t="s">
        <v>80</v>
      </c>
    </row>
    <row r="1038" spans="2:65" s="12" customFormat="1">
      <c r="B1038" s="130"/>
      <c r="C1038" s="246"/>
      <c r="D1038" s="234" t="s">
        <v>168</v>
      </c>
      <c r="E1038" s="246"/>
      <c r="F1038" s="248" t="s">
        <v>1293</v>
      </c>
      <c r="G1038" s="246"/>
      <c r="H1038" s="249">
        <v>2.2200000000000002</v>
      </c>
      <c r="I1038" s="132"/>
      <c r="L1038" s="130"/>
      <c r="M1038" s="133"/>
      <c r="T1038" s="134"/>
      <c r="AT1038" s="131" t="s">
        <v>168</v>
      </c>
      <c r="AU1038" s="131" t="s">
        <v>80</v>
      </c>
      <c r="AV1038" s="12" t="s">
        <v>80</v>
      </c>
      <c r="AW1038" s="12" t="s">
        <v>4</v>
      </c>
      <c r="AX1038" s="12" t="s">
        <v>78</v>
      </c>
      <c r="AY1038" s="131" t="s">
        <v>155</v>
      </c>
    </row>
    <row r="1039" spans="2:65" s="1" customFormat="1" ht="21.75" customHeight="1">
      <c r="B1039" s="31"/>
      <c r="C1039" s="239" t="s">
        <v>1294</v>
      </c>
      <c r="D1039" s="239" t="s">
        <v>157</v>
      </c>
      <c r="E1039" s="240" t="s">
        <v>1295</v>
      </c>
      <c r="F1039" s="241" t="s">
        <v>1296</v>
      </c>
      <c r="G1039" s="242" t="s">
        <v>172</v>
      </c>
      <c r="H1039" s="243">
        <v>0.3</v>
      </c>
      <c r="I1039" s="120"/>
      <c r="J1039" s="121">
        <f>ROUND(I1039*H1039,2)</f>
        <v>0</v>
      </c>
      <c r="K1039" s="119" t="s">
        <v>19</v>
      </c>
      <c r="L1039" s="31"/>
      <c r="M1039" s="122" t="s">
        <v>19</v>
      </c>
      <c r="N1039" s="123" t="s">
        <v>44</v>
      </c>
      <c r="P1039" s="124">
        <f>O1039*H1039</f>
        <v>0</v>
      </c>
      <c r="Q1039" s="124">
        <v>0</v>
      </c>
      <c r="R1039" s="124">
        <f>Q1039*H1039</f>
        <v>0</v>
      </c>
      <c r="S1039" s="124">
        <v>0</v>
      </c>
      <c r="T1039" s="125">
        <f>S1039*H1039</f>
        <v>0</v>
      </c>
      <c r="AR1039" s="126" t="s">
        <v>162</v>
      </c>
      <c r="AT1039" s="126" t="s">
        <v>157</v>
      </c>
      <c r="AU1039" s="126" t="s">
        <v>80</v>
      </c>
      <c r="AY1039" s="16" t="s">
        <v>155</v>
      </c>
      <c r="BE1039" s="127">
        <f>IF(N1039="základní",J1039,0)</f>
        <v>0</v>
      </c>
      <c r="BF1039" s="127">
        <f>IF(N1039="snížená",J1039,0)</f>
        <v>0</v>
      </c>
      <c r="BG1039" s="127">
        <f>IF(N1039="zákl. přenesená",J1039,0)</f>
        <v>0</v>
      </c>
      <c r="BH1039" s="127">
        <f>IF(N1039="sníž. přenesená",J1039,0)</f>
        <v>0</v>
      </c>
      <c r="BI1039" s="127">
        <f>IF(N1039="nulová",J1039,0)</f>
        <v>0</v>
      </c>
      <c r="BJ1039" s="16" t="s">
        <v>78</v>
      </c>
      <c r="BK1039" s="127">
        <f>ROUND(I1039*H1039,2)</f>
        <v>0</v>
      </c>
      <c r="BL1039" s="16" t="s">
        <v>162</v>
      </c>
      <c r="BM1039" s="126" t="s">
        <v>1297</v>
      </c>
    </row>
    <row r="1040" spans="2:65" s="1" customFormat="1" ht="19.5">
      <c r="B1040" s="31"/>
      <c r="D1040" s="234" t="s">
        <v>166</v>
      </c>
      <c r="F1040" s="235" t="s">
        <v>845</v>
      </c>
      <c r="I1040" s="128"/>
      <c r="L1040" s="31"/>
      <c r="M1040" s="129"/>
      <c r="T1040" s="52"/>
      <c r="AT1040" s="16" t="s">
        <v>166</v>
      </c>
      <c r="AU1040" s="16" t="s">
        <v>80</v>
      </c>
    </row>
    <row r="1041" spans="2:65" s="12" customFormat="1">
      <c r="B1041" s="130"/>
      <c r="C1041" s="246"/>
      <c r="D1041" s="234" t="s">
        <v>168</v>
      </c>
      <c r="E1041" s="247" t="s">
        <v>19</v>
      </c>
      <c r="F1041" s="248" t="s">
        <v>1298</v>
      </c>
      <c r="G1041" s="246"/>
      <c r="H1041" s="249">
        <v>0.3</v>
      </c>
      <c r="I1041" s="132"/>
      <c r="L1041" s="130"/>
      <c r="M1041" s="133"/>
      <c r="T1041" s="134"/>
      <c r="AT1041" s="131" t="s">
        <v>168</v>
      </c>
      <c r="AU1041" s="131" t="s">
        <v>80</v>
      </c>
      <c r="AV1041" s="12" t="s">
        <v>80</v>
      </c>
      <c r="AW1041" s="12" t="s">
        <v>34</v>
      </c>
      <c r="AX1041" s="12" t="s">
        <v>78</v>
      </c>
      <c r="AY1041" s="131" t="s">
        <v>155</v>
      </c>
    </row>
    <row r="1042" spans="2:65" s="11" customFormat="1" ht="22.9" customHeight="1">
      <c r="B1042" s="109"/>
      <c r="C1042" s="236"/>
      <c r="D1042" s="237" t="s">
        <v>72</v>
      </c>
      <c r="E1042" s="238" t="s">
        <v>332</v>
      </c>
      <c r="F1042" s="238" t="s">
        <v>1299</v>
      </c>
      <c r="G1042" s="236"/>
      <c r="H1042" s="236"/>
      <c r="I1042" s="286"/>
      <c r="J1042" s="287">
        <f>BK1042</f>
        <v>0</v>
      </c>
      <c r="K1042" s="236"/>
      <c r="L1042" s="109"/>
      <c r="M1042" s="114"/>
      <c r="P1042" s="115">
        <f>SUM(P1043:P1090)</f>
        <v>0</v>
      </c>
      <c r="R1042" s="115">
        <f>SUM(R1043:R1090)</f>
        <v>2.31E-3</v>
      </c>
      <c r="T1042" s="116">
        <f>SUM(T1043:T1090)</f>
        <v>0</v>
      </c>
      <c r="AR1042" s="110" t="s">
        <v>78</v>
      </c>
      <c r="AT1042" s="117" t="s">
        <v>72</v>
      </c>
      <c r="AU1042" s="117" t="s">
        <v>78</v>
      </c>
      <c r="AY1042" s="110" t="s">
        <v>155</v>
      </c>
      <c r="BK1042" s="118">
        <f>SUM(BK1043:BK1090)</f>
        <v>0</v>
      </c>
    </row>
    <row r="1043" spans="2:65" s="1" customFormat="1" ht="16.5" customHeight="1">
      <c r="B1043" s="31"/>
      <c r="C1043" s="239" t="s">
        <v>1300</v>
      </c>
      <c r="D1043" s="239" t="s">
        <v>157</v>
      </c>
      <c r="E1043" s="240" t="s">
        <v>1208</v>
      </c>
      <c r="F1043" s="241" t="s">
        <v>1209</v>
      </c>
      <c r="G1043" s="242" t="s">
        <v>179</v>
      </c>
      <c r="H1043" s="243">
        <v>314</v>
      </c>
      <c r="I1043" s="120"/>
      <c r="J1043" s="121">
        <f>ROUND(I1043*H1043,2)</f>
        <v>0</v>
      </c>
      <c r="K1043" s="119" t="s">
        <v>161</v>
      </c>
      <c r="L1043" s="31"/>
      <c r="M1043" s="122" t="s">
        <v>19</v>
      </c>
      <c r="N1043" s="123" t="s">
        <v>44</v>
      </c>
      <c r="P1043" s="124">
        <f>O1043*H1043</f>
        <v>0</v>
      </c>
      <c r="Q1043" s="124">
        <v>0</v>
      </c>
      <c r="R1043" s="124">
        <f>Q1043*H1043</f>
        <v>0</v>
      </c>
      <c r="S1043" s="124">
        <v>0</v>
      </c>
      <c r="T1043" s="125">
        <f>S1043*H1043</f>
        <v>0</v>
      </c>
      <c r="AR1043" s="126" t="s">
        <v>162</v>
      </c>
      <c r="AT1043" s="126" t="s">
        <v>157</v>
      </c>
      <c r="AU1043" s="126" t="s">
        <v>80</v>
      </c>
      <c r="AY1043" s="16" t="s">
        <v>155</v>
      </c>
      <c r="BE1043" s="127">
        <f>IF(N1043="základní",J1043,0)</f>
        <v>0</v>
      </c>
      <c r="BF1043" s="127">
        <f>IF(N1043="snížená",J1043,0)</f>
        <v>0</v>
      </c>
      <c r="BG1043" s="127">
        <f>IF(N1043="zákl. přenesená",J1043,0)</f>
        <v>0</v>
      </c>
      <c r="BH1043" s="127">
        <f>IF(N1043="sníž. přenesená",J1043,0)</f>
        <v>0</v>
      </c>
      <c r="BI1043" s="127">
        <f>IF(N1043="nulová",J1043,0)</f>
        <v>0</v>
      </c>
      <c r="BJ1043" s="16" t="s">
        <v>78</v>
      </c>
      <c r="BK1043" s="127">
        <f>ROUND(I1043*H1043,2)</f>
        <v>0</v>
      </c>
      <c r="BL1043" s="16" t="s">
        <v>162</v>
      </c>
      <c r="BM1043" s="126" t="s">
        <v>1301</v>
      </c>
    </row>
    <row r="1044" spans="2:65" s="1" customFormat="1">
      <c r="B1044" s="31"/>
      <c r="D1044" s="244" t="s">
        <v>164</v>
      </c>
      <c r="F1044" s="245" t="s">
        <v>1211</v>
      </c>
      <c r="I1044" s="128"/>
      <c r="L1044" s="31"/>
      <c r="M1044" s="129"/>
      <c r="T1044" s="52"/>
      <c r="AT1044" s="16" t="s">
        <v>164</v>
      </c>
      <c r="AU1044" s="16" t="s">
        <v>80</v>
      </c>
    </row>
    <row r="1045" spans="2:65" s="1" customFormat="1" ht="19.5">
      <c r="B1045" s="31"/>
      <c r="D1045" s="234" t="s">
        <v>166</v>
      </c>
      <c r="F1045" s="235" t="s">
        <v>353</v>
      </c>
      <c r="I1045" s="128"/>
      <c r="L1045" s="31"/>
      <c r="M1045" s="129"/>
      <c r="T1045" s="52"/>
      <c r="AT1045" s="16" t="s">
        <v>166</v>
      </c>
      <c r="AU1045" s="16" t="s">
        <v>80</v>
      </c>
    </row>
    <row r="1046" spans="2:65" s="1" customFormat="1" ht="21.75" customHeight="1">
      <c r="B1046" s="31"/>
      <c r="C1046" s="239" t="s">
        <v>1302</v>
      </c>
      <c r="D1046" s="239" t="s">
        <v>157</v>
      </c>
      <c r="E1046" s="240" t="s">
        <v>1213</v>
      </c>
      <c r="F1046" s="241" t="s">
        <v>1214</v>
      </c>
      <c r="G1046" s="242" t="s">
        <v>179</v>
      </c>
      <c r="H1046" s="243">
        <v>314</v>
      </c>
      <c r="I1046" s="120"/>
      <c r="J1046" s="121">
        <f>ROUND(I1046*H1046,2)</f>
        <v>0</v>
      </c>
      <c r="K1046" s="119" t="s">
        <v>161</v>
      </c>
      <c r="L1046" s="31"/>
      <c r="M1046" s="122" t="s">
        <v>19</v>
      </c>
      <c r="N1046" s="123" t="s">
        <v>44</v>
      </c>
      <c r="P1046" s="124">
        <f>O1046*H1046</f>
        <v>0</v>
      </c>
      <c r="Q1046" s="124">
        <v>0</v>
      </c>
      <c r="R1046" s="124">
        <f>Q1046*H1046</f>
        <v>0</v>
      </c>
      <c r="S1046" s="124">
        <v>0</v>
      </c>
      <c r="T1046" s="125">
        <f>S1046*H1046</f>
        <v>0</v>
      </c>
      <c r="AR1046" s="126" t="s">
        <v>162</v>
      </c>
      <c r="AT1046" s="126" t="s">
        <v>157</v>
      </c>
      <c r="AU1046" s="126" t="s">
        <v>80</v>
      </c>
      <c r="AY1046" s="16" t="s">
        <v>155</v>
      </c>
      <c r="BE1046" s="127">
        <f>IF(N1046="základní",J1046,0)</f>
        <v>0</v>
      </c>
      <c r="BF1046" s="127">
        <f>IF(N1046="snížená",J1046,0)</f>
        <v>0</v>
      </c>
      <c r="BG1046" s="127">
        <f>IF(N1046="zákl. přenesená",J1046,0)</f>
        <v>0</v>
      </c>
      <c r="BH1046" s="127">
        <f>IF(N1046="sníž. přenesená",J1046,0)</f>
        <v>0</v>
      </c>
      <c r="BI1046" s="127">
        <f>IF(N1046="nulová",J1046,0)</f>
        <v>0</v>
      </c>
      <c r="BJ1046" s="16" t="s">
        <v>78</v>
      </c>
      <c r="BK1046" s="127">
        <f>ROUND(I1046*H1046,2)</f>
        <v>0</v>
      </c>
      <c r="BL1046" s="16" t="s">
        <v>162</v>
      </c>
      <c r="BM1046" s="126" t="s">
        <v>1303</v>
      </c>
    </row>
    <row r="1047" spans="2:65" s="1" customFormat="1">
      <c r="B1047" s="31"/>
      <c r="D1047" s="244" t="s">
        <v>164</v>
      </c>
      <c r="F1047" s="245" t="s">
        <v>1216</v>
      </c>
      <c r="I1047" s="128"/>
      <c r="L1047" s="31"/>
      <c r="M1047" s="129"/>
      <c r="T1047" s="52"/>
      <c r="AT1047" s="16" t="s">
        <v>164</v>
      </c>
      <c r="AU1047" s="16" t="s">
        <v>80</v>
      </c>
    </row>
    <row r="1048" spans="2:65" s="1" customFormat="1" ht="19.5">
      <c r="B1048" s="31"/>
      <c r="D1048" s="234" t="s">
        <v>166</v>
      </c>
      <c r="F1048" s="235" t="s">
        <v>359</v>
      </c>
      <c r="I1048" s="128"/>
      <c r="L1048" s="31"/>
      <c r="M1048" s="129"/>
      <c r="T1048" s="52"/>
      <c r="AT1048" s="16" t="s">
        <v>166</v>
      </c>
      <c r="AU1048" s="16" t="s">
        <v>80</v>
      </c>
    </row>
    <row r="1049" spans="2:65" s="1" customFormat="1" ht="21.75" customHeight="1">
      <c r="B1049" s="31"/>
      <c r="C1049" s="239" t="s">
        <v>1304</v>
      </c>
      <c r="D1049" s="239" t="s">
        <v>157</v>
      </c>
      <c r="E1049" s="240" t="s">
        <v>361</v>
      </c>
      <c r="F1049" s="241" t="s">
        <v>362</v>
      </c>
      <c r="G1049" s="242" t="s">
        <v>179</v>
      </c>
      <c r="H1049" s="243">
        <v>628</v>
      </c>
      <c r="I1049" s="120"/>
      <c r="J1049" s="121">
        <f>ROUND(I1049*H1049,2)</f>
        <v>0</v>
      </c>
      <c r="K1049" s="119" t="s">
        <v>161</v>
      </c>
      <c r="L1049" s="31"/>
      <c r="M1049" s="122" t="s">
        <v>19</v>
      </c>
      <c r="N1049" s="123" t="s">
        <v>44</v>
      </c>
      <c r="P1049" s="124">
        <f>O1049*H1049</f>
        <v>0</v>
      </c>
      <c r="Q1049" s="124">
        <v>0</v>
      </c>
      <c r="R1049" s="124">
        <f>Q1049*H1049</f>
        <v>0</v>
      </c>
      <c r="S1049" s="124">
        <v>0</v>
      </c>
      <c r="T1049" s="125">
        <f>S1049*H1049</f>
        <v>0</v>
      </c>
      <c r="AR1049" s="126" t="s">
        <v>162</v>
      </c>
      <c r="AT1049" s="126" t="s">
        <v>157</v>
      </c>
      <c r="AU1049" s="126" t="s">
        <v>80</v>
      </c>
      <c r="AY1049" s="16" t="s">
        <v>155</v>
      </c>
      <c r="BE1049" s="127">
        <f>IF(N1049="základní",J1049,0)</f>
        <v>0</v>
      </c>
      <c r="BF1049" s="127">
        <f>IF(N1049="snížená",J1049,0)</f>
        <v>0</v>
      </c>
      <c r="BG1049" s="127">
        <f>IF(N1049="zákl. přenesená",J1049,0)</f>
        <v>0</v>
      </c>
      <c r="BH1049" s="127">
        <f>IF(N1049="sníž. přenesená",J1049,0)</f>
        <v>0</v>
      </c>
      <c r="BI1049" s="127">
        <f>IF(N1049="nulová",J1049,0)</f>
        <v>0</v>
      </c>
      <c r="BJ1049" s="16" t="s">
        <v>78</v>
      </c>
      <c r="BK1049" s="127">
        <f>ROUND(I1049*H1049,2)</f>
        <v>0</v>
      </c>
      <c r="BL1049" s="16" t="s">
        <v>162</v>
      </c>
      <c r="BM1049" s="126" t="s">
        <v>1305</v>
      </c>
    </row>
    <row r="1050" spans="2:65" s="1" customFormat="1">
      <c r="B1050" s="31"/>
      <c r="D1050" s="244" t="s">
        <v>164</v>
      </c>
      <c r="F1050" s="245" t="s">
        <v>364</v>
      </c>
      <c r="I1050" s="128"/>
      <c r="L1050" s="31"/>
      <c r="M1050" s="129"/>
      <c r="T1050" s="52"/>
      <c r="AT1050" s="16" t="s">
        <v>164</v>
      </c>
      <c r="AU1050" s="16" t="s">
        <v>80</v>
      </c>
    </row>
    <row r="1051" spans="2:65" s="1" customFormat="1" ht="19.5">
      <c r="B1051" s="31"/>
      <c r="D1051" s="234" t="s">
        <v>166</v>
      </c>
      <c r="F1051" s="235" t="s">
        <v>372</v>
      </c>
      <c r="I1051" s="128"/>
      <c r="L1051" s="31"/>
      <c r="M1051" s="129"/>
      <c r="T1051" s="52"/>
      <c r="AT1051" s="16" t="s">
        <v>166</v>
      </c>
      <c r="AU1051" s="16" t="s">
        <v>80</v>
      </c>
    </row>
    <row r="1052" spans="2:65" s="12" customFormat="1">
      <c r="B1052" s="130"/>
      <c r="C1052" s="246"/>
      <c r="D1052" s="234" t="s">
        <v>168</v>
      </c>
      <c r="E1052" s="247" t="s">
        <v>19</v>
      </c>
      <c r="F1052" s="248" t="s">
        <v>1306</v>
      </c>
      <c r="G1052" s="246"/>
      <c r="H1052" s="249">
        <v>628</v>
      </c>
      <c r="I1052" s="132"/>
      <c r="L1052" s="130"/>
      <c r="M1052" s="133"/>
      <c r="T1052" s="134"/>
      <c r="AT1052" s="131" t="s">
        <v>168</v>
      </c>
      <c r="AU1052" s="131" t="s">
        <v>80</v>
      </c>
      <c r="AV1052" s="12" t="s">
        <v>80</v>
      </c>
      <c r="AW1052" s="12" t="s">
        <v>34</v>
      </c>
      <c r="AX1052" s="12" t="s">
        <v>78</v>
      </c>
      <c r="AY1052" s="131" t="s">
        <v>155</v>
      </c>
    </row>
    <row r="1053" spans="2:65" s="1" customFormat="1" ht="24.2" customHeight="1">
      <c r="B1053" s="31"/>
      <c r="C1053" s="239" t="s">
        <v>1307</v>
      </c>
      <c r="D1053" s="239" t="s">
        <v>157</v>
      </c>
      <c r="E1053" s="240" t="s">
        <v>368</v>
      </c>
      <c r="F1053" s="241" t="s">
        <v>369</v>
      </c>
      <c r="G1053" s="242" t="s">
        <v>160</v>
      </c>
      <c r="H1053" s="243">
        <v>231</v>
      </c>
      <c r="I1053" s="120"/>
      <c r="J1053" s="121">
        <f>ROUND(I1053*H1053,2)</f>
        <v>0</v>
      </c>
      <c r="K1053" s="119" t="s">
        <v>161</v>
      </c>
      <c r="L1053" s="31"/>
      <c r="M1053" s="122" t="s">
        <v>19</v>
      </c>
      <c r="N1053" s="123" t="s">
        <v>44</v>
      </c>
      <c r="P1053" s="124">
        <f>O1053*H1053</f>
        <v>0</v>
      </c>
      <c r="Q1053" s="124">
        <v>0</v>
      </c>
      <c r="R1053" s="124">
        <f>Q1053*H1053</f>
        <v>0</v>
      </c>
      <c r="S1053" s="124">
        <v>0</v>
      </c>
      <c r="T1053" s="125">
        <f>S1053*H1053</f>
        <v>0</v>
      </c>
      <c r="AR1053" s="126" t="s">
        <v>162</v>
      </c>
      <c r="AT1053" s="126" t="s">
        <v>157</v>
      </c>
      <c r="AU1053" s="126" t="s">
        <v>80</v>
      </c>
      <c r="AY1053" s="16" t="s">
        <v>155</v>
      </c>
      <c r="BE1053" s="127">
        <f>IF(N1053="základní",J1053,0)</f>
        <v>0</v>
      </c>
      <c r="BF1053" s="127">
        <f>IF(N1053="snížená",J1053,0)</f>
        <v>0</v>
      </c>
      <c r="BG1053" s="127">
        <f>IF(N1053="zákl. přenesená",J1053,0)</f>
        <v>0</v>
      </c>
      <c r="BH1053" s="127">
        <f>IF(N1053="sníž. přenesená",J1053,0)</f>
        <v>0</v>
      </c>
      <c r="BI1053" s="127">
        <f>IF(N1053="nulová",J1053,0)</f>
        <v>0</v>
      </c>
      <c r="BJ1053" s="16" t="s">
        <v>78</v>
      </c>
      <c r="BK1053" s="127">
        <f>ROUND(I1053*H1053,2)</f>
        <v>0</v>
      </c>
      <c r="BL1053" s="16" t="s">
        <v>162</v>
      </c>
      <c r="BM1053" s="126" t="s">
        <v>1308</v>
      </c>
    </row>
    <row r="1054" spans="2:65" s="1" customFormat="1">
      <c r="B1054" s="31"/>
      <c r="D1054" s="244" t="s">
        <v>164</v>
      </c>
      <c r="F1054" s="245" t="s">
        <v>371</v>
      </c>
      <c r="I1054" s="128"/>
      <c r="L1054" s="31"/>
      <c r="M1054" s="129"/>
      <c r="T1054" s="52"/>
      <c r="AT1054" s="16" t="s">
        <v>164</v>
      </c>
      <c r="AU1054" s="16" t="s">
        <v>80</v>
      </c>
    </row>
    <row r="1055" spans="2:65" s="1" customFormat="1" ht="19.5">
      <c r="B1055" s="31"/>
      <c r="D1055" s="234" t="s">
        <v>166</v>
      </c>
      <c r="F1055" s="235" t="s">
        <v>765</v>
      </c>
      <c r="I1055" s="128"/>
      <c r="L1055" s="31"/>
      <c r="M1055" s="129"/>
      <c r="T1055" s="52"/>
      <c r="AT1055" s="16" t="s">
        <v>166</v>
      </c>
      <c r="AU1055" s="16" t="s">
        <v>80</v>
      </c>
    </row>
    <row r="1056" spans="2:65" s="12" customFormat="1">
      <c r="B1056" s="130"/>
      <c r="C1056" s="246"/>
      <c r="D1056" s="234" t="s">
        <v>168</v>
      </c>
      <c r="E1056" s="247" t="s">
        <v>19</v>
      </c>
      <c r="F1056" s="248" t="s">
        <v>1309</v>
      </c>
      <c r="G1056" s="246"/>
      <c r="H1056" s="249">
        <v>231</v>
      </c>
      <c r="I1056" s="132"/>
      <c r="L1056" s="130"/>
      <c r="M1056" s="133"/>
      <c r="T1056" s="134"/>
      <c r="AT1056" s="131" t="s">
        <v>168</v>
      </c>
      <c r="AU1056" s="131" t="s">
        <v>80</v>
      </c>
      <c r="AV1056" s="12" t="s">
        <v>80</v>
      </c>
      <c r="AW1056" s="12" t="s">
        <v>34</v>
      </c>
      <c r="AX1056" s="12" t="s">
        <v>78</v>
      </c>
      <c r="AY1056" s="131" t="s">
        <v>155</v>
      </c>
    </row>
    <row r="1057" spans="2:65" s="1" customFormat="1" ht="24.2" customHeight="1">
      <c r="B1057" s="31"/>
      <c r="C1057" s="239" t="s">
        <v>1310</v>
      </c>
      <c r="D1057" s="239" t="s">
        <v>157</v>
      </c>
      <c r="E1057" s="240" t="s">
        <v>1227</v>
      </c>
      <c r="F1057" s="241" t="s">
        <v>1228</v>
      </c>
      <c r="G1057" s="242" t="s">
        <v>160</v>
      </c>
      <c r="H1057" s="243">
        <v>154</v>
      </c>
      <c r="I1057" s="120"/>
      <c r="J1057" s="121">
        <f>ROUND(I1057*H1057,2)</f>
        <v>0</v>
      </c>
      <c r="K1057" s="119" t="s">
        <v>161</v>
      </c>
      <c r="L1057" s="31"/>
      <c r="M1057" s="122" t="s">
        <v>19</v>
      </c>
      <c r="N1057" s="123" t="s">
        <v>44</v>
      </c>
      <c r="P1057" s="124">
        <f>O1057*H1057</f>
        <v>0</v>
      </c>
      <c r="Q1057" s="124">
        <v>0</v>
      </c>
      <c r="R1057" s="124">
        <f>Q1057*H1057</f>
        <v>0</v>
      </c>
      <c r="S1057" s="124">
        <v>0</v>
      </c>
      <c r="T1057" s="125">
        <f>S1057*H1057</f>
        <v>0</v>
      </c>
      <c r="AR1057" s="126" t="s">
        <v>162</v>
      </c>
      <c r="AT1057" s="126" t="s">
        <v>157</v>
      </c>
      <c r="AU1057" s="126" t="s">
        <v>80</v>
      </c>
      <c r="AY1057" s="16" t="s">
        <v>155</v>
      </c>
      <c r="BE1057" s="127">
        <f>IF(N1057="základní",J1057,0)</f>
        <v>0</v>
      </c>
      <c r="BF1057" s="127">
        <f>IF(N1057="snížená",J1057,0)</f>
        <v>0</v>
      </c>
      <c r="BG1057" s="127">
        <f>IF(N1057="zákl. přenesená",J1057,0)</f>
        <v>0</v>
      </c>
      <c r="BH1057" s="127">
        <f>IF(N1057="sníž. přenesená",J1057,0)</f>
        <v>0</v>
      </c>
      <c r="BI1057" s="127">
        <f>IF(N1057="nulová",J1057,0)</f>
        <v>0</v>
      </c>
      <c r="BJ1057" s="16" t="s">
        <v>78</v>
      </c>
      <c r="BK1057" s="127">
        <f>ROUND(I1057*H1057,2)</f>
        <v>0</v>
      </c>
      <c r="BL1057" s="16" t="s">
        <v>162</v>
      </c>
      <c r="BM1057" s="126" t="s">
        <v>1311</v>
      </c>
    </row>
    <row r="1058" spans="2:65" s="1" customFormat="1">
      <c r="B1058" s="31"/>
      <c r="D1058" s="244" t="s">
        <v>164</v>
      </c>
      <c r="F1058" s="245" t="s">
        <v>1230</v>
      </c>
      <c r="I1058" s="128"/>
      <c r="L1058" s="31"/>
      <c r="M1058" s="129"/>
      <c r="T1058" s="52"/>
      <c r="AT1058" s="16" t="s">
        <v>164</v>
      </c>
      <c r="AU1058" s="16" t="s">
        <v>80</v>
      </c>
    </row>
    <row r="1059" spans="2:65" s="1" customFormat="1" ht="19.5">
      <c r="B1059" s="31"/>
      <c r="D1059" s="234" t="s">
        <v>166</v>
      </c>
      <c r="F1059" s="235" t="s">
        <v>372</v>
      </c>
      <c r="I1059" s="128"/>
      <c r="L1059" s="31"/>
      <c r="M1059" s="129"/>
      <c r="T1059" s="52"/>
      <c r="AT1059" s="16" t="s">
        <v>166</v>
      </c>
      <c r="AU1059" s="16" t="s">
        <v>80</v>
      </c>
    </row>
    <row r="1060" spans="2:65" s="12" customFormat="1">
      <c r="B1060" s="130"/>
      <c r="C1060" s="246"/>
      <c r="D1060" s="234" t="s">
        <v>168</v>
      </c>
      <c r="E1060" s="247" t="s">
        <v>19</v>
      </c>
      <c r="F1060" s="248" t="s">
        <v>1312</v>
      </c>
      <c r="G1060" s="246"/>
      <c r="H1060" s="249">
        <v>154</v>
      </c>
      <c r="I1060" s="132"/>
      <c r="L1060" s="130"/>
      <c r="M1060" s="133"/>
      <c r="T1060" s="134"/>
      <c r="AT1060" s="131" t="s">
        <v>168</v>
      </c>
      <c r="AU1060" s="131" t="s">
        <v>80</v>
      </c>
      <c r="AV1060" s="12" t="s">
        <v>80</v>
      </c>
      <c r="AW1060" s="12" t="s">
        <v>34</v>
      </c>
      <c r="AX1060" s="12" t="s">
        <v>78</v>
      </c>
      <c r="AY1060" s="131" t="s">
        <v>155</v>
      </c>
    </row>
    <row r="1061" spans="2:65" s="1" customFormat="1" ht="21.75" customHeight="1">
      <c r="B1061" s="31"/>
      <c r="C1061" s="239" t="s">
        <v>1313</v>
      </c>
      <c r="D1061" s="239" t="s">
        <v>157</v>
      </c>
      <c r="E1061" s="240" t="s">
        <v>1233</v>
      </c>
      <c r="F1061" s="241" t="s">
        <v>1234</v>
      </c>
      <c r="G1061" s="242" t="s">
        <v>160</v>
      </c>
      <c r="H1061" s="243">
        <v>231</v>
      </c>
      <c r="I1061" s="120"/>
      <c r="J1061" s="121">
        <f>ROUND(I1061*H1061,2)</f>
        <v>0</v>
      </c>
      <c r="K1061" s="119" t="s">
        <v>161</v>
      </c>
      <c r="L1061" s="31"/>
      <c r="M1061" s="122" t="s">
        <v>19</v>
      </c>
      <c r="N1061" s="123" t="s">
        <v>44</v>
      </c>
      <c r="P1061" s="124">
        <f>O1061*H1061</f>
        <v>0</v>
      </c>
      <c r="Q1061" s="124">
        <v>0</v>
      </c>
      <c r="R1061" s="124">
        <f>Q1061*H1061</f>
        <v>0</v>
      </c>
      <c r="S1061" s="124">
        <v>0</v>
      </c>
      <c r="T1061" s="125">
        <f>S1061*H1061</f>
        <v>0</v>
      </c>
      <c r="AR1061" s="126" t="s">
        <v>162</v>
      </c>
      <c r="AT1061" s="126" t="s">
        <v>157</v>
      </c>
      <c r="AU1061" s="126" t="s">
        <v>80</v>
      </c>
      <c r="AY1061" s="16" t="s">
        <v>155</v>
      </c>
      <c r="BE1061" s="127">
        <f>IF(N1061="základní",J1061,0)</f>
        <v>0</v>
      </c>
      <c r="BF1061" s="127">
        <f>IF(N1061="snížená",J1061,0)</f>
        <v>0</v>
      </c>
      <c r="BG1061" s="127">
        <f>IF(N1061="zákl. přenesená",J1061,0)</f>
        <v>0</v>
      </c>
      <c r="BH1061" s="127">
        <f>IF(N1061="sníž. přenesená",J1061,0)</f>
        <v>0</v>
      </c>
      <c r="BI1061" s="127">
        <f>IF(N1061="nulová",J1061,0)</f>
        <v>0</v>
      </c>
      <c r="BJ1061" s="16" t="s">
        <v>78</v>
      </c>
      <c r="BK1061" s="127">
        <f>ROUND(I1061*H1061,2)</f>
        <v>0</v>
      </c>
      <c r="BL1061" s="16" t="s">
        <v>162</v>
      </c>
      <c r="BM1061" s="126" t="s">
        <v>1314</v>
      </c>
    </row>
    <row r="1062" spans="2:65" s="1" customFormat="1">
      <c r="B1062" s="31"/>
      <c r="D1062" s="244" t="s">
        <v>164</v>
      </c>
      <c r="F1062" s="245" t="s">
        <v>1236</v>
      </c>
      <c r="I1062" s="128"/>
      <c r="L1062" s="31"/>
      <c r="M1062" s="129"/>
      <c r="T1062" s="52"/>
      <c r="AT1062" s="16" t="s">
        <v>164</v>
      </c>
      <c r="AU1062" s="16" t="s">
        <v>80</v>
      </c>
    </row>
    <row r="1063" spans="2:65" s="1" customFormat="1" ht="19.5">
      <c r="B1063" s="31"/>
      <c r="D1063" s="234" t="s">
        <v>166</v>
      </c>
      <c r="F1063" s="235" t="s">
        <v>765</v>
      </c>
      <c r="I1063" s="128"/>
      <c r="L1063" s="31"/>
      <c r="M1063" s="129"/>
      <c r="T1063" s="52"/>
      <c r="AT1063" s="16" t="s">
        <v>166</v>
      </c>
      <c r="AU1063" s="16" t="s">
        <v>80</v>
      </c>
    </row>
    <row r="1064" spans="2:65" s="12" customFormat="1">
      <c r="B1064" s="130"/>
      <c r="C1064" s="246"/>
      <c r="D1064" s="234" t="s">
        <v>168</v>
      </c>
      <c r="E1064" s="247" t="s">
        <v>19</v>
      </c>
      <c r="F1064" s="248" t="s">
        <v>1309</v>
      </c>
      <c r="G1064" s="246"/>
      <c r="H1064" s="249">
        <v>231</v>
      </c>
      <c r="I1064" s="132"/>
      <c r="L1064" s="130"/>
      <c r="M1064" s="133"/>
      <c r="T1064" s="134"/>
      <c r="AT1064" s="131" t="s">
        <v>168</v>
      </c>
      <c r="AU1064" s="131" t="s">
        <v>80</v>
      </c>
      <c r="AV1064" s="12" t="s">
        <v>80</v>
      </c>
      <c r="AW1064" s="12" t="s">
        <v>34</v>
      </c>
      <c r="AX1064" s="12" t="s">
        <v>78</v>
      </c>
      <c r="AY1064" s="131" t="s">
        <v>155</v>
      </c>
    </row>
    <row r="1065" spans="2:65" s="1" customFormat="1" ht="44.25" customHeight="1">
      <c r="B1065" s="31"/>
      <c r="C1065" s="239" t="s">
        <v>1315</v>
      </c>
      <c r="D1065" s="239" t="s">
        <v>157</v>
      </c>
      <c r="E1065" s="240" t="s">
        <v>199</v>
      </c>
      <c r="F1065" s="241" t="s">
        <v>200</v>
      </c>
      <c r="G1065" s="242" t="s">
        <v>201</v>
      </c>
      <c r="H1065" s="243">
        <v>1.5</v>
      </c>
      <c r="I1065" s="120"/>
      <c r="J1065" s="121">
        <f>ROUND(I1065*H1065,2)</f>
        <v>0</v>
      </c>
      <c r="K1065" s="119" t="s">
        <v>161</v>
      </c>
      <c r="L1065" s="31"/>
      <c r="M1065" s="122" t="s">
        <v>19</v>
      </c>
      <c r="N1065" s="123" t="s">
        <v>44</v>
      </c>
      <c r="P1065" s="124">
        <f>O1065*H1065</f>
        <v>0</v>
      </c>
      <c r="Q1065" s="124">
        <v>0</v>
      </c>
      <c r="R1065" s="124">
        <f>Q1065*H1065</f>
        <v>0</v>
      </c>
      <c r="S1065" s="124">
        <v>0</v>
      </c>
      <c r="T1065" s="125">
        <f>S1065*H1065</f>
        <v>0</v>
      </c>
      <c r="AR1065" s="126" t="s">
        <v>162</v>
      </c>
      <c r="AT1065" s="126" t="s">
        <v>157</v>
      </c>
      <c r="AU1065" s="126" t="s">
        <v>80</v>
      </c>
      <c r="AY1065" s="16" t="s">
        <v>155</v>
      </c>
      <c r="BE1065" s="127">
        <f>IF(N1065="základní",J1065,0)</f>
        <v>0</v>
      </c>
      <c r="BF1065" s="127">
        <f>IF(N1065="snížená",J1065,0)</f>
        <v>0</v>
      </c>
      <c r="BG1065" s="127">
        <f>IF(N1065="zákl. přenesená",J1065,0)</f>
        <v>0</v>
      </c>
      <c r="BH1065" s="127">
        <f>IF(N1065="sníž. přenesená",J1065,0)</f>
        <v>0</v>
      </c>
      <c r="BI1065" s="127">
        <f>IF(N1065="nulová",J1065,0)</f>
        <v>0</v>
      </c>
      <c r="BJ1065" s="16" t="s">
        <v>78</v>
      </c>
      <c r="BK1065" s="127">
        <f>ROUND(I1065*H1065,2)</f>
        <v>0</v>
      </c>
      <c r="BL1065" s="16" t="s">
        <v>162</v>
      </c>
      <c r="BM1065" s="126" t="s">
        <v>1316</v>
      </c>
    </row>
    <row r="1066" spans="2:65" s="1" customFormat="1">
      <c r="B1066" s="31"/>
      <c r="D1066" s="244" t="s">
        <v>164</v>
      </c>
      <c r="F1066" s="245" t="s">
        <v>203</v>
      </c>
      <c r="I1066" s="128"/>
      <c r="L1066" s="31"/>
      <c r="M1066" s="129"/>
      <c r="T1066" s="52"/>
      <c r="AT1066" s="16" t="s">
        <v>164</v>
      </c>
      <c r="AU1066" s="16" t="s">
        <v>80</v>
      </c>
    </row>
    <row r="1067" spans="2:65" s="1" customFormat="1" ht="19.5">
      <c r="B1067" s="31"/>
      <c r="D1067" s="234" t="s">
        <v>166</v>
      </c>
      <c r="F1067" s="235" t="s">
        <v>204</v>
      </c>
      <c r="I1067" s="128"/>
      <c r="L1067" s="31"/>
      <c r="M1067" s="129"/>
      <c r="T1067" s="52"/>
      <c r="AT1067" s="16" t="s">
        <v>166</v>
      </c>
      <c r="AU1067" s="16" t="s">
        <v>80</v>
      </c>
    </row>
    <row r="1068" spans="2:65" s="1" customFormat="1" ht="24.2" customHeight="1">
      <c r="B1068" s="31"/>
      <c r="C1068" s="239" t="s">
        <v>1317</v>
      </c>
      <c r="D1068" s="239" t="s">
        <v>157</v>
      </c>
      <c r="E1068" s="240" t="s">
        <v>376</v>
      </c>
      <c r="F1068" s="241" t="s">
        <v>377</v>
      </c>
      <c r="G1068" s="242" t="s">
        <v>160</v>
      </c>
      <c r="H1068" s="243">
        <v>308</v>
      </c>
      <c r="I1068" s="120"/>
      <c r="J1068" s="121">
        <f>ROUND(I1068*H1068,2)</f>
        <v>0</v>
      </c>
      <c r="K1068" s="119" t="s">
        <v>161</v>
      </c>
      <c r="L1068" s="31"/>
      <c r="M1068" s="122" t="s">
        <v>19</v>
      </c>
      <c r="N1068" s="123" t="s">
        <v>44</v>
      </c>
      <c r="P1068" s="124">
        <f>O1068*H1068</f>
        <v>0</v>
      </c>
      <c r="Q1068" s="124">
        <v>0</v>
      </c>
      <c r="R1068" s="124">
        <f>Q1068*H1068</f>
        <v>0</v>
      </c>
      <c r="S1068" s="124">
        <v>0</v>
      </c>
      <c r="T1068" s="125">
        <f>S1068*H1068</f>
        <v>0</v>
      </c>
      <c r="AR1068" s="126" t="s">
        <v>162</v>
      </c>
      <c r="AT1068" s="126" t="s">
        <v>157</v>
      </c>
      <c r="AU1068" s="126" t="s">
        <v>80</v>
      </c>
      <c r="AY1068" s="16" t="s">
        <v>155</v>
      </c>
      <c r="BE1068" s="127">
        <f>IF(N1068="základní",J1068,0)</f>
        <v>0</v>
      </c>
      <c r="BF1068" s="127">
        <f>IF(N1068="snížená",J1068,0)</f>
        <v>0</v>
      </c>
      <c r="BG1068" s="127">
        <f>IF(N1068="zákl. přenesená",J1068,0)</f>
        <v>0</v>
      </c>
      <c r="BH1068" s="127">
        <f>IF(N1068="sníž. přenesená",J1068,0)</f>
        <v>0</v>
      </c>
      <c r="BI1068" s="127">
        <f>IF(N1068="nulová",J1068,0)</f>
        <v>0</v>
      </c>
      <c r="BJ1068" s="16" t="s">
        <v>78</v>
      </c>
      <c r="BK1068" s="127">
        <f>ROUND(I1068*H1068,2)</f>
        <v>0</v>
      </c>
      <c r="BL1068" s="16" t="s">
        <v>162</v>
      </c>
      <c r="BM1068" s="126" t="s">
        <v>1318</v>
      </c>
    </row>
    <row r="1069" spans="2:65" s="1" customFormat="1">
      <c r="B1069" s="31"/>
      <c r="D1069" s="244" t="s">
        <v>164</v>
      </c>
      <c r="F1069" s="245" t="s">
        <v>379</v>
      </c>
      <c r="I1069" s="128"/>
      <c r="L1069" s="31"/>
      <c r="M1069" s="129"/>
      <c r="T1069" s="52"/>
      <c r="AT1069" s="16" t="s">
        <v>164</v>
      </c>
      <c r="AU1069" s="16" t="s">
        <v>80</v>
      </c>
    </row>
    <row r="1070" spans="2:65" s="1" customFormat="1" ht="19.5">
      <c r="B1070" s="31"/>
      <c r="D1070" s="234" t="s">
        <v>166</v>
      </c>
      <c r="F1070" s="235" t="s">
        <v>380</v>
      </c>
      <c r="I1070" s="128"/>
      <c r="L1070" s="31"/>
      <c r="M1070" s="129"/>
      <c r="T1070" s="52"/>
      <c r="AT1070" s="16" t="s">
        <v>166</v>
      </c>
      <c r="AU1070" s="16" t="s">
        <v>80</v>
      </c>
    </row>
    <row r="1071" spans="2:65" s="12" customFormat="1">
      <c r="B1071" s="130"/>
      <c r="C1071" s="246"/>
      <c r="D1071" s="234" t="s">
        <v>168</v>
      </c>
      <c r="E1071" s="247" t="s">
        <v>19</v>
      </c>
      <c r="F1071" s="248" t="s">
        <v>1319</v>
      </c>
      <c r="G1071" s="246"/>
      <c r="H1071" s="249">
        <v>308</v>
      </c>
      <c r="I1071" s="132"/>
      <c r="L1071" s="130"/>
      <c r="M1071" s="133"/>
      <c r="T1071" s="134"/>
      <c r="AT1071" s="131" t="s">
        <v>168</v>
      </c>
      <c r="AU1071" s="131" t="s">
        <v>80</v>
      </c>
      <c r="AV1071" s="12" t="s">
        <v>80</v>
      </c>
      <c r="AW1071" s="12" t="s">
        <v>34</v>
      </c>
      <c r="AX1071" s="12" t="s">
        <v>78</v>
      </c>
      <c r="AY1071" s="131" t="s">
        <v>155</v>
      </c>
    </row>
    <row r="1072" spans="2:65" s="1" customFormat="1" ht="16.5" customHeight="1">
      <c r="B1072" s="31"/>
      <c r="C1072" s="250" t="s">
        <v>1320</v>
      </c>
      <c r="D1072" s="250" t="s">
        <v>192</v>
      </c>
      <c r="E1072" s="251" t="s">
        <v>383</v>
      </c>
      <c r="F1072" s="252" t="s">
        <v>384</v>
      </c>
      <c r="G1072" s="253" t="s">
        <v>385</v>
      </c>
      <c r="H1072" s="254">
        <v>308</v>
      </c>
      <c r="I1072" s="136"/>
      <c r="J1072" s="137">
        <f>ROUND(I1072*H1072,2)</f>
        <v>0</v>
      </c>
      <c r="K1072" s="135" t="s">
        <v>19</v>
      </c>
      <c r="L1072" s="138"/>
      <c r="M1072" s="139" t="s">
        <v>19</v>
      </c>
      <c r="N1072" s="140" t="s">
        <v>44</v>
      </c>
      <c r="P1072" s="124">
        <f>O1072*H1072</f>
        <v>0</v>
      </c>
      <c r="Q1072" s="124">
        <v>0</v>
      </c>
      <c r="R1072" s="124">
        <f>Q1072*H1072</f>
        <v>0</v>
      </c>
      <c r="S1072" s="124">
        <v>0</v>
      </c>
      <c r="T1072" s="125">
        <f>S1072*H1072</f>
        <v>0</v>
      </c>
      <c r="AR1072" s="126" t="s">
        <v>195</v>
      </c>
      <c r="AT1072" s="126" t="s">
        <v>192</v>
      </c>
      <c r="AU1072" s="126" t="s">
        <v>80</v>
      </c>
      <c r="AY1072" s="16" t="s">
        <v>155</v>
      </c>
      <c r="BE1072" s="127">
        <f>IF(N1072="základní",J1072,0)</f>
        <v>0</v>
      </c>
      <c r="BF1072" s="127">
        <f>IF(N1072="snížená",J1072,0)</f>
        <v>0</v>
      </c>
      <c r="BG1072" s="127">
        <f>IF(N1072="zákl. přenesená",J1072,0)</f>
        <v>0</v>
      </c>
      <c r="BH1072" s="127">
        <f>IF(N1072="sníž. přenesená",J1072,0)</f>
        <v>0</v>
      </c>
      <c r="BI1072" s="127">
        <f>IF(N1072="nulová",J1072,0)</f>
        <v>0</v>
      </c>
      <c r="BJ1072" s="16" t="s">
        <v>78</v>
      </c>
      <c r="BK1072" s="127">
        <f>ROUND(I1072*H1072,2)</f>
        <v>0</v>
      </c>
      <c r="BL1072" s="16" t="s">
        <v>162</v>
      </c>
      <c r="BM1072" s="126" t="s">
        <v>1321</v>
      </c>
    </row>
    <row r="1073" spans="2:65" s="1" customFormat="1" ht="19.5">
      <c r="B1073" s="31"/>
      <c r="D1073" s="234" t="s">
        <v>166</v>
      </c>
      <c r="F1073" s="235" t="s">
        <v>387</v>
      </c>
      <c r="I1073" s="128"/>
      <c r="L1073" s="31"/>
      <c r="M1073" s="129"/>
      <c r="T1073" s="52"/>
      <c r="AT1073" s="16" t="s">
        <v>166</v>
      </c>
      <c r="AU1073" s="16" t="s">
        <v>80</v>
      </c>
    </row>
    <row r="1074" spans="2:65" s="1" customFormat="1" ht="16.5" customHeight="1">
      <c r="B1074" s="31"/>
      <c r="C1074" s="250" t="s">
        <v>1322</v>
      </c>
      <c r="D1074" s="250" t="s">
        <v>192</v>
      </c>
      <c r="E1074" s="251" t="s">
        <v>389</v>
      </c>
      <c r="F1074" s="252" t="s">
        <v>390</v>
      </c>
      <c r="G1074" s="253" t="s">
        <v>385</v>
      </c>
      <c r="H1074" s="254">
        <v>308</v>
      </c>
      <c r="I1074" s="136"/>
      <c r="J1074" s="137">
        <f>ROUND(I1074*H1074,2)</f>
        <v>0</v>
      </c>
      <c r="K1074" s="135" t="s">
        <v>19</v>
      </c>
      <c r="L1074" s="138"/>
      <c r="M1074" s="139" t="s">
        <v>19</v>
      </c>
      <c r="N1074" s="140" t="s">
        <v>44</v>
      </c>
      <c r="P1074" s="124">
        <f>O1074*H1074</f>
        <v>0</v>
      </c>
      <c r="Q1074" s="124">
        <v>0</v>
      </c>
      <c r="R1074" s="124">
        <f>Q1074*H1074</f>
        <v>0</v>
      </c>
      <c r="S1074" s="124">
        <v>0</v>
      </c>
      <c r="T1074" s="125">
        <f>S1074*H1074</f>
        <v>0</v>
      </c>
      <c r="AR1074" s="126" t="s">
        <v>195</v>
      </c>
      <c r="AT1074" s="126" t="s">
        <v>192</v>
      </c>
      <c r="AU1074" s="126" t="s">
        <v>80</v>
      </c>
      <c r="AY1074" s="16" t="s">
        <v>155</v>
      </c>
      <c r="BE1074" s="127">
        <f>IF(N1074="základní",J1074,0)</f>
        <v>0</v>
      </c>
      <c r="BF1074" s="127">
        <f>IF(N1074="snížená",J1074,0)</f>
        <v>0</v>
      </c>
      <c r="BG1074" s="127">
        <f>IF(N1074="zákl. přenesená",J1074,0)</f>
        <v>0</v>
      </c>
      <c r="BH1074" s="127">
        <f>IF(N1074="sníž. přenesená",J1074,0)</f>
        <v>0</v>
      </c>
      <c r="BI1074" s="127">
        <f>IF(N1074="nulová",J1074,0)</f>
        <v>0</v>
      </c>
      <c r="BJ1074" s="16" t="s">
        <v>78</v>
      </c>
      <c r="BK1074" s="127">
        <f>ROUND(I1074*H1074,2)</f>
        <v>0</v>
      </c>
      <c r="BL1074" s="16" t="s">
        <v>162</v>
      </c>
      <c r="BM1074" s="126" t="s">
        <v>1323</v>
      </c>
    </row>
    <row r="1075" spans="2:65" s="1" customFormat="1" ht="19.5">
      <c r="B1075" s="31"/>
      <c r="D1075" s="234" t="s">
        <v>166</v>
      </c>
      <c r="F1075" s="235" t="s">
        <v>392</v>
      </c>
      <c r="I1075" s="128"/>
      <c r="L1075" s="31"/>
      <c r="M1075" s="129"/>
      <c r="T1075" s="52"/>
      <c r="AT1075" s="16" t="s">
        <v>166</v>
      </c>
      <c r="AU1075" s="16" t="s">
        <v>80</v>
      </c>
    </row>
    <row r="1076" spans="2:65" s="1" customFormat="1" ht="37.9" customHeight="1">
      <c r="B1076" s="31"/>
      <c r="C1076" s="239" t="s">
        <v>1324</v>
      </c>
      <c r="D1076" s="239" t="s">
        <v>157</v>
      </c>
      <c r="E1076" s="240" t="s">
        <v>309</v>
      </c>
      <c r="F1076" s="241" t="s">
        <v>310</v>
      </c>
      <c r="G1076" s="242" t="s">
        <v>300</v>
      </c>
      <c r="H1076" s="243">
        <v>2.31</v>
      </c>
      <c r="I1076" s="120"/>
      <c r="J1076" s="121">
        <f>ROUND(I1076*H1076,2)</f>
        <v>0</v>
      </c>
      <c r="K1076" s="119" t="s">
        <v>19</v>
      </c>
      <c r="L1076" s="31"/>
      <c r="M1076" s="122" t="s">
        <v>19</v>
      </c>
      <c r="N1076" s="123" t="s">
        <v>44</v>
      </c>
      <c r="P1076" s="124">
        <f>O1076*H1076</f>
        <v>0</v>
      </c>
      <c r="Q1076" s="124">
        <v>0</v>
      </c>
      <c r="R1076" s="124">
        <f>Q1076*H1076</f>
        <v>0</v>
      </c>
      <c r="S1076" s="124">
        <v>0</v>
      </c>
      <c r="T1076" s="125">
        <f>S1076*H1076</f>
        <v>0</v>
      </c>
      <c r="AR1076" s="126" t="s">
        <v>162</v>
      </c>
      <c r="AT1076" s="126" t="s">
        <v>157</v>
      </c>
      <c r="AU1076" s="126" t="s">
        <v>80</v>
      </c>
      <c r="AY1076" s="16" t="s">
        <v>155</v>
      </c>
      <c r="BE1076" s="127">
        <f>IF(N1076="základní",J1076,0)</f>
        <v>0</v>
      </c>
      <c r="BF1076" s="127">
        <f>IF(N1076="snížená",J1076,0)</f>
        <v>0</v>
      </c>
      <c r="BG1076" s="127">
        <f>IF(N1076="zákl. přenesená",J1076,0)</f>
        <v>0</v>
      </c>
      <c r="BH1076" s="127">
        <f>IF(N1076="sníž. přenesená",J1076,0)</f>
        <v>0</v>
      </c>
      <c r="BI1076" s="127">
        <f>IF(N1076="nulová",J1076,0)</f>
        <v>0</v>
      </c>
      <c r="BJ1076" s="16" t="s">
        <v>78</v>
      </c>
      <c r="BK1076" s="127">
        <f>ROUND(I1076*H1076,2)</f>
        <v>0</v>
      </c>
      <c r="BL1076" s="16" t="s">
        <v>162</v>
      </c>
      <c r="BM1076" s="126" t="s">
        <v>1325</v>
      </c>
    </row>
    <row r="1077" spans="2:65" s="1" customFormat="1" ht="29.25">
      <c r="B1077" s="31"/>
      <c r="D1077" s="234" t="s">
        <v>166</v>
      </c>
      <c r="F1077" s="235" t="s">
        <v>312</v>
      </c>
      <c r="I1077" s="128"/>
      <c r="L1077" s="31"/>
      <c r="M1077" s="129"/>
      <c r="T1077" s="52"/>
      <c r="AT1077" s="16" t="s">
        <v>166</v>
      </c>
      <c r="AU1077" s="16" t="s">
        <v>80</v>
      </c>
    </row>
    <row r="1078" spans="2:65" s="12" customFormat="1">
      <c r="B1078" s="130"/>
      <c r="C1078" s="246"/>
      <c r="D1078" s="234" t="s">
        <v>168</v>
      </c>
      <c r="E1078" s="247" t="s">
        <v>19</v>
      </c>
      <c r="F1078" s="248" t="s">
        <v>1326</v>
      </c>
      <c r="G1078" s="246"/>
      <c r="H1078" s="249">
        <v>2.31</v>
      </c>
      <c r="I1078" s="132"/>
      <c r="L1078" s="130"/>
      <c r="M1078" s="133"/>
      <c r="T1078" s="134"/>
      <c r="AT1078" s="131" t="s">
        <v>168</v>
      </c>
      <c r="AU1078" s="131" t="s">
        <v>80</v>
      </c>
      <c r="AV1078" s="12" t="s">
        <v>80</v>
      </c>
      <c r="AW1078" s="12" t="s">
        <v>34</v>
      </c>
      <c r="AX1078" s="12" t="s">
        <v>78</v>
      </c>
      <c r="AY1078" s="131" t="s">
        <v>155</v>
      </c>
    </row>
    <row r="1079" spans="2:65" s="1" customFormat="1" ht="16.5" customHeight="1">
      <c r="B1079" s="31"/>
      <c r="C1079" s="250" t="s">
        <v>1327</v>
      </c>
      <c r="D1079" s="250" t="s">
        <v>192</v>
      </c>
      <c r="E1079" s="251" t="s">
        <v>315</v>
      </c>
      <c r="F1079" s="252" t="s">
        <v>316</v>
      </c>
      <c r="G1079" s="253" t="s">
        <v>300</v>
      </c>
      <c r="H1079" s="254">
        <v>2.31</v>
      </c>
      <c r="I1079" s="136"/>
      <c r="J1079" s="137">
        <f>ROUND(I1079*H1079,2)</f>
        <v>0</v>
      </c>
      <c r="K1079" s="135" t="s">
        <v>19</v>
      </c>
      <c r="L1079" s="138"/>
      <c r="M1079" s="139" t="s">
        <v>19</v>
      </c>
      <c r="N1079" s="140" t="s">
        <v>44</v>
      </c>
      <c r="P1079" s="124">
        <f>O1079*H1079</f>
        <v>0</v>
      </c>
      <c r="Q1079" s="124">
        <v>1E-3</v>
      </c>
      <c r="R1079" s="124">
        <f>Q1079*H1079</f>
        <v>2.31E-3</v>
      </c>
      <c r="S1079" s="124">
        <v>0</v>
      </c>
      <c r="T1079" s="125">
        <f>S1079*H1079</f>
        <v>0</v>
      </c>
      <c r="AR1079" s="126" t="s">
        <v>195</v>
      </c>
      <c r="AT1079" s="126" t="s">
        <v>192</v>
      </c>
      <c r="AU1079" s="126" t="s">
        <v>80</v>
      </c>
      <c r="AY1079" s="16" t="s">
        <v>155</v>
      </c>
      <c r="BE1079" s="127">
        <f>IF(N1079="základní",J1079,0)</f>
        <v>0</v>
      </c>
      <c r="BF1079" s="127">
        <f>IF(N1079="snížená",J1079,0)</f>
        <v>0</v>
      </c>
      <c r="BG1079" s="127">
        <f>IF(N1079="zákl. přenesená",J1079,0)</f>
        <v>0</v>
      </c>
      <c r="BH1079" s="127">
        <f>IF(N1079="sníž. přenesená",J1079,0)</f>
        <v>0</v>
      </c>
      <c r="BI1079" s="127">
        <f>IF(N1079="nulová",J1079,0)</f>
        <v>0</v>
      </c>
      <c r="BJ1079" s="16" t="s">
        <v>78</v>
      </c>
      <c r="BK1079" s="127">
        <f>ROUND(I1079*H1079,2)</f>
        <v>0</v>
      </c>
      <c r="BL1079" s="16" t="s">
        <v>162</v>
      </c>
      <c r="BM1079" s="126" t="s">
        <v>1328</v>
      </c>
    </row>
    <row r="1080" spans="2:65" s="1" customFormat="1" ht="19.5">
      <c r="B1080" s="31"/>
      <c r="D1080" s="234" t="s">
        <v>166</v>
      </c>
      <c r="F1080" s="235" t="s">
        <v>318</v>
      </c>
      <c r="I1080" s="128"/>
      <c r="L1080" s="31"/>
      <c r="M1080" s="129"/>
      <c r="T1080" s="52"/>
      <c r="AT1080" s="16" t="s">
        <v>166</v>
      </c>
      <c r="AU1080" s="16" t="s">
        <v>80</v>
      </c>
    </row>
    <row r="1081" spans="2:65" s="1" customFormat="1" ht="33" customHeight="1">
      <c r="B1081" s="31"/>
      <c r="C1081" s="239" t="s">
        <v>1329</v>
      </c>
      <c r="D1081" s="239" t="s">
        <v>157</v>
      </c>
      <c r="E1081" s="240" t="s">
        <v>298</v>
      </c>
      <c r="F1081" s="241" t="s">
        <v>299</v>
      </c>
      <c r="G1081" s="242" t="s">
        <v>300</v>
      </c>
      <c r="H1081" s="243">
        <v>693</v>
      </c>
      <c r="I1081" s="120"/>
      <c r="J1081" s="121">
        <f>ROUND(I1081*H1081,2)</f>
        <v>0</v>
      </c>
      <c r="K1081" s="119" t="s">
        <v>19</v>
      </c>
      <c r="L1081" s="31"/>
      <c r="M1081" s="122" t="s">
        <v>19</v>
      </c>
      <c r="N1081" s="123" t="s">
        <v>44</v>
      </c>
      <c r="P1081" s="124">
        <f>O1081*H1081</f>
        <v>0</v>
      </c>
      <c r="Q1081" s="124">
        <v>0</v>
      </c>
      <c r="R1081" s="124">
        <f>Q1081*H1081</f>
        <v>0</v>
      </c>
      <c r="S1081" s="124">
        <v>0</v>
      </c>
      <c r="T1081" s="125">
        <f>S1081*H1081</f>
        <v>0</v>
      </c>
      <c r="AR1081" s="126" t="s">
        <v>162</v>
      </c>
      <c r="AT1081" s="126" t="s">
        <v>157</v>
      </c>
      <c r="AU1081" s="126" t="s">
        <v>80</v>
      </c>
      <c r="AY1081" s="16" t="s">
        <v>155</v>
      </c>
      <c r="BE1081" s="127">
        <f>IF(N1081="základní",J1081,0)</f>
        <v>0</v>
      </c>
      <c r="BF1081" s="127">
        <f>IF(N1081="snížená",J1081,0)</f>
        <v>0</v>
      </c>
      <c r="BG1081" s="127">
        <f>IF(N1081="zákl. přenesená",J1081,0)</f>
        <v>0</v>
      </c>
      <c r="BH1081" s="127">
        <f>IF(N1081="sníž. přenesená",J1081,0)</f>
        <v>0</v>
      </c>
      <c r="BI1081" s="127">
        <f>IF(N1081="nulová",J1081,0)</f>
        <v>0</v>
      </c>
      <c r="BJ1081" s="16" t="s">
        <v>78</v>
      </c>
      <c r="BK1081" s="127">
        <f>ROUND(I1081*H1081,2)</f>
        <v>0</v>
      </c>
      <c r="BL1081" s="16" t="s">
        <v>162</v>
      </c>
      <c r="BM1081" s="126" t="s">
        <v>1330</v>
      </c>
    </row>
    <row r="1082" spans="2:65" s="1" customFormat="1" ht="29.25">
      <c r="B1082" s="31"/>
      <c r="D1082" s="234" t="s">
        <v>166</v>
      </c>
      <c r="F1082" s="235" t="s">
        <v>1331</v>
      </c>
      <c r="I1082" s="128"/>
      <c r="L1082" s="31"/>
      <c r="M1082" s="129"/>
      <c r="T1082" s="52"/>
      <c r="AT1082" s="16" t="s">
        <v>166</v>
      </c>
      <c r="AU1082" s="16" t="s">
        <v>80</v>
      </c>
    </row>
    <row r="1083" spans="2:65" s="12" customFormat="1">
      <c r="B1083" s="130"/>
      <c r="C1083" s="246"/>
      <c r="D1083" s="234" t="s">
        <v>168</v>
      </c>
      <c r="E1083" s="247" t="s">
        <v>19</v>
      </c>
      <c r="F1083" s="248" t="s">
        <v>1332</v>
      </c>
      <c r="G1083" s="246"/>
      <c r="H1083" s="249">
        <v>693</v>
      </c>
      <c r="I1083" s="132"/>
      <c r="L1083" s="130"/>
      <c r="M1083" s="133"/>
      <c r="T1083" s="134"/>
      <c r="AT1083" s="131" t="s">
        <v>168</v>
      </c>
      <c r="AU1083" s="131" t="s">
        <v>80</v>
      </c>
      <c r="AV1083" s="12" t="s">
        <v>80</v>
      </c>
      <c r="AW1083" s="12" t="s">
        <v>34</v>
      </c>
      <c r="AX1083" s="12" t="s">
        <v>78</v>
      </c>
      <c r="AY1083" s="131" t="s">
        <v>155</v>
      </c>
    </row>
    <row r="1084" spans="2:65" s="1" customFormat="1" ht="16.5" customHeight="1">
      <c r="B1084" s="31"/>
      <c r="C1084" s="250" t="s">
        <v>1333</v>
      </c>
      <c r="D1084" s="250" t="s">
        <v>192</v>
      </c>
      <c r="E1084" s="251" t="s">
        <v>157</v>
      </c>
      <c r="F1084" s="252" t="s">
        <v>305</v>
      </c>
      <c r="G1084" s="253" t="s">
        <v>300</v>
      </c>
      <c r="H1084" s="254">
        <v>693</v>
      </c>
      <c r="I1084" s="136"/>
      <c r="J1084" s="137">
        <f>ROUND(I1084*H1084,2)</f>
        <v>0</v>
      </c>
      <c r="K1084" s="135" t="s">
        <v>19</v>
      </c>
      <c r="L1084" s="138"/>
      <c r="M1084" s="139" t="s">
        <v>19</v>
      </c>
      <c r="N1084" s="140" t="s">
        <v>44</v>
      </c>
      <c r="P1084" s="124">
        <f>O1084*H1084</f>
        <v>0</v>
      </c>
      <c r="Q1084" s="124">
        <v>0</v>
      </c>
      <c r="R1084" s="124">
        <f>Q1084*H1084</f>
        <v>0</v>
      </c>
      <c r="S1084" s="124">
        <v>0</v>
      </c>
      <c r="T1084" s="125">
        <f>S1084*H1084</f>
        <v>0</v>
      </c>
      <c r="AR1084" s="126" t="s">
        <v>195</v>
      </c>
      <c r="AT1084" s="126" t="s">
        <v>192</v>
      </c>
      <c r="AU1084" s="126" t="s">
        <v>80</v>
      </c>
      <c r="AY1084" s="16" t="s">
        <v>155</v>
      </c>
      <c r="BE1084" s="127">
        <f>IF(N1084="základní",J1084,0)</f>
        <v>0</v>
      </c>
      <c r="BF1084" s="127">
        <f>IF(N1084="snížená",J1084,0)</f>
        <v>0</v>
      </c>
      <c r="BG1084" s="127">
        <f>IF(N1084="zákl. přenesená",J1084,0)</f>
        <v>0</v>
      </c>
      <c r="BH1084" s="127">
        <f>IF(N1084="sníž. přenesená",J1084,0)</f>
        <v>0</v>
      </c>
      <c r="BI1084" s="127">
        <f>IF(N1084="nulová",J1084,0)</f>
        <v>0</v>
      </c>
      <c r="BJ1084" s="16" t="s">
        <v>78</v>
      </c>
      <c r="BK1084" s="127">
        <f>ROUND(I1084*H1084,2)</f>
        <v>0</v>
      </c>
      <c r="BL1084" s="16" t="s">
        <v>162</v>
      </c>
      <c r="BM1084" s="126" t="s">
        <v>1334</v>
      </c>
    </row>
    <row r="1085" spans="2:65" s="1" customFormat="1" ht="19.5">
      <c r="B1085" s="31"/>
      <c r="D1085" s="234" t="s">
        <v>166</v>
      </c>
      <c r="F1085" s="235" t="s">
        <v>307</v>
      </c>
      <c r="I1085" s="128"/>
      <c r="L1085" s="31"/>
      <c r="M1085" s="129"/>
      <c r="T1085" s="52"/>
      <c r="AT1085" s="16" t="s">
        <v>166</v>
      </c>
      <c r="AU1085" s="16" t="s">
        <v>80</v>
      </c>
    </row>
    <row r="1086" spans="2:65" s="1" customFormat="1" ht="33" customHeight="1">
      <c r="B1086" s="31"/>
      <c r="C1086" s="239" t="s">
        <v>1335</v>
      </c>
      <c r="D1086" s="239" t="s">
        <v>157</v>
      </c>
      <c r="E1086" s="240" t="s">
        <v>828</v>
      </c>
      <c r="F1086" s="241" t="s">
        <v>503</v>
      </c>
      <c r="G1086" s="242" t="s">
        <v>160</v>
      </c>
      <c r="H1086" s="243">
        <v>31.4</v>
      </c>
      <c r="I1086" s="120"/>
      <c r="J1086" s="121">
        <f>ROUND(I1086*H1086,2)</f>
        <v>0</v>
      </c>
      <c r="K1086" s="119" t="s">
        <v>19</v>
      </c>
      <c r="L1086" s="31"/>
      <c r="M1086" s="122" t="s">
        <v>19</v>
      </c>
      <c r="N1086" s="123" t="s">
        <v>44</v>
      </c>
      <c r="P1086" s="124">
        <f>O1086*H1086</f>
        <v>0</v>
      </c>
      <c r="Q1086" s="124">
        <v>0</v>
      </c>
      <c r="R1086" s="124">
        <f>Q1086*H1086</f>
        <v>0</v>
      </c>
      <c r="S1086" s="124">
        <v>0</v>
      </c>
      <c r="T1086" s="125">
        <f>S1086*H1086</f>
        <v>0</v>
      </c>
      <c r="AR1086" s="126" t="s">
        <v>162</v>
      </c>
      <c r="AT1086" s="126" t="s">
        <v>157</v>
      </c>
      <c r="AU1086" s="126" t="s">
        <v>80</v>
      </c>
      <c r="AY1086" s="16" t="s">
        <v>155</v>
      </c>
      <c r="BE1086" s="127">
        <f>IF(N1086="základní",J1086,0)</f>
        <v>0</v>
      </c>
      <c r="BF1086" s="127">
        <f>IF(N1086="snížená",J1086,0)</f>
        <v>0</v>
      </c>
      <c r="BG1086" s="127">
        <f>IF(N1086="zákl. přenesená",J1086,0)</f>
        <v>0</v>
      </c>
      <c r="BH1086" s="127">
        <f>IF(N1086="sníž. přenesená",J1086,0)</f>
        <v>0</v>
      </c>
      <c r="BI1086" s="127">
        <f>IF(N1086="nulová",J1086,0)</f>
        <v>0</v>
      </c>
      <c r="BJ1086" s="16" t="s">
        <v>78</v>
      </c>
      <c r="BK1086" s="127">
        <f>ROUND(I1086*H1086,2)</f>
        <v>0</v>
      </c>
      <c r="BL1086" s="16" t="s">
        <v>162</v>
      </c>
      <c r="BM1086" s="126" t="s">
        <v>1336</v>
      </c>
    </row>
    <row r="1087" spans="2:65" s="1" customFormat="1" ht="19.5">
      <c r="B1087" s="31"/>
      <c r="D1087" s="234" t="s">
        <v>166</v>
      </c>
      <c r="F1087" s="235" t="s">
        <v>1337</v>
      </c>
      <c r="I1087" s="128"/>
      <c r="L1087" s="31"/>
      <c r="M1087" s="129"/>
      <c r="T1087" s="52"/>
      <c r="AT1087" s="16" t="s">
        <v>166</v>
      </c>
      <c r="AU1087" s="16" t="s">
        <v>80</v>
      </c>
    </row>
    <row r="1088" spans="2:65" s="12" customFormat="1">
      <c r="B1088" s="130"/>
      <c r="C1088" s="246"/>
      <c r="D1088" s="234" t="s">
        <v>168</v>
      </c>
      <c r="E1088" s="247" t="s">
        <v>19</v>
      </c>
      <c r="F1088" s="248" t="s">
        <v>1338</v>
      </c>
      <c r="G1088" s="246"/>
      <c r="H1088" s="249">
        <v>31.4</v>
      </c>
      <c r="I1088" s="132"/>
      <c r="L1088" s="130"/>
      <c r="M1088" s="133"/>
      <c r="T1088" s="134"/>
      <c r="AT1088" s="131" t="s">
        <v>168</v>
      </c>
      <c r="AU1088" s="131" t="s">
        <v>80</v>
      </c>
      <c r="AV1088" s="12" t="s">
        <v>80</v>
      </c>
      <c r="AW1088" s="12" t="s">
        <v>34</v>
      </c>
      <c r="AX1088" s="12" t="s">
        <v>78</v>
      </c>
      <c r="AY1088" s="131" t="s">
        <v>155</v>
      </c>
    </row>
    <row r="1089" spans="2:65" s="1" customFormat="1" ht="16.5" customHeight="1">
      <c r="B1089" s="31"/>
      <c r="C1089" s="250" t="s">
        <v>1339</v>
      </c>
      <c r="D1089" s="250" t="s">
        <v>192</v>
      </c>
      <c r="E1089" s="251" t="s">
        <v>833</v>
      </c>
      <c r="F1089" s="252" t="s">
        <v>834</v>
      </c>
      <c r="G1089" s="253" t="s">
        <v>509</v>
      </c>
      <c r="H1089" s="254">
        <v>9.4E-2</v>
      </c>
      <c r="I1089" s="136"/>
      <c r="J1089" s="137">
        <f>ROUND(I1089*H1089,2)</f>
        <v>0</v>
      </c>
      <c r="K1089" s="135" t="s">
        <v>19</v>
      </c>
      <c r="L1089" s="138"/>
      <c r="M1089" s="139" t="s">
        <v>19</v>
      </c>
      <c r="N1089" s="140" t="s">
        <v>44</v>
      </c>
      <c r="P1089" s="124">
        <f>O1089*H1089</f>
        <v>0</v>
      </c>
      <c r="Q1089" s="124">
        <v>0</v>
      </c>
      <c r="R1089" s="124">
        <f>Q1089*H1089</f>
        <v>0</v>
      </c>
      <c r="S1089" s="124">
        <v>0</v>
      </c>
      <c r="T1089" s="125">
        <f>S1089*H1089</f>
        <v>0</v>
      </c>
      <c r="AR1089" s="126" t="s">
        <v>195</v>
      </c>
      <c r="AT1089" s="126" t="s">
        <v>192</v>
      </c>
      <c r="AU1089" s="126" t="s">
        <v>80</v>
      </c>
      <c r="AY1089" s="16" t="s">
        <v>155</v>
      </c>
      <c r="BE1089" s="127">
        <f>IF(N1089="základní",J1089,0)</f>
        <v>0</v>
      </c>
      <c r="BF1089" s="127">
        <f>IF(N1089="snížená",J1089,0)</f>
        <v>0</v>
      </c>
      <c r="BG1089" s="127">
        <f>IF(N1089="zákl. přenesená",J1089,0)</f>
        <v>0</v>
      </c>
      <c r="BH1089" s="127">
        <f>IF(N1089="sníž. přenesená",J1089,0)</f>
        <v>0</v>
      </c>
      <c r="BI1089" s="127">
        <f>IF(N1089="nulová",J1089,0)</f>
        <v>0</v>
      </c>
      <c r="BJ1089" s="16" t="s">
        <v>78</v>
      </c>
      <c r="BK1089" s="127">
        <f>ROUND(I1089*H1089,2)</f>
        <v>0</v>
      </c>
      <c r="BL1089" s="16" t="s">
        <v>162</v>
      </c>
      <c r="BM1089" s="126" t="s">
        <v>1340</v>
      </c>
    </row>
    <row r="1090" spans="2:65" s="1" customFormat="1" ht="19.5">
      <c r="B1090" s="31"/>
      <c r="D1090" s="234" t="s">
        <v>166</v>
      </c>
      <c r="F1090" s="235" t="s">
        <v>511</v>
      </c>
      <c r="I1090" s="288"/>
      <c r="J1090" s="289"/>
      <c r="K1090" s="289"/>
      <c r="L1090" s="31"/>
      <c r="M1090" s="129"/>
      <c r="T1090" s="52"/>
      <c r="AT1090" s="16" t="s">
        <v>166</v>
      </c>
      <c r="AU1090" s="16" t="s">
        <v>80</v>
      </c>
    </row>
    <row r="1091" spans="2:65" s="11" customFormat="1" ht="22.9" customHeight="1">
      <c r="B1091" s="109"/>
      <c r="C1091" s="236"/>
      <c r="D1091" s="237" t="s">
        <v>72</v>
      </c>
      <c r="E1091" s="238" t="s">
        <v>340</v>
      </c>
      <c r="F1091" s="238" t="s">
        <v>1341</v>
      </c>
      <c r="G1091" s="236"/>
      <c r="H1091" s="236"/>
      <c r="I1091" s="286"/>
      <c r="J1091" s="287">
        <f>BK1091</f>
        <v>0</v>
      </c>
      <c r="K1091" s="236"/>
      <c r="L1091" s="109"/>
      <c r="M1091" s="114"/>
      <c r="P1091" s="115">
        <f>SUM(P1092:P1139)</f>
        <v>0</v>
      </c>
      <c r="R1091" s="115">
        <f>SUM(R1092:R1139)</f>
        <v>1.5900000000000001E-3</v>
      </c>
      <c r="T1091" s="116">
        <f>SUM(T1092:T1139)</f>
        <v>0</v>
      </c>
      <c r="AR1091" s="110" t="s">
        <v>78</v>
      </c>
      <c r="AT1091" s="117" t="s">
        <v>72</v>
      </c>
      <c r="AU1091" s="117" t="s">
        <v>78</v>
      </c>
      <c r="AY1091" s="110" t="s">
        <v>155</v>
      </c>
      <c r="BK1091" s="118">
        <f>SUM(BK1092:BK1139)</f>
        <v>0</v>
      </c>
    </row>
    <row r="1092" spans="2:65" s="1" customFormat="1" ht="16.5" customHeight="1">
      <c r="B1092" s="31"/>
      <c r="C1092" s="239" t="s">
        <v>1342</v>
      </c>
      <c r="D1092" s="239" t="s">
        <v>157</v>
      </c>
      <c r="E1092" s="240" t="s">
        <v>1208</v>
      </c>
      <c r="F1092" s="241" t="s">
        <v>1209</v>
      </c>
      <c r="G1092" s="242" t="s">
        <v>179</v>
      </c>
      <c r="H1092" s="243">
        <v>90</v>
      </c>
      <c r="I1092" s="120"/>
      <c r="J1092" s="121">
        <f>ROUND(I1092*H1092,2)</f>
        <v>0</v>
      </c>
      <c r="K1092" s="119" t="s">
        <v>161</v>
      </c>
      <c r="L1092" s="31"/>
      <c r="M1092" s="122" t="s">
        <v>19</v>
      </c>
      <c r="N1092" s="123" t="s">
        <v>44</v>
      </c>
      <c r="P1092" s="124">
        <f>O1092*H1092</f>
        <v>0</v>
      </c>
      <c r="Q1092" s="124">
        <v>0</v>
      </c>
      <c r="R1092" s="124">
        <f>Q1092*H1092</f>
        <v>0</v>
      </c>
      <c r="S1092" s="124">
        <v>0</v>
      </c>
      <c r="T1092" s="125">
        <f>S1092*H1092</f>
        <v>0</v>
      </c>
      <c r="AR1092" s="126" t="s">
        <v>162</v>
      </c>
      <c r="AT1092" s="126" t="s">
        <v>157</v>
      </c>
      <c r="AU1092" s="126" t="s">
        <v>80</v>
      </c>
      <c r="AY1092" s="16" t="s">
        <v>155</v>
      </c>
      <c r="BE1092" s="127">
        <f>IF(N1092="základní",J1092,0)</f>
        <v>0</v>
      </c>
      <c r="BF1092" s="127">
        <f>IF(N1092="snížená",J1092,0)</f>
        <v>0</v>
      </c>
      <c r="BG1092" s="127">
        <f>IF(N1092="zákl. přenesená",J1092,0)</f>
        <v>0</v>
      </c>
      <c r="BH1092" s="127">
        <f>IF(N1092="sníž. přenesená",J1092,0)</f>
        <v>0</v>
      </c>
      <c r="BI1092" s="127">
        <f>IF(N1092="nulová",J1092,0)</f>
        <v>0</v>
      </c>
      <c r="BJ1092" s="16" t="s">
        <v>78</v>
      </c>
      <c r="BK1092" s="127">
        <f>ROUND(I1092*H1092,2)</f>
        <v>0</v>
      </c>
      <c r="BL1092" s="16" t="s">
        <v>162</v>
      </c>
      <c r="BM1092" s="126" t="s">
        <v>1343</v>
      </c>
    </row>
    <row r="1093" spans="2:65" s="1" customFormat="1">
      <c r="B1093" s="31"/>
      <c r="D1093" s="244" t="s">
        <v>164</v>
      </c>
      <c r="F1093" s="245" t="s">
        <v>1211</v>
      </c>
      <c r="I1093" s="128"/>
      <c r="L1093" s="31"/>
      <c r="M1093" s="129"/>
      <c r="T1093" s="52"/>
      <c r="AT1093" s="16" t="s">
        <v>164</v>
      </c>
      <c r="AU1093" s="16" t="s">
        <v>80</v>
      </c>
    </row>
    <row r="1094" spans="2:65" s="1" customFormat="1" ht="19.5">
      <c r="B1094" s="31"/>
      <c r="D1094" s="234" t="s">
        <v>166</v>
      </c>
      <c r="F1094" s="235" t="s">
        <v>353</v>
      </c>
      <c r="I1094" s="128"/>
      <c r="L1094" s="31"/>
      <c r="M1094" s="129"/>
      <c r="T1094" s="52"/>
      <c r="AT1094" s="16" t="s">
        <v>166</v>
      </c>
      <c r="AU1094" s="16" t="s">
        <v>80</v>
      </c>
    </row>
    <row r="1095" spans="2:65" s="1" customFormat="1" ht="21.75" customHeight="1">
      <c r="B1095" s="31"/>
      <c r="C1095" s="239" t="s">
        <v>1344</v>
      </c>
      <c r="D1095" s="239" t="s">
        <v>157</v>
      </c>
      <c r="E1095" s="240" t="s">
        <v>1213</v>
      </c>
      <c r="F1095" s="241" t="s">
        <v>1214</v>
      </c>
      <c r="G1095" s="242" t="s">
        <v>179</v>
      </c>
      <c r="H1095" s="243">
        <v>90</v>
      </c>
      <c r="I1095" s="120"/>
      <c r="J1095" s="121">
        <f>ROUND(I1095*H1095,2)</f>
        <v>0</v>
      </c>
      <c r="K1095" s="119" t="s">
        <v>161</v>
      </c>
      <c r="L1095" s="31"/>
      <c r="M1095" s="122" t="s">
        <v>19</v>
      </c>
      <c r="N1095" s="123" t="s">
        <v>44</v>
      </c>
      <c r="P1095" s="124">
        <f>O1095*H1095</f>
        <v>0</v>
      </c>
      <c r="Q1095" s="124">
        <v>0</v>
      </c>
      <c r="R1095" s="124">
        <f>Q1095*H1095</f>
        <v>0</v>
      </c>
      <c r="S1095" s="124">
        <v>0</v>
      </c>
      <c r="T1095" s="125">
        <f>S1095*H1095</f>
        <v>0</v>
      </c>
      <c r="AR1095" s="126" t="s">
        <v>162</v>
      </c>
      <c r="AT1095" s="126" t="s">
        <v>157</v>
      </c>
      <c r="AU1095" s="126" t="s">
        <v>80</v>
      </c>
      <c r="AY1095" s="16" t="s">
        <v>155</v>
      </c>
      <c r="BE1095" s="127">
        <f>IF(N1095="základní",J1095,0)</f>
        <v>0</v>
      </c>
      <c r="BF1095" s="127">
        <f>IF(N1095="snížená",J1095,0)</f>
        <v>0</v>
      </c>
      <c r="BG1095" s="127">
        <f>IF(N1095="zákl. přenesená",J1095,0)</f>
        <v>0</v>
      </c>
      <c r="BH1095" s="127">
        <f>IF(N1095="sníž. přenesená",J1095,0)</f>
        <v>0</v>
      </c>
      <c r="BI1095" s="127">
        <f>IF(N1095="nulová",J1095,0)</f>
        <v>0</v>
      </c>
      <c r="BJ1095" s="16" t="s">
        <v>78</v>
      </c>
      <c r="BK1095" s="127">
        <f>ROUND(I1095*H1095,2)</f>
        <v>0</v>
      </c>
      <c r="BL1095" s="16" t="s">
        <v>162</v>
      </c>
      <c r="BM1095" s="126" t="s">
        <v>1345</v>
      </c>
    </row>
    <row r="1096" spans="2:65" s="1" customFormat="1">
      <c r="B1096" s="31"/>
      <c r="D1096" s="244" t="s">
        <v>164</v>
      </c>
      <c r="F1096" s="245" t="s">
        <v>1216</v>
      </c>
      <c r="I1096" s="128"/>
      <c r="L1096" s="31"/>
      <c r="M1096" s="129"/>
      <c r="T1096" s="52"/>
      <c r="AT1096" s="16" t="s">
        <v>164</v>
      </c>
      <c r="AU1096" s="16" t="s">
        <v>80</v>
      </c>
    </row>
    <row r="1097" spans="2:65" s="1" customFormat="1" ht="19.5">
      <c r="B1097" s="31"/>
      <c r="D1097" s="234" t="s">
        <v>166</v>
      </c>
      <c r="F1097" s="235" t="s">
        <v>359</v>
      </c>
      <c r="I1097" s="128"/>
      <c r="L1097" s="31"/>
      <c r="M1097" s="129"/>
      <c r="T1097" s="52"/>
      <c r="AT1097" s="16" t="s">
        <v>166</v>
      </c>
      <c r="AU1097" s="16" t="s">
        <v>80</v>
      </c>
    </row>
    <row r="1098" spans="2:65" s="1" customFormat="1" ht="16.5" customHeight="1">
      <c r="B1098" s="31"/>
      <c r="C1098" s="239" t="s">
        <v>1346</v>
      </c>
      <c r="D1098" s="239" t="s">
        <v>157</v>
      </c>
      <c r="E1098" s="240" t="s">
        <v>1218</v>
      </c>
      <c r="F1098" s="241" t="s">
        <v>1219</v>
      </c>
      <c r="G1098" s="242" t="s">
        <v>179</v>
      </c>
      <c r="H1098" s="243">
        <v>180</v>
      </c>
      <c r="I1098" s="120"/>
      <c r="J1098" s="121">
        <f>ROUND(I1098*H1098,2)</f>
        <v>0</v>
      </c>
      <c r="K1098" s="119" t="s">
        <v>161</v>
      </c>
      <c r="L1098" s="31"/>
      <c r="M1098" s="122" t="s">
        <v>19</v>
      </c>
      <c r="N1098" s="123" t="s">
        <v>44</v>
      </c>
      <c r="P1098" s="124">
        <f>O1098*H1098</f>
        <v>0</v>
      </c>
      <c r="Q1098" s="124">
        <v>0</v>
      </c>
      <c r="R1098" s="124">
        <f>Q1098*H1098</f>
        <v>0</v>
      </c>
      <c r="S1098" s="124">
        <v>0</v>
      </c>
      <c r="T1098" s="125">
        <f>S1098*H1098</f>
        <v>0</v>
      </c>
      <c r="AR1098" s="126" t="s">
        <v>162</v>
      </c>
      <c r="AT1098" s="126" t="s">
        <v>157</v>
      </c>
      <c r="AU1098" s="126" t="s">
        <v>80</v>
      </c>
      <c r="AY1098" s="16" t="s">
        <v>155</v>
      </c>
      <c r="BE1098" s="127">
        <f>IF(N1098="základní",J1098,0)</f>
        <v>0</v>
      </c>
      <c r="BF1098" s="127">
        <f>IF(N1098="snížená",J1098,0)</f>
        <v>0</v>
      </c>
      <c r="BG1098" s="127">
        <f>IF(N1098="zákl. přenesená",J1098,0)</f>
        <v>0</v>
      </c>
      <c r="BH1098" s="127">
        <f>IF(N1098="sníž. přenesená",J1098,0)</f>
        <v>0</v>
      </c>
      <c r="BI1098" s="127">
        <f>IF(N1098="nulová",J1098,0)</f>
        <v>0</v>
      </c>
      <c r="BJ1098" s="16" t="s">
        <v>78</v>
      </c>
      <c r="BK1098" s="127">
        <f>ROUND(I1098*H1098,2)</f>
        <v>0</v>
      </c>
      <c r="BL1098" s="16" t="s">
        <v>162</v>
      </c>
      <c r="BM1098" s="126" t="s">
        <v>1347</v>
      </c>
    </row>
    <row r="1099" spans="2:65" s="1" customFormat="1">
      <c r="B1099" s="31"/>
      <c r="D1099" s="244" t="s">
        <v>164</v>
      </c>
      <c r="F1099" s="245" t="s">
        <v>1221</v>
      </c>
      <c r="I1099" s="128"/>
      <c r="L1099" s="31"/>
      <c r="M1099" s="129"/>
      <c r="T1099" s="52"/>
      <c r="AT1099" s="16" t="s">
        <v>164</v>
      </c>
      <c r="AU1099" s="16" t="s">
        <v>80</v>
      </c>
    </row>
    <row r="1100" spans="2:65" s="1" customFormat="1" ht="19.5">
      <c r="B1100" s="31"/>
      <c r="D1100" s="234" t="s">
        <v>166</v>
      </c>
      <c r="F1100" s="235" t="s">
        <v>372</v>
      </c>
      <c r="I1100" s="128"/>
      <c r="L1100" s="31"/>
      <c r="M1100" s="129"/>
      <c r="T1100" s="52"/>
      <c r="AT1100" s="16" t="s">
        <v>166</v>
      </c>
      <c r="AU1100" s="16" t="s">
        <v>80</v>
      </c>
    </row>
    <row r="1101" spans="2:65" s="12" customFormat="1">
      <c r="B1101" s="130"/>
      <c r="C1101" s="246"/>
      <c r="D1101" s="234" t="s">
        <v>168</v>
      </c>
      <c r="E1101" s="247" t="s">
        <v>19</v>
      </c>
      <c r="F1101" s="248" t="s">
        <v>717</v>
      </c>
      <c r="G1101" s="246"/>
      <c r="H1101" s="249">
        <v>180</v>
      </c>
      <c r="I1101" s="132"/>
      <c r="L1101" s="130"/>
      <c r="M1101" s="133"/>
      <c r="T1101" s="134"/>
      <c r="AT1101" s="131" t="s">
        <v>168</v>
      </c>
      <c r="AU1101" s="131" t="s">
        <v>80</v>
      </c>
      <c r="AV1101" s="12" t="s">
        <v>80</v>
      </c>
      <c r="AW1101" s="12" t="s">
        <v>34</v>
      </c>
      <c r="AX1101" s="12" t="s">
        <v>78</v>
      </c>
      <c r="AY1101" s="131" t="s">
        <v>155</v>
      </c>
    </row>
    <row r="1102" spans="2:65" s="1" customFormat="1" ht="24.2" customHeight="1">
      <c r="B1102" s="31"/>
      <c r="C1102" s="239" t="s">
        <v>1348</v>
      </c>
      <c r="D1102" s="239" t="s">
        <v>157</v>
      </c>
      <c r="E1102" s="240" t="s">
        <v>368</v>
      </c>
      <c r="F1102" s="241" t="s">
        <v>369</v>
      </c>
      <c r="G1102" s="242" t="s">
        <v>160</v>
      </c>
      <c r="H1102" s="243">
        <v>159</v>
      </c>
      <c r="I1102" s="120"/>
      <c r="J1102" s="121">
        <f>ROUND(I1102*H1102,2)</f>
        <v>0</v>
      </c>
      <c r="K1102" s="119" t="s">
        <v>161</v>
      </c>
      <c r="L1102" s="31"/>
      <c r="M1102" s="122" t="s">
        <v>19</v>
      </c>
      <c r="N1102" s="123" t="s">
        <v>44</v>
      </c>
      <c r="P1102" s="124">
        <f>O1102*H1102</f>
        <v>0</v>
      </c>
      <c r="Q1102" s="124">
        <v>0</v>
      </c>
      <c r="R1102" s="124">
        <f>Q1102*H1102</f>
        <v>0</v>
      </c>
      <c r="S1102" s="124">
        <v>0</v>
      </c>
      <c r="T1102" s="125">
        <f>S1102*H1102</f>
        <v>0</v>
      </c>
      <c r="AR1102" s="126" t="s">
        <v>162</v>
      </c>
      <c r="AT1102" s="126" t="s">
        <v>157</v>
      </c>
      <c r="AU1102" s="126" t="s">
        <v>80</v>
      </c>
      <c r="AY1102" s="16" t="s">
        <v>155</v>
      </c>
      <c r="BE1102" s="127">
        <f>IF(N1102="základní",J1102,0)</f>
        <v>0</v>
      </c>
      <c r="BF1102" s="127">
        <f>IF(N1102="snížená",J1102,0)</f>
        <v>0</v>
      </c>
      <c r="BG1102" s="127">
        <f>IF(N1102="zákl. přenesená",J1102,0)</f>
        <v>0</v>
      </c>
      <c r="BH1102" s="127">
        <f>IF(N1102="sníž. přenesená",J1102,0)</f>
        <v>0</v>
      </c>
      <c r="BI1102" s="127">
        <f>IF(N1102="nulová",J1102,0)</f>
        <v>0</v>
      </c>
      <c r="BJ1102" s="16" t="s">
        <v>78</v>
      </c>
      <c r="BK1102" s="127">
        <f>ROUND(I1102*H1102,2)</f>
        <v>0</v>
      </c>
      <c r="BL1102" s="16" t="s">
        <v>162</v>
      </c>
      <c r="BM1102" s="126" t="s">
        <v>1349</v>
      </c>
    </row>
    <row r="1103" spans="2:65" s="1" customFormat="1">
      <c r="B1103" s="31"/>
      <c r="D1103" s="244" t="s">
        <v>164</v>
      </c>
      <c r="F1103" s="245" t="s">
        <v>371</v>
      </c>
      <c r="I1103" s="128"/>
      <c r="L1103" s="31"/>
      <c r="M1103" s="129"/>
      <c r="T1103" s="52"/>
      <c r="AT1103" s="16" t="s">
        <v>164</v>
      </c>
      <c r="AU1103" s="16" t="s">
        <v>80</v>
      </c>
    </row>
    <row r="1104" spans="2:65" s="1" customFormat="1" ht="19.5">
      <c r="B1104" s="31"/>
      <c r="D1104" s="234" t="s">
        <v>166</v>
      </c>
      <c r="F1104" s="235" t="s">
        <v>765</v>
      </c>
      <c r="I1104" s="128"/>
      <c r="L1104" s="31"/>
      <c r="M1104" s="129"/>
      <c r="T1104" s="52"/>
      <c r="AT1104" s="16" t="s">
        <v>166</v>
      </c>
      <c r="AU1104" s="16" t="s">
        <v>80</v>
      </c>
    </row>
    <row r="1105" spans="2:65" s="12" customFormat="1">
      <c r="B1105" s="130"/>
      <c r="C1105" s="246"/>
      <c r="D1105" s="234" t="s">
        <v>168</v>
      </c>
      <c r="E1105" s="247" t="s">
        <v>19</v>
      </c>
      <c r="F1105" s="248" t="s">
        <v>1350</v>
      </c>
      <c r="G1105" s="246"/>
      <c r="H1105" s="249">
        <v>159</v>
      </c>
      <c r="I1105" s="132"/>
      <c r="L1105" s="130"/>
      <c r="M1105" s="133"/>
      <c r="T1105" s="134"/>
      <c r="AT1105" s="131" t="s">
        <v>168</v>
      </c>
      <c r="AU1105" s="131" t="s">
        <v>80</v>
      </c>
      <c r="AV1105" s="12" t="s">
        <v>80</v>
      </c>
      <c r="AW1105" s="12" t="s">
        <v>34</v>
      </c>
      <c r="AX1105" s="12" t="s">
        <v>78</v>
      </c>
      <c r="AY1105" s="131" t="s">
        <v>155</v>
      </c>
    </row>
    <row r="1106" spans="2:65" s="1" customFormat="1" ht="24.2" customHeight="1">
      <c r="B1106" s="31"/>
      <c r="C1106" s="239" t="s">
        <v>1351</v>
      </c>
      <c r="D1106" s="239" t="s">
        <v>157</v>
      </c>
      <c r="E1106" s="240" t="s">
        <v>1227</v>
      </c>
      <c r="F1106" s="241" t="s">
        <v>1228</v>
      </c>
      <c r="G1106" s="242" t="s">
        <v>160</v>
      </c>
      <c r="H1106" s="243">
        <v>106</v>
      </c>
      <c r="I1106" s="120"/>
      <c r="J1106" s="121">
        <f>ROUND(I1106*H1106,2)</f>
        <v>0</v>
      </c>
      <c r="K1106" s="119" t="s">
        <v>161</v>
      </c>
      <c r="L1106" s="31"/>
      <c r="M1106" s="122" t="s">
        <v>19</v>
      </c>
      <c r="N1106" s="123" t="s">
        <v>44</v>
      </c>
      <c r="P1106" s="124">
        <f>O1106*H1106</f>
        <v>0</v>
      </c>
      <c r="Q1106" s="124">
        <v>0</v>
      </c>
      <c r="R1106" s="124">
        <f>Q1106*H1106</f>
        <v>0</v>
      </c>
      <c r="S1106" s="124">
        <v>0</v>
      </c>
      <c r="T1106" s="125">
        <f>S1106*H1106</f>
        <v>0</v>
      </c>
      <c r="AR1106" s="126" t="s">
        <v>162</v>
      </c>
      <c r="AT1106" s="126" t="s">
        <v>157</v>
      </c>
      <c r="AU1106" s="126" t="s">
        <v>80</v>
      </c>
      <c r="AY1106" s="16" t="s">
        <v>155</v>
      </c>
      <c r="BE1106" s="127">
        <f>IF(N1106="základní",J1106,0)</f>
        <v>0</v>
      </c>
      <c r="BF1106" s="127">
        <f>IF(N1106="snížená",J1106,0)</f>
        <v>0</v>
      </c>
      <c r="BG1106" s="127">
        <f>IF(N1106="zákl. přenesená",J1106,0)</f>
        <v>0</v>
      </c>
      <c r="BH1106" s="127">
        <f>IF(N1106="sníž. přenesená",J1106,0)</f>
        <v>0</v>
      </c>
      <c r="BI1106" s="127">
        <f>IF(N1106="nulová",J1106,0)</f>
        <v>0</v>
      </c>
      <c r="BJ1106" s="16" t="s">
        <v>78</v>
      </c>
      <c r="BK1106" s="127">
        <f>ROUND(I1106*H1106,2)</f>
        <v>0</v>
      </c>
      <c r="BL1106" s="16" t="s">
        <v>162</v>
      </c>
      <c r="BM1106" s="126" t="s">
        <v>1352</v>
      </c>
    </row>
    <row r="1107" spans="2:65" s="1" customFormat="1">
      <c r="B1107" s="31"/>
      <c r="D1107" s="244" t="s">
        <v>164</v>
      </c>
      <c r="F1107" s="245" t="s">
        <v>1230</v>
      </c>
      <c r="I1107" s="128"/>
      <c r="L1107" s="31"/>
      <c r="M1107" s="129"/>
      <c r="T1107" s="52"/>
      <c r="AT1107" s="16" t="s">
        <v>164</v>
      </c>
      <c r="AU1107" s="16" t="s">
        <v>80</v>
      </c>
    </row>
    <row r="1108" spans="2:65" s="1" customFormat="1" ht="19.5">
      <c r="B1108" s="31"/>
      <c r="D1108" s="234" t="s">
        <v>166</v>
      </c>
      <c r="F1108" s="235" t="s">
        <v>372</v>
      </c>
      <c r="I1108" s="128"/>
      <c r="L1108" s="31"/>
      <c r="M1108" s="129"/>
      <c r="T1108" s="52"/>
      <c r="AT1108" s="16" t="s">
        <v>166</v>
      </c>
      <c r="AU1108" s="16" t="s">
        <v>80</v>
      </c>
    </row>
    <row r="1109" spans="2:65" s="12" customFormat="1">
      <c r="B1109" s="130"/>
      <c r="C1109" s="246"/>
      <c r="D1109" s="234" t="s">
        <v>168</v>
      </c>
      <c r="E1109" s="247" t="s">
        <v>19</v>
      </c>
      <c r="F1109" s="248" t="s">
        <v>1353</v>
      </c>
      <c r="G1109" s="246"/>
      <c r="H1109" s="249">
        <v>106</v>
      </c>
      <c r="I1109" s="132"/>
      <c r="L1109" s="130"/>
      <c r="M1109" s="133"/>
      <c r="T1109" s="134"/>
      <c r="AT1109" s="131" t="s">
        <v>168</v>
      </c>
      <c r="AU1109" s="131" t="s">
        <v>80</v>
      </c>
      <c r="AV1109" s="12" t="s">
        <v>80</v>
      </c>
      <c r="AW1109" s="12" t="s">
        <v>34</v>
      </c>
      <c r="AX1109" s="12" t="s">
        <v>78</v>
      </c>
      <c r="AY1109" s="131" t="s">
        <v>155</v>
      </c>
    </row>
    <row r="1110" spans="2:65" s="1" customFormat="1" ht="21.75" customHeight="1">
      <c r="B1110" s="31"/>
      <c r="C1110" s="239" t="s">
        <v>1354</v>
      </c>
      <c r="D1110" s="239" t="s">
        <v>157</v>
      </c>
      <c r="E1110" s="240" t="s">
        <v>1233</v>
      </c>
      <c r="F1110" s="241" t="s">
        <v>1234</v>
      </c>
      <c r="G1110" s="242" t="s">
        <v>160</v>
      </c>
      <c r="H1110" s="243">
        <v>106</v>
      </c>
      <c r="I1110" s="120"/>
      <c r="J1110" s="121">
        <f>ROUND(I1110*H1110,2)</f>
        <v>0</v>
      </c>
      <c r="K1110" s="119" t="s">
        <v>161</v>
      </c>
      <c r="L1110" s="31"/>
      <c r="M1110" s="122" t="s">
        <v>19</v>
      </c>
      <c r="N1110" s="123" t="s">
        <v>44</v>
      </c>
      <c r="P1110" s="124">
        <f>O1110*H1110</f>
        <v>0</v>
      </c>
      <c r="Q1110" s="124">
        <v>0</v>
      </c>
      <c r="R1110" s="124">
        <f>Q1110*H1110</f>
        <v>0</v>
      </c>
      <c r="S1110" s="124">
        <v>0</v>
      </c>
      <c r="T1110" s="125">
        <f>S1110*H1110</f>
        <v>0</v>
      </c>
      <c r="AR1110" s="126" t="s">
        <v>162</v>
      </c>
      <c r="AT1110" s="126" t="s">
        <v>157</v>
      </c>
      <c r="AU1110" s="126" t="s">
        <v>80</v>
      </c>
      <c r="AY1110" s="16" t="s">
        <v>155</v>
      </c>
      <c r="BE1110" s="127">
        <f>IF(N1110="základní",J1110,0)</f>
        <v>0</v>
      </c>
      <c r="BF1110" s="127">
        <f>IF(N1110="snížená",J1110,0)</f>
        <v>0</v>
      </c>
      <c r="BG1110" s="127">
        <f>IF(N1110="zákl. přenesená",J1110,0)</f>
        <v>0</v>
      </c>
      <c r="BH1110" s="127">
        <f>IF(N1110="sníž. přenesená",J1110,0)</f>
        <v>0</v>
      </c>
      <c r="BI1110" s="127">
        <f>IF(N1110="nulová",J1110,0)</f>
        <v>0</v>
      </c>
      <c r="BJ1110" s="16" t="s">
        <v>78</v>
      </c>
      <c r="BK1110" s="127">
        <f>ROUND(I1110*H1110,2)</f>
        <v>0</v>
      </c>
      <c r="BL1110" s="16" t="s">
        <v>162</v>
      </c>
      <c r="BM1110" s="126" t="s">
        <v>1355</v>
      </c>
    </row>
    <row r="1111" spans="2:65" s="1" customFormat="1">
      <c r="B1111" s="31"/>
      <c r="D1111" s="244" t="s">
        <v>164</v>
      </c>
      <c r="F1111" s="245" t="s">
        <v>1236</v>
      </c>
      <c r="I1111" s="128"/>
      <c r="L1111" s="31"/>
      <c r="M1111" s="129"/>
      <c r="T1111" s="52"/>
      <c r="AT1111" s="16" t="s">
        <v>164</v>
      </c>
      <c r="AU1111" s="16" t="s">
        <v>80</v>
      </c>
    </row>
    <row r="1112" spans="2:65" s="1" customFormat="1" ht="19.5">
      <c r="B1112" s="31"/>
      <c r="D1112" s="234" t="s">
        <v>166</v>
      </c>
      <c r="F1112" s="235" t="s">
        <v>372</v>
      </c>
      <c r="I1112" s="128"/>
      <c r="L1112" s="31"/>
      <c r="M1112" s="129"/>
      <c r="T1112" s="52"/>
      <c r="AT1112" s="16" t="s">
        <v>166</v>
      </c>
      <c r="AU1112" s="16" t="s">
        <v>80</v>
      </c>
    </row>
    <row r="1113" spans="2:65" s="12" customFormat="1">
      <c r="B1113" s="130"/>
      <c r="C1113" s="246"/>
      <c r="D1113" s="234" t="s">
        <v>168</v>
      </c>
      <c r="E1113" s="247" t="s">
        <v>19</v>
      </c>
      <c r="F1113" s="248" t="s">
        <v>1353</v>
      </c>
      <c r="G1113" s="246"/>
      <c r="H1113" s="249">
        <v>106</v>
      </c>
      <c r="I1113" s="132"/>
      <c r="L1113" s="130"/>
      <c r="M1113" s="133"/>
      <c r="T1113" s="134"/>
      <c r="AT1113" s="131" t="s">
        <v>168</v>
      </c>
      <c r="AU1113" s="131" t="s">
        <v>80</v>
      </c>
      <c r="AV1113" s="12" t="s">
        <v>80</v>
      </c>
      <c r="AW1113" s="12" t="s">
        <v>34</v>
      </c>
      <c r="AX1113" s="12" t="s">
        <v>78</v>
      </c>
      <c r="AY1113" s="131" t="s">
        <v>155</v>
      </c>
    </row>
    <row r="1114" spans="2:65" s="1" customFormat="1" ht="44.25" customHeight="1">
      <c r="B1114" s="31"/>
      <c r="C1114" s="239" t="s">
        <v>1356</v>
      </c>
      <c r="D1114" s="239" t="s">
        <v>157</v>
      </c>
      <c r="E1114" s="240" t="s">
        <v>199</v>
      </c>
      <c r="F1114" s="241" t="s">
        <v>200</v>
      </c>
      <c r="G1114" s="242" t="s">
        <v>201</v>
      </c>
      <c r="H1114" s="243">
        <v>0.2</v>
      </c>
      <c r="I1114" s="120"/>
      <c r="J1114" s="121">
        <f>ROUND(I1114*H1114,2)</f>
        <v>0</v>
      </c>
      <c r="K1114" s="119" t="s">
        <v>161</v>
      </c>
      <c r="L1114" s="31"/>
      <c r="M1114" s="122" t="s">
        <v>19</v>
      </c>
      <c r="N1114" s="123" t="s">
        <v>44</v>
      </c>
      <c r="P1114" s="124">
        <f>O1114*H1114</f>
        <v>0</v>
      </c>
      <c r="Q1114" s="124">
        <v>0</v>
      </c>
      <c r="R1114" s="124">
        <f>Q1114*H1114</f>
        <v>0</v>
      </c>
      <c r="S1114" s="124">
        <v>0</v>
      </c>
      <c r="T1114" s="125">
        <f>S1114*H1114</f>
        <v>0</v>
      </c>
      <c r="AR1114" s="126" t="s">
        <v>162</v>
      </c>
      <c r="AT1114" s="126" t="s">
        <v>157</v>
      </c>
      <c r="AU1114" s="126" t="s">
        <v>80</v>
      </c>
      <c r="AY1114" s="16" t="s">
        <v>155</v>
      </c>
      <c r="BE1114" s="127">
        <f>IF(N1114="základní",J1114,0)</f>
        <v>0</v>
      </c>
      <c r="BF1114" s="127">
        <f>IF(N1114="snížená",J1114,0)</f>
        <v>0</v>
      </c>
      <c r="BG1114" s="127">
        <f>IF(N1114="zákl. přenesená",J1114,0)</f>
        <v>0</v>
      </c>
      <c r="BH1114" s="127">
        <f>IF(N1114="sníž. přenesená",J1114,0)</f>
        <v>0</v>
      </c>
      <c r="BI1114" s="127">
        <f>IF(N1114="nulová",J1114,0)</f>
        <v>0</v>
      </c>
      <c r="BJ1114" s="16" t="s">
        <v>78</v>
      </c>
      <c r="BK1114" s="127">
        <f>ROUND(I1114*H1114,2)</f>
        <v>0</v>
      </c>
      <c r="BL1114" s="16" t="s">
        <v>162</v>
      </c>
      <c r="BM1114" s="126" t="s">
        <v>1357</v>
      </c>
    </row>
    <row r="1115" spans="2:65" s="1" customFormat="1">
      <c r="B1115" s="31"/>
      <c r="D1115" s="244" t="s">
        <v>164</v>
      </c>
      <c r="F1115" s="245" t="s">
        <v>203</v>
      </c>
      <c r="I1115" s="128"/>
      <c r="L1115" s="31"/>
      <c r="M1115" s="129"/>
      <c r="T1115" s="52"/>
      <c r="AT1115" s="16" t="s">
        <v>164</v>
      </c>
      <c r="AU1115" s="16" t="s">
        <v>80</v>
      </c>
    </row>
    <row r="1116" spans="2:65" s="1" customFormat="1" ht="19.5">
      <c r="B1116" s="31"/>
      <c r="D1116" s="234" t="s">
        <v>166</v>
      </c>
      <c r="F1116" s="235" t="s">
        <v>204</v>
      </c>
      <c r="I1116" s="128"/>
      <c r="L1116" s="31"/>
      <c r="M1116" s="129"/>
      <c r="T1116" s="52"/>
      <c r="AT1116" s="16" t="s">
        <v>166</v>
      </c>
      <c r="AU1116" s="16" t="s">
        <v>80</v>
      </c>
    </row>
    <row r="1117" spans="2:65" s="1" customFormat="1" ht="24.2" customHeight="1">
      <c r="B1117" s="31"/>
      <c r="C1117" s="239" t="s">
        <v>1358</v>
      </c>
      <c r="D1117" s="239" t="s">
        <v>157</v>
      </c>
      <c r="E1117" s="240" t="s">
        <v>376</v>
      </c>
      <c r="F1117" s="241" t="s">
        <v>377</v>
      </c>
      <c r="G1117" s="242" t="s">
        <v>160</v>
      </c>
      <c r="H1117" s="243">
        <v>212</v>
      </c>
      <c r="I1117" s="120"/>
      <c r="J1117" s="121">
        <f>ROUND(I1117*H1117,2)</f>
        <v>0</v>
      </c>
      <c r="K1117" s="119" t="s">
        <v>161</v>
      </c>
      <c r="L1117" s="31"/>
      <c r="M1117" s="122" t="s">
        <v>19</v>
      </c>
      <c r="N1117" s="123" t="s">
        <v>44</v>
      </c>
      <c r="P1117" s="124">
        <f>O1117*H1117</f>
        <v>0</v>
      </c>
      <c r="Q1117" s="124">
        <v>0</v>
      </c>
      <c r="R1117" s="124">
        <f>Q1117*H1117</f>
        <v>0</v>
      </c>
      <c r="S1117" s="124">
        <v>0</v>
      </c>
      <c r="T1117" s="125">
        <f>S1117*H1117</f>
        <v>0</v>
      </c>
      <c r="AR1117" s="126" t="s">
        <v>162</v>
      </c>
      <c r="AT1117" s="126" t="s">
        <v>157</v>
      </c>
      <c r="AU1117" s="126" t="s">
        <v>80</v>
      </c>
      <c r="AY1117" s="16" t="s">
        <v>155</v>
      </c>
      <c r="BE1117" s="127">
        <f>IF(N1117="základní",J1117,0)</f>
        <v>0</v>
      </c>
      <c r="BF1117" s="127">
        <f>IF(N1117="snížená",J1117,0)</f>
        <v>0</v>
      </c>
      <c r="BG1117" s="127">
        <f>IF(N1117="zákl. přenesená",J1117,0)</f>
        <v>0</v>
      </c>
      <c r="BH1117" s="127">
        <f>IF(N1117="sníž. přenesená",J1117,0)</f>
        <v>0</v>
      </c>
      <c r="BI1117" s="127">
        <f>IF(N1117="nulová",J1117,0)</f>
        <v>0</v>
      </c>
      <c r="BJ1117" s="16" t="s">
        <v>78</v>
      </c>
      <c r="BK1117" s="127">
        <f>ROUND(I1117*H1117,2)</f>
        <v>0</v>
      </c>
      <c r="BL1117" s="16" t="s">
        <v>162</v>
      </c>
      <c r="BM1117" s="126" t="s">
        <v>1359</v>
      </c>
    </row>
    <row r="1118" spans="2:65" s="1" customFormat="1">
      <c r="B1118" s="31"/>
      <c r="D1118" s="244" t="s">
        <v>164</v>
      </c>
      <c r="F1118" s="245" t="s">
        <v>379</v>
      </c>
      <c r="I1118" s="128"/>
      <c r="L1118" s="31"/>
      <c r="M1118" s="129"/>
      <c r="T1118" s="52"/>
      <c r="AT1118" s="16" t="s">
        <v>164</v>
      </c>
      <c r="AU1118" s="16" t="s">
        <v>80</v>
      </c>
    </row>
    <row r="1119" spans="2:65" s="1" customFormat="1" ht="19.5">
      <c r="B1119" s="31"/>
      <c r="D1119" s="234" t="s">
        <v>166</v>
      </c>
      <c r="F1119" s="235" t="s">
        <v>380</v>
      </c>
      <c r="I1119" s="128"/>
      <c r="L1119" s="31"/>
      <c r="M1119" s="129"/>
      <c r="T1119" s="52"/>
      <c r="AT1119" s="16" t="s">
        <v>166</v>
      </c>
      <c r="AU1119" s="16" t="s">
        <v>80</v>
      </c>
    </row>
    <row r="1120" spans="2:65" s="12" customFormat="1">
      <c r="B1120" s="130"/>
      <c r="C1120" s="246"/>
      <c r="D1120" s="234" t="s">
        <v>168</v>
      </c>
      <c r="E1120" s="247" t="s">
        <v>19</v>
      </c>
      <c r="F1120" s="248" t="s">
        <v>1360</v>
      </c>
      <c r="G1120" s="246"/>
      <c r="H1120" s="249">
        <v>212</v>
      </c>
      <c r="I1120" s="132"/>
      <c r="L1120" s="130"/>
      <c r="M1120" s="133"/>
      <c r="T1120" s="134"/>
      <c r="AT1120" s="131" t="s">
        <v>168</v>
      </c>
      <c r="AU1120" s="131" t="s">
        <v>80</v>
      </c>
      <c r="AV1120" s="12" t="s">
        <v>80</v>
      </c>
      <c r="AW1120" s="12" t="s">
        <v>34</v>
      </c>
      <c r="AX1120" s="12" t="s">
        <v>78</v>
      </c>
      <c r="AY1120" s="131" t="s">
        <v>155</v>
      </c>
    </row>
    <row r="1121" spans="2:65" s="1" customFormat="1" ht="16.5" customHeight="1">
      <c r="B1121" s="31"/>
      <c r="C1121" s="250" t="s">
        <v>1361</v>
      </c>
      <c r="D1121" s="250" t="s">
        <v>192</v>
      </c>
      <c r="E1121" s="251" t="s">
        <v>383</v>
      </c>
      <c r="F1121" s="252" t="s">
        <v>384</v>
      </c>
      <c r="G1121" s="253" t="s">
        <v>385</v>
      </c>
      <c r="H1121" s="254">
        <v>212</v>
      </c>
      <c r="I1121" s="136"/>
      <c r="J1121" s="137">
        <f>ROUND(I1121*H1121,2)</f>
        <v>0</v>
      </c>
      <c r="K1121" s="135" t="s">
        <v>19</v>
      </c>
      <c r="L1121" s="138"/>
      <c r="M1121" s="139" t="s">
        <v>19</v>
      </c>
      <c r="N1121" s="140" t="s">
        <v>44</v>
      </c>
      <c r="P1121" s="124">
        <f>O1121*H1121</f>
        <v>0</v>
      </c>
      <c r="Q1121" s="124">
        <v>0</v>
      </c>
      <c r="R1121" s="124">
        <f>Q1121*H1121</f>
        <v>0</v>
      </c>
      <c r="S1121" s="124">
        <v>0</v>
      </c>
      <c r="T1121" s="125">
        <f>S1121*H1121</f>
        <v>0</v>
      </c>
      <c r="AR1121" s="126" t="s">
        <v>195</v>
      </c>
      <c r="AT1121" s="126" t="s">
        <v>192</v>
      </c>
      <c r="AU1121" s="126" t="s">
        <v>80</v>
      </c>
      <c r="AY1121" s="16" t="s">
        <v>155</v>
      </c>
      <c r="BE1121" s="127">
        <f>IF(N1121="základní",J1121,0)</f>
        <v>0</v>
      </c>
      <c r="BF1121" s="127">
        <f>IF(N1121="snížená",J1121,0)</f>
        <v>0</v>
      </c>
      <c r="BG1121" s="127">
        <f>IF(N1121="zákl. přenesená",J1121,0)</f>
        <v>0</v>
      </c>
      <c r="BH1121" s="127">
        <f>IF(N1121="sníž. přenesená",J1121,0)</f>
        <v>0</v>
      </c>
      <c r="BI1121" s="127">
        <f>IF(N1121="nulová",J1121,0)</f>
        <v>0</v>
      </c>
      <c r="BJ1121" s="16" t="s">
        <v>78</v>
      </c>
      <c r="BK1121" s="127">
        <f>ROUND(I1121*H1121,2)</f>
        <v>0</v>
      </c>
      <c r="BL1121" s="16" t="s">
        <v>162</v>
      </c>
      <c r="BM1121" s="126" t="s">
        <v>1362</v>
      </c>
    </row>
    <row r="1122" spans="2:65" s="1" customFormat="1" ht="19.5">
      <c r="B1122" s="31"/>
      <c r="D1122" s="234" t="s">
        <v>166</v>
      </c>
      <c r="F1122" s="235" t="s">
        <v>387</v>
      </c>
      <c r="I1122" s="128"/>
      <c r="L1122" s="31"/>
      <c r="M1122" s="129"/>
      <c r="T1122" s="52"/>
      <c r="AT1122" s="16" t="s">
        <v>166</v>
      </c>
      <c r="AU1122" s="16" t="s">
        <v>80</v>
      </c>
    </row>
    <row r="1123" spans="2:65" s="1" customFormat="1" ht="16.5" customHeight="1">
      <c r="B1123" s="31"/>
      <c r="C1123" s="250" t="s">
        <v>1363</v>
      </c>
      <c r="D1123" s="250" t="s">
        <v>192</v>
      </c>
      <c r="E1123" s="251" t="s">
        <v>389</v>
      </c>
      <c r="F1123" s="252" t="s">
        <v>390</v>
      </c>
      <c r="G1123" s="253" t="s">
        <v>385</v>
      </c>
      <c r="H1123" s="254">
        <v>212</v>
      </c>
      <c r="I1123" s="136"/>
      <c r="J1123" s="137">
        <f>ROUND(I1123*H1123,2)</f>
        <v>0</v>
      </c>
      <c r="K1123" s="135" t="s">
        <v>19</v>
      </c>
      <c r="L1123" s="138"/>
      <c r="M1123" s="139" t="s">
        <v>19</v>
      </c>
      <c r="N1123" s="140" t="s">
        <v>44</v>
      </c>
      <c r="P1123" s="124">
        <f>O1123*H1123</f>
        <v>0</v>
      </c>
      <c r="Q1123" s="124">
        <v>0</v>
      </c>
      <c r="R1123" s="124">
        <f>Q1123*H1123</f>
        <v>0</v>
      </c>
      <c r="S1123" s="124">
        <v>0</v>
      </c>
      <c r="T1123" s="125">
        <f>S1123*H1123</f>
        <v>0</v>
      </c>
      <c r="AR1123" s="126" t="s">
        <v>195</v>
      </c>
      <c r="AT1123" s="126" t="s">
        <v>192</v>
      </c>
      <c r="AU1123" s="126" t="s">
        <v>80</v>
      </c>
      <c r="AY1123" s="16" t="s">
        <v>155</v>
      </c>
      <c r="BE1123" s="127">
        <f>IF(N1123="základní",J1123,0)</f>
        <v>0</v>
      </c>
      <c r="BF1123" s="127">
        <f>IF(N1123="snížená",J1123,0)</f>
        <v>0</v>
      </c>
      <c r="BG1123" s="127">
        <f>IF(N1123="zákl. přenesená",J1123,0)</f>
        <v>0</v>
      </c>
      <c r="BH1123" s="127">
        <f>IF(N1123="sníž. přenesená",J1123,0)</f>
        <v>0</v>
      </c>
      <c r="BI1123" s="127">
        <f>IF(N1123="nulová",J1123,0)</f>
        <v>0</v>
      </c>
      <c r="BJ1123" s="16" t="s">
        <v>78</v>
      </c>
      <c r="BK1123" s="127">
        <f>ROUND(I1123*H1123,2)</f>
        <v>0</v>
      </c>
      <c r="BL1123" s="16" t="s">
        <v>162</v>
      </c>
      <c r="BM1123" s="126" t="s">
        <v>1364</v>
      </c>
    </row>
    <row r="1124" spans="2:65" s="1" customFormat="1" ht="19.5">
      <c r="B1124" s="31"/>
      <c r="D1124" s="234" t="s">
        <v>166</v>
      </c>
      <c r="F1124" s="235" t="s">
        <v>392</v>
      </c>
      <c r="I1124" s="128"/>
      <c r="L1124" s="31"/>
      <c r="M1124" s="129"/>
      <c r="T1124" s="52"/>
      <c r="AT1124" s="16" t="s">
        <v>166</v>
      </c>
      <c r="AU1124" s="16" t="s">
        <v>80</v>
      </c>
    </row>
    <row r="1125" spans="2:65" s="1" customFormat="1" ht="37.9" customHeight="1">
      <c r="B1125" s="31"/>
      <c r="C1125" s="239" t="s">
        <v>1365</v>
      </c>
      <c r="D1125" s="239" t="s">
        <v>157</v>
      </c>
      <c r="E1125" s="240" t="s">
        <v>309</v>
      </c>
      <c r="F1125" s="241" t="s">
        <v>310</v>
      </c>
      <c r="G1125" s="242" t="s">
        <v>300</v>
      </c>
      <c r="H1125" s="243">
        <v>1.59</v>
      </c>
      <c r="I1125" s="120"/>
      <c r="J1125" s="121">
        <f>ROUND(I1125*H1125,2)</f>
        <v>0</v>
      </c>
      <c r="K1125" s="119" t="s">
        <v>19</v>
      </c>
      <c r="L1125" s="31"/>
      <c r="M1125" s="122" t="s">
        <v>19</v>
      </c>
      <c r="N1125" s="123" t="s">
        <v>44</v>
      </c>
      <c r="P1125" s="124">
        <f>O1125*H1125</f>
        <v>0</v>
      </c>
      <c r="Q1125" s="124">
        <v>0</v>
      </c>
      <c r="R1125" s="124">
        <f>Q1125*H1125</f>
        <v>0</v>
      </c>
      <c r="S1125" s="124">
        <v>0</v>
      </c>
      <c r="T1125" s="125">
        <f>S1125*H1125</f>
        <v>0</v>
      </c>
      <c r="AR1125" s="126" t="s">
        <v>162</v>
      </c>
      <c r="AT1125" s="126" t="s">
        <v>157</v>
      </c>
      <c r="AU1125" s="126" t="s">
        <v>80</v>
      </c>
      <c r="AY1125" s="16" t="s">
        <v>155</v>
      </c>
      <c r="BE1125" s="127">
        <f>IF(N1125="základní",J1125,0)</f>
        <v>0</v>
      </c>
      <c r="BF1125" s="127">
        <f>IF(N1125="snížená",J1125,0)</f>
        <v>0</v>
      </c>
      <c r="BG1125" s="127">
        <f>IF(N1125="zákl. přenesená",J1125,0)</f>
        <v>0</v>
      </c>
      <c r="BH1125" s="127">
        <f>IF(N1125="sníž. přenesená",J1125,0)</f>
        <v>0</v>
      </c>
      <c r="BI1125" s="127">
        <f>IF(N1125="nulová",J1125,0)</f>
        <v>0</v>
      </c>
      <c r="BJ1125" s="16" t="s">
        <v>78</v>
      </c>
      <c r="BK1125" s="127">
        <f>ROUND(I1125*H1125,2)</f>
        <v>0</v>
      </c>
      <c r="BL1125" s="16" t="s">
        <v>162</v>
      </c>
      <c r="BM1125" s="126" t="s">
        <v>1366</v>
      </c>
    </row>
    <row r="1126" spans="2:65" s="1" customFormat="1" ht="29.25">
      <c r="B1126" s="31"/>
      <c r="D1126" s="234" t="s">
        <v>166</v>
      </c>
      <c r="F1126" s="235" t="s">
        <v>312</v>
      </c>
      <c r="I1126" s="128"/>
      <c r="L1126" s="31"/>
      <c r="M1126" s="129"/>
      <c r="T1126" s="52"/>
      <c r="AT1126" s="16" t="s">
        <v>166</v>
      </c>
      <c r="AU1126" s="16" t="s">
        <v>80</v>
      </c>
    </row>
    <row r="1127" spans="2:65" s="12" customFormat="1">
      <c r="B1127" s="130"/>
      <c r="C1127" s="246"/>
      <c r="D1127" s="234" t="s">
        <v>168</v>
      </c>
      <c r="E1127" s="247" t="s">
        <v>19</v>
      </c>
      <c r="F1127" s="248" t="s">
        <v>1367</v>
      </c>
      <c r="G1127" s="246"/>
      <c r="H1127" s="249">
        <v>1.59</v>
      </c>
      <c r="I1127" s="132"/>
      <c r="L1127" s="130"/>
      <c r="M1127" s="133"/>
      <c r="T1127" s="134"/>
      <c r="AT1127" s="131" t="s">
        <v>168</v>
      </c>
      <c r="AU1127" s="131" t="s">
        <v>80</v>
      </c>
      <c r="AV1127" s="12" t="s">
        <v>80</v>
      </c>
      <c r="AW1127" s="12" t="s">
        <v>34</v>
      </c>
      <c r="AX1127" s="12" t="s">
        <v>78</v>
      </c>
      <c r="AY1127" s="131" t="s">
        <v>155</v>
      </c>
    </row>
    <row r="1128" spans="2:65" s="1" customFormat="1" ht="16.5" customHeight="1">
      <c r="B1128" s="31"/>
      <c r="C1128" s="250" t="s">
        <v>1368</v>
      </c>
      <c r="D1128" s="250" t="s">
        <v>192</v>
      </c>
      <c r="E1128" s="251" t="s">
        <v>315</v>
      </c>
      <c r="F1128" s="252" t="s">
        <v>316</v>
      </c>
      <c r="G1128" s="253" t="s">
        <v>300</v>
      </c>
      <c r="H1128" s="254">
        <v>1.59</v>
      </c>
      <c r="I1128" s="136"/>
      <c r="J1128" s="137">
        <f>ROUND(I1128*H1128,2)</f>
        <v>0</v>
      </c>
      <c r="K1128" s="135" t="s">
        <v>19</v>
      </c>
      <c r="L1128" s="138"/>
      <c r="M1128" s="139" t="s">
        <v>19</v>
      </c>
      <c r="N1128" s="140" t="s">
        <v>44</v>
      </c>
      <c r="P1128" s="124">
        <f>O1128*H1128</f>
        <v>0</v>
      </c>
      <c r="Q1128" s="124">
        <v>1E-3</v>
      </c>
      <c r="R1128" s="124">
        <f>Q1128*H1128</f>
        <v>1.5900000000000001E-3</v>
      </c>
      <c r="S1128" s="124">
        <v>0</v>
      </c>
      <c r="T1128" s="125">
        <f>S1128*H1128</f>
        <v>0</v>
      </c>
      <c r="AR1128" s="126" t="s">
        <v>195</v>
      </c>
      <c r="AT1128" s="126" t="s">
        <v>192</v>
      </c>
      <c r="AU1128" s="126" t="s">
        <v>80</v>
      </c>
      <c r="AY1128" s="16" t="s">
        <v>155</v>
      </c>
      <c r="BE1128" s="127">
        <f>IF(N1128="základní",J1128,0)</f>
        <v>0</v>
      </c>
      <c r="BF1128" s="127">
        <f>IF(N1128="snížená",J1128,0)</f>
        <v>0</v>
      </c>
      <c r="BG1128" s="127">
        <f>IF(N1128="zákl. přenesená",J1128,0)</f>
        <v>0</v>
      </c>
      <c r="BH1128" s="127">
        <f>IF(N1128="sníž. přenesená",J1128,0)</f>
        <v>0</v>
      </c>
      <c r="BI1128" s="127">
        <f>IF(N1128="nulová",J1128,0)</f>
        <v>0</v>
      </c>
      <c r="BJ1128" s="16" t="s">
        <v>78</v>
      </c>
      <c r="BK1128" s="127">
        <f>ROUND(I1128*H1128,2)</f>
        <v>0</v>
      </c>
      <c r="BL1128" s="16" t="s">
        <v>162</v>
      </c>
      <c r="BM1128" s="126" t="s">
        <v>1369</v>
      </c>
    </row>
    <row r="1129" spans="2:65" s="1" customFormat="1" ht="19.5">
      <c r="B1129" s="31"/>
      <c r="D1129" s="234" t="s">
        <v>166</v>
      </c>
      <c r="F1129" s="235" t="s">
        <v>318</v>
      </c>
      <c r="I1129" s="128"/>
      <c r="L1129" s="31"/>
      <c r="M1129" s="129"/>
      <c r="T1129" s="52"/>
      <c r="AT1129" s="16" t="s">
        <v>166</v>
      </c>
      <c r="AU1129" s="16" t="s">
        <v>80</v>
      </c>
    </row>
    <row r="1130" spans="2:65" s="1" customFormat="1" ht="33" customHeight="1">
      <c r="B1130" s="31"/>
      <c r="C1130" s="239" t="s">
        <v>1370</v>
      </c>
      <c r="D1130" s="239" t="s">
        <v>157</v>
      </c>
      <c r="E1130" s="240" t="s">
        <v>298</v>
      </c>
      <c r="F1130" s="241" t="s">
        <v>299</v>
      </c>
      <c r="G1130" s="242" t="s">
        <v>300</v>
      </c>
      <c r="H1130" s="243">
        <v>47.7</v>
      </c>
      <c r="I1130" s="120"/>
      <c r="J1130" s="121">
        <f>ROUND(I1130*H1130,2)</f>
        <v>0</v>
      </c>
      <c r="K1130" s="119" t="s">
        <v>19</v>
      </c>
      <c r="L1130" s="31"/>
      <c r="M1130" s="122" t="s">
        <v>19</v>
      </c>
      <c r="N1130" s="123" t="s">
        <v>44</v>
      </c>
      <c r="P1130" s="124">
        <f>O1130*H1130</f>
        <v>0</v>
      </c>
      <c r="Q1130" s="124">
        <v>0</v>
      </c>
      <c r="R1130" s="124">
        <f>Q1130*H1130</f>
        <v>0</v>
      </c>
      <c r="S1130" s="124">
        <v>0</v>
      </c>
      <c r="T1130" s="125">
        <f>S1130*H1130</f>
        <v>0</v>
      </c>
      <c r="AR1130" s="126" t="s">
        <v>162</v>
      </c>
      <c r="AT1130" s="126" t="s">
        <v>157</v>
      </c>
      <c r="AU1130" s="126" t="s">
        <v>80</v>
      </c>
      <c r="AY1130" s="16" t="s">
        <v>155</v>
      </c>
      <c r="BE1130" s="127">
        <f>IF(N1130="základní",J1130,0)</f>
        <v>0</v>
      </c>
      <c r="BF1130" s="127">
        <f>IF(N1130="snížená",J1130,0)</f>
        <v>0</v>
      </c>
      <c r="BG1130" s="127">
        <f>IF(N1130="zákl. přenesená",J1130,0)</f>
        <v>0</v>
      </c>
      <c r="BH1130" s="127">
        <f>IF(N1130="sníž. přenesená",J1130,0)</f>
        <v>0</v>
      </c>
      <c r="BI1130" s="127">
        <f>IF(N1130="nulová",J1130,0)</f>
        <v>0</v>
      </c>
      <c r="BJ1130" s="16" t="s">
        <v>78</v>
      </c>
      <c r="BK1130" s="127">
        <f>ROUND(I1130*H1130,2)</f>
        <v>0</v>
      </c>
      <c r="BL1130" s="16" t="s">
        <v>162</v>
      </c>
      <c r="BM1130" s="126" t="s">
        <v>1371</v>
      </c>
    </row>
    <row r="1131" spans="2:65" s="1" customFormat="1" ht="29.25">
      <c r="B1131" s="31"/>
      <c r="D1131" s="234" t="s">
        <v>166</v>
      </c>
      <c r="F1131" s="235" t="s">
        <v>1253</v>
      </c>
      <c r="I1131" s="128"/>
      <c r="L1131" s="31"/>
      <c r="M1131" s="129"/>
      <c r="T1131" s="52"/>
      <c r="AT1131" s="16" t="s">
        <v>166</v>
      </c>
      <c r="AU1131" s="16" t="s">
        <v>80</v>
      </c>
    </row>
    <row r="1132" spans="2:65" s="12" customFormat="1">
      <c r="B1132" s="130"/>
      <c r="C1132" s="246"/>
      <c r="D1132" s="234" t="s">
        <v>168</v>
      </c>
      <c r="E1132" s="247" t="s">
        <v>19</v>
      </c>
      <c r="F1132" s="248" t="s">
        <v>1372</v>
      </c>
      <c r="G1132" s="246"/>
      <c r="H1132" s="249">
        <v>47.7</v>
      </c>
      <c r="I1132" s="132"/>
      <c r="L1132" s="130"/>
      <c r="M1132" s="133"/>
      <c r="T1132" s="134"/>
      <c r="AT1132" s="131" t="s">
        <v>168</v>
      </c>
      <c r="AU1132" s="131" t="s">
        <v>80</v>
      </c>
      <c r="AV1132" s="12" t="s">
        <v>80</v>
      </c>
      <c r="AW1132" s="12" t="s">
        <v>34</v>
      </c>
      <c r="AX1132" s="12" t="s">
        <v>78</v>
      </c>
      <c r="AY1132" s="131" t="s">
        <v>155</v>
      </c>
    </row>
    <row r="1133" spans="2:65" s="1" customFormat="1" ht="16.5" customHeight="1">
      <c r="B1133" s="31"/>
      <c r="C1133" s="250" t="s">
        <v>1373</v>
      </c>
      <c r="D1133" s="250" t="s">
        <v>192</v>
      </c>
      <c r="E1133" s="251" t="s">
        <v>157</v>
      </c>
      <c r="F1133" s="252" t="s">
        <v>305</v>
      </c>
      <c r="G1133" s="253" t="s">
        <v>300</v>
      </c>
      <c r="H1133" s="254">
        <v>47.7</v>
      </c>
      <c r="I1133" s="136"/>
      <c r="J1133" s="137">
        <f>ROUND(I1133*H1133,2)</f>
        <v>0</v>
      </c>
      <c r="K1133" s="135" t="s">
        <v>19</v>
      </c>
      <c r="L1133" s="138"/>
      <c r="M1133" s="139" t="s">
        <v>19</v>
      </c>
      <c r="N1133" s="140" t="s">
        <v>44</v>
      </c>
      <c r="P1133" s="124">
        <f>O1133*H1133</f>
        <v>0</v>
      </c>
      <c r="Q1133" s="124">
        <v>0</v>
      </c>
      <c r="R1133" s="124">
        <f>Q1133*H1133</f>
        <v>0</v>
      </c>
      <c r="S1133" s="124">
        <v>0</v>
      </c>
      <c r="T1133" s="125">
        <f>S1133*H1133</f>
        <v>0</v>
      </c>
      <c r="AR1133" s="126" t="s">
        <v>195</v>
      </c>
      <c r="AT1133" s="126" t="s">
        <v>192</v>
      </c>
      <c r="AU1133" s="126" t="s">
        <v>80</v>
      </c>
      <c r="AY1133" s="16" t="s">
        <v>155</v>
      </c>
      <c r="BE1133" s="127">
        <f>IF(N1133="základní",J1133,0)</f>
        <v>0</v>
      </c>
      <c r="BF1133" s="127">
        <f>IF(N1133="snížená",J1133,0)</f>
        <v>0</v>
      </c>
      <c r="BG1133" s="127">
        <f>IF(N1133="zákl. přenesená",J1133,0)</f>
        <v>0</v>
      </c>
      <c r="BH1133" s="127">
        <f>IF(N1133="sníž. přenesená",J1133,0)</f>
        <v>0</v>
      </c>
      <c r="BI1133" s="127">
        <f>IF(N1133="nulová",J1133,0)</f>
        <v>0</v>
      </c>
      <c r="BJ1133" s="16" t="s">
        <v>78</v>
      </c>
      <c r="BK1133" s="127">
        <f>ROUND(I1133*H1133,2)</f>
        <v>0</v>
      </c>
      <c r="BL1133" s="16" t="s">
        <v>162</v>
      </c>
      <c r="BM1133" s="126" t="s">
        <v>1374</v>
      </c>
    </row>
    <row r="1134" spans="2:65" s="1" customFormat="1" ht="19.5">
      <c r="B1134" s="31"/>
      <c r="D1134" s="234" t="s">
        <v>166</v>
      </c>
      <c r="F1134" s="235" t="s">
        <v>307</v>
      </c>
      <c r="I1134" s="128"/>
      <c r="L1134" s="31"/>
      <c r="M1134" s="129"/>
      <c r="T1134" s="52"/>
      <c r="AT1134" s="16" t="s">
        <v>166</v>
      </c>
      <c r="AU1134" s="16" t="s">
        <v>80</v>
      </c>
    </row>
    <row r="1135" spans="2:65" s="1" customFormat="1" ht="33" customHeight="1">
      <c r="B1135" s="31"/>
      <c r="C1135" s="239" t="s">
        <v>1375</v>
      </c>
      <c r="D1135" s="239" t="s">
        <v>157</v>
      </c>
      <c r="E1135" s="240" t="s">
        <v>828</v>
      </c>
      <c r="F1135" s="241" t="s">
        <v>503</v>
      </c>
      <c r="G1135" s="242" t="s">
        <v>160</v>
      </c>
      <c r="H1135" s="243">
        <v>5.3</v>
      </c>
      <c r="I1135" s="120"/>
      <c r="J1135" s="121">
        <f>ROUND(I1135*H1135,2)</f>
        <v>0</v>
      </c>
      <c r="K1135" s="119" t="s">
        <v>19</v>
      </c>
      <c r="L1135" s="31"/>
      <c r="M1135" s="122" t="s">
        <v>19</v>
      </c>
      <c r="N1135" s="123" t="s">
        <v>44</v>
      </c>
      <c r="P1135" s="124">
        <f>O1135*H1135</f>
        <v>0</v>
      </c>
      <c r="Q1135" s="124">
        <v>0</v>
      </c>
      <c r="R1135" s="124">
        <f>Q1135*H1135</f>
        <v>0</v>
      </c>
      <c r="S1135" s="124">
        <v>0</v>
      </c>
      <c r="T1135" s="125">
        <f>S1135*H1135</f>
        <v>0</v>
      </c>
      <c r="AR1135" s="126" t="s">
        <v>162</v>
      </c>
      <c r="AT1135" s="126" t="s">
        <v>157</v>
      </c>
      <c r="AU1135" s="126" t="s">
        <v>80</v>
      </c>
      <c r="AY1135" s="16" t="s">
        <v>155</v>
      </c>
      <c r="BE1135" s="127">
        <f>IF(N1135="základní",J1135,0)</f>
        <v>0</v>
      </c>
      <c r="BF1135" s="127">
        <f>IF(N1135="snížená",J1135,0)</f>
        <v>0</v>
      </c>
      <c r="BG1135" s="127">
        <f>IF(N1135="zákl. přenesená",J1135,0)</f>
        <v>0</v>
      </c>
      <c r="BH1135" s="127">
        <f>IF(N1135="sníž. přenesená",J1135,0)</f>
        <v>0</v>
      </c>
      <c r="BI1135" s="127">
        <f>IF(N1135="nulová",J1135,0)</f>
        <v>0</v>
      </c>
      <c r="BJ1135" s="16" t="s">
        <v>78</v>
      </c>
      <c r="BK1135" s="127">
        <f>ROUND(I1135*H1135,2)</f>
        <v>0</v>
      </c>
      <c r="BL1135" s="16" t="s">
        <v>162</v>
      </c>
      <c r="BM1135" s="126" t="s">
        <v>1376</v>
      </c>
    </row>
    <row r="1136" spans="2:65" s="1" customFormat="1" ht="19.5">
      <c r="B1136" s="31"/>
      <c r="D1136" s="234" t="s">
        <v>166</v>
      </c>
      <c r="F1136" s="235" t="s">
        <v>1337</v>
      </c>
      <c r="I1136" s="128"/>
      <c r="L1136" s="31"/>
      <c r="M1136" s="129"/>
      <c r="T1136" s="52"/>
      <c r="AT1136" s="16" t="s">
        <v>166</v>
      </c>
      <c r="AU1136" s="16" t="s">
        <v>80</v>
      </c>
    </row>
    <row r="1137" spans="2:65" s="12" customFormat="1">
      <c r="B1137" s="130"/>
      <c r="C1137" s="246"/>
      <c r="D1137" s="234" t="s">
        <v>168</v>
      </c>
      <c r="E1137" s="247" t="s">
        <v>19</v>
      </c>
      <c r="F1137" s="248" t="s">
        <v>1377</v>
      </c>
      <c r="G1137" s="246"/>
      <c r="H1137" s="249">
        <v>5.3</v>
      </c>
      <c r="I1137" s="132"/>
      <c r="L1137" s="130"/>
      <c r="M1137" s="133"/>
      <c r="T1137" s="134"/>
      <c r="AT1137" s="131" t="s">
        <v>168</v>
      </c>
      <c r="AU1137" s="131" t="s">
        <v>80</v>
      </c>
      <c r="AV1137" s="12" t="s">
        <v>80</v>
      </c>
      <c r="AW1137" s="12" t="s">
        <v>34</v>
      </c>
      <c r="AX1137" s="12" t="s">
        <v>78</v>
      </c>
      <c r="AY1137" s="131" t="s">
        <v>155</v>
      </c>
    </row>
    <row r="1138" spans="2:65" s="1" customFormat="1" ht="16.5" customHeight="1">
      <c r="B1138" s="31"/>
      <c r="C1138" s="250" t="s">
        <v>1378</v>
      </c>
      <c r="D1138" s="250" t="s">
        <v>192</v>
      </c>
      <c r="E1138" s="251" t="s">
        <v>833</v>
      </c>
      <c r="F1138" s="252" t="s">
        <v>834</v>
      </c>
      <c r="G1138" s="253" t="s">
        <v>509</v>
      </c>
      <c r="H1138" s="254">
        <v>1.6E-2</v>
      </c>
      <c r="I1138" s="136"/>
      <c r="J1138" s="137">
        <f>ROUND(I1138*H1138,2)</f>
        <v>0</v>
      </c>
      <c r="K1138" s="135" t="s">
        <v>19</v>
      </c>
      <c r="L1138" s="138"/>
      <c r="M1138" s="139" t="s">
        <v>19</v>
      </c>
      <c r="N1138" s="140" t="s">
        <v>44</v>
      </c>
      <c r="P1138" s="124">
        <f>O1138*H1138</f>
        <v>0</v>
      </c>
      <c r="Q1138" s="124">
        <v>0</v>
      </c>
      <c r="R1138" s="124">
        <f>Q1138*H1138</f>
        <v>0</v>
      </c>
      <c r="S1138" s="124">
        <v>0</v>
      </c>
      <c r="T1138" s="125">
        <f>S1138*H1138</f>
        <v>0</v>
      </c>
      <c r="AR1138" s="126" t="s">
        <v>195</v>
      </c>
      <c r="AT1138" s="126" t="s">
        <v>192</v>
      </c>
      <c r="AU1138" s="126" t="s">
        <v>80</v>
      </c>
      <c r="AY1138" s="16" t="s">
        <v>155</v>
      </c>
      <c r="BE1138" s="127">
        <f>IF(N1138="základní",J1138,0)</f>
        <v>0</v>
      </c>
      <c r="BF1138" s="127">
        <f>IF(N1138="snížená",J1138,0)</f>
        <v>0</v>
      </c>
      <c r="BG1138" s="127">
        <f>IF(N1138="zákl. přenesená",J1138,0)</f>
        <v>0</v>
      </c>
      <c r="BH1138" s="127">
        <f>IF(N1138="sníž. přenesená",J1138,0)</f>
        <v>0</v>
      </c>
      <c r="BI1138" s="127">
        <f>IF(N1138="nulová",J1138,0)</f>
        <v>0</v>
      </c>
      <c r="BJ1138" s="16" t="s">
        <v>78</v>
      </c>
      <c r="BK1138" s="127">
        <f>ROUND(I1138*H1138,2)</f>
        <v>0</v>
      </c>
      <c r="BL1138" s="16" t="s">
        <v>162</v>
      </c>
      <c r="BM1138" s="126" t="s">
        <v>1379</v>
      </c>
    </row>
    <row r="1139" spans="2:65" s="1" customFormat="1" ht="19.5">
      <c r="B1139" s="31"/>
      <c r="D1139" s="234" t="s">
        <v>166</v>
      </c>
      <c r="F1139" s="235" t="s">
        <v>511</v>
      </c>
      <c r="I1139" s="128"/>
      <c r="L1139" s="31"/>
      <c r="M1139" s="129"/>
      <c r="T1139" s="52"/>
      <c r="AT1139" s="16" t="s">
        <v>166</v>
      </c>
      <c r="AU1139" s="16" t="s">
        <v>80</v>
      </c>
    </row>
    <row r="1140" spans="2:65" s="11" customFormat="1" ht="22.9" customHeight="1">
      <c r="B1140" s="109"/>
      <c r="C1140" s="236"/>
      <c r="D1140" s="237" t="s">
        <v>72</v>
      </c>
      <c r="E1140" s="238" t="s">
        <v>345</v>
      </c>
      <c r="F1140" s="238" t="s">
        <v>1380</v>
      </c>
      <c r="G1140" s="236"/>
      <c r="H1140" s="236"/>
      <c r="I1140" s="286"/>
      <c r="J1140" s="287">
        <f>BK1140</f>
        <v>0</v>
      </c>
      <c r="K1140" s="236"/>
      <c r="L1140" s="109"/>
      <c r="M1140" s="114"/>
      <c r="P1140" s="115">
        <f>SUM(P1141:P1195)</f>
        <v>0</v>
      </c>
      <c r="R1140" s="115">
        <f>SUM(R1141:R1195)</f>
        <v>7.3499999999999998E-3</v>
      </c>
      <c r="T1140" s="116">
        <f>SUM(T1141:T1195)</f>
        <v>0</v>
      </c>
      <c r="AR1140" s="110" t="s">
        <v>78</v>
      </c>
      <c r="AT1140" s="117" t="s">
        <v>72</v>
      </c>
      <c r="AU1140" s="117" t="s">
        <v>78</v>
      </c>
      <c r="AY1140" s="110" t="s">
        <v>155</v>
      </c>
      <c r="BK1140" s="118">
        <f>SUM(BK1141:BK1195)</f>
        <v>0</v>
      </c>
    </row>
    <row r="1141" spans="2:65" s="1" customFormat="1" ht="37.9" customHeight="1">
      <c r="B1141" s="31"/>
      <c r="C1141" s="239" t="s">
        <v>1381</v>
      </c>
      <c r="D1141" s="239" t="s">
        <v>157</v>
      </c>
      <c r="E1141" s="240" t="s">
        <v>1382</v>
      </c>
      <c r="F1141" s="241" t="s">
        <v>1383</v>
      </c>
      <c r="G1141" s="242" t="s">
        <v>160</v>
      </c>
      <c r="H1141" s="243">
        <v>30</v>
      </c>
      <c r="I1141" s="120"/>
      <c r="J1141" s="121">
        <f>ROUND(I1141*H1141,2)</f>
        <v>0</v>
      </c>
      <c r="K1141" s="119" t="s">
        <v>19</v>
      </c>
      <c r="L1141" s="31"/>
      <c r="M1141" s="122" t="s">
        <v>19</v>
      </c>
      <c r="N1141" s="123" t="s">
        <v>44</v>
      </c>
      <c r="P1141" s="124">
        <f>O1141*H1141</f>
        <v>0</v>
      </c>
      <c r="Q1141" s="124">
        <v>0</v>
      </c>
      <c r="R1141" s="124">
        <f>Q1141*H1141</f>
        <v>0</v>
      </c>
      <c r="S1141" s="124">
        <v>0</v>
      </c>
      <c r="T1141" s="125">
        <f>S1141*H1141</f>
        <v>0</v>
      </c>
      <c r="AR1141" s="126" t="s">
        <v>162</v>
      </c>
      <c r="AT1141" s="126" t="s">
        <v>157</v>
      </c>
      <c r="AU1141" s="126" t="s">
        <v>80</v>
      </c>
      <c r="AY1141" s="16" t="s">
        <v>155</v>
      </c>
      <c r="BE1141" s="127">
        <f>IF(N1141="základní",J1141,0)</f>
        <v>0</v>
      </c>
      <c r="BF1141" s="127">
        <f>IF(N1141="snížená",J1141,0)</f>
        <v>0</v>
      </c>
      <c r="BG1141" s="127">
        <f>IF(N1141="zákl. přenesená",J1141,0)</f>
        <v>0</v>
      </c>
      <c r="BH1141" s="127">
        <f>IF(N1141="sníž. přenesená",J1141,0)</f>
        <v>0</v>
      </c>
      <c r="BI1141" s="127">
        <f>IF(N1141="nulová",J1141,0)</f>
        <v>0</v>
      </c>
      <c r="BJ1141" s="16" t="s">
        <v>78</v>
      </c>
      <c r="BK1141" s="127">
        <f>ROUND(I1141*H1141,2)</f>
        <v>0</v>
      </c>
      <c r="BL1141" s="16" t="s">
        <v>162</v>
      </c>
      <c r="BM1141" s="126" t="s">
        <v>1384</v>
      </c>
    </row>
    <row r="1142" spans="2:65" s="1" customFormat="1" ht="19.5">
      <c r="B1142" s="31"/>
      <c r="D1142" s="234" t="s">
        <v>166</v>
      </c>
      <c r="F1142" s="235" t="s">
        <v>289</v>
      </c>
      <c r="I1142" s="128"/>
      <c r="L1142" s="31"/>
      <c r="M1142" s="129"/>
      <c r="T1142" s="52"/>
      <c r="AT1142" s="16" t="s">
        <v>166</v>
      </c>
      <c r="AU1142" s="16" t="s">
        <v>80</v>
      </c>
    </row>
    <row r="1143" spans="2:65" s="1" customFormat="1" ht="33" customHeight="1">
      <c r="B1143" s="31"/>
      <c r="C1143" s="239" t="s">
        <v>1385</v>
      </c>
      <c r="D1143" s="239" t="s">
        <v>157</v>
      </c>
      <c r="E1143" s="240" t="s">
        <v>1386</v>
      </c>
      <c r="F1143" s="241" t="s">
        <v>1387</v>
      </c>
      <c r="G1143" s="242" t="s">
        <v>160</v>
      </c>
      <c r="H1143" s="243">
        <v>215</v>
      </c>
      <c r="I1143" s="120"/>
      <c r="J1143" s="121">
        <f>ROUND(I1143*H1143,2)</f>
        <v>0</v>
      </c>
      <c r="K1143" s="119" t="s">
        <v>19</v>
      </c>
      <c r="L1143" s="31"/>
      <c r="M1143" s="122" t="s">
        <v>19</v>
      </c>
      <c r="N1143" s="123" t="s">
        <v>44</v>
      </c>
      <c r="P1143" s="124">
        <f>O1143*H1143</f>
        <v>0</v>
      </c>
      <c r="Q1143" s="124">
        <v>0</v>
      </c>
      <c r="R1143" s="124">
        <f>Q1143*H1143</f>
        <v>0</v>
      </c>
      <c r="S1143" s="124">
        <v>0</v>
      </c>
      <c r="T1143" s="125">
        <f>S1143*H1143</f>
        <v>0</v>
      </c>
      <c r="AR1143" s="126" t="s">
        <v>162</v>
      </c>
      <c r="AT1143" s="126" t="s">
        <v>157</v>
      </c>
      <c r="AU1143" s="126" t="s">
        <v>80</v>
      </c>
      <c r="AY1143" s="16" t="s">
        <v>155</v>
      </c>
      <c r="BE1143" s="127">
        <f>IF(N1143="základní",J1143,0)</f>
        <v>0</v>
      </c>
      <c r="BF1143" s="127">
        <f>IF(N1143="snížená",J1143,0)</f>
        <v>0</v>
      </c>
      <c r="BG1143" s="127">
        <f>IF(N1143="zákl. přenesená",J1143,0)</f>
        <v>0</v>
      </c>
      <c r="BH1143" s="127">
        <f>IF(N1143="sníž. přenesená",J1143,0)</f>
        <v>0</v>
      </c>
      <c r="BI1143" s="127">
        <f>IF(N1143="nulová",J1143,0)</f>
        <v>0</v>
      </c>
      <c r="BJ1143" s="16" t="s">
        <v>78</v>
      </c>
      <c r="BK1143" s="127">
        <f>ROUND(I1143*H1143,2)</f>
        <v>0</v>
      </c>
      <c r="BL1143" s="16" t="s">
        <v>162</v>
      </c>
      <c r="BM1143" s="126" t="s">
        <v>1388</v>
      </c>
    </row>
    <row r="1144" spans="2:65" s="1" customFormat="1" ht="19.5">
      <c r="B1144" s="31"/>
      <c r="D1144" s="234" t="s">
        <v>166</v>
      </c>
      <c r="F1144" s="235" t="s">
        <v>289</v>
      </c>
      <c r="I1144" s="128"/>
      <c r="L1144" s="31"/>
      <c r="M1144" s="129"/>
      <c r="T1144" s="52"/>
      <c r="AT1144" s="16" t="s">
        <v>166</v>
      </c>
      <c r="AU1144" s="16" t="s">
        <v>80</v>
      </c>
    </row>
    <row r="1145" spans="2:65" s="1" customFormat="1" ht="24.2" customHeight="1">
      <c r="B1145" s="31"/>
      <c r="C1145" s="239" t="s">
        <v>1389</v>
      </c>
      <c r="D1145" s="239" t="s">
        <v>157</v>
      </c>
      <c r="E1145" s="240" t="s">
        <v>1390</v>
      </c>
      <c r="F1145" s="241" t="s">
        <v>1391</v>
      </c>
      <c r="G1145" s="242" t="s">
        <v>160</v>
      </c>
      <c r="H1145" s="243">
        <v>9</v>
      </c>
      <c r="I1145" s="120"/>
      <c r="J1145" s="121">
        <f>ROUND(I1145*H1145,2)</f>
        <v>0</v>
      </c>
      <c r="K1145" s="119" t="s">
        <v>19</v>
      </c>
      <c r="L1145" s="31"/>
      <c r="M1145" s="122" t="s">
        <v>19</v>
      </c>
      <c r="N1145" s="123" t="s">
        <v>44</v>
      </c>
      <c r="P1145" s="124">
        <f>O1145*H1145</f>
        <v>0</v>
      </c>
      <c r="Q1145" s="124">
        <v>0</v>
      </c>
      <c r="R1145" s="124">
        <f>Q1145*H1145</f>
        <v>0</v>
      </c>
      <c r="S1145" s="124">
        <v>0</v>
      </c>
      <c r="T1145" s="125">
        <f>S1145*H1145</f>
        <v>0</v>
      </c>
      <c r="AR1145" s="126" t="s">
        <v>162</v>
      </c>
      <c r="AT1145" s="126" t="s">
        <v>157</v>
      </c>
      <c r="AU1145" s="126" t="s">
        <v>80</v>
      </c>
      <c r="AY1145" s="16" t="s">
        <v>155</v>
      </c>
      <c r="BE1145" s="127">
        <f>IF(N1145="základní",J1145,0)</f>
        <v>0</v>
      </c>
      <c r="BF1145" s="127">
        <f>IF(N1145="snížená",J1145,0)</f>
        <v>0</v>
      </c>
      <c r="BG1145" s="127">
        <f>IF(N1145="zákl. přenesená",J1145,0)</f>
        <v>0</v>
      </c>
      <c r="BH1145" s="127">
        <f>IF(N1145="sníž. přenesená",J1145,0)</f>
        <v>0</v>
      </c>
      <c r="BI1145" s="127">
        <f>IF(N1145="nulová",J1145,0)</f>
        <v>0</v>
      </c>
      <c r="BJ1145" s="16" t="s">
        <v>78</v>
      </c>
      <c r="BK1145" s="127">
        <f>ROUND(I1145*H1145,2)</f>
        <v>0</v>
      </c>
      <c r="BL1145" s="16" t="s">
        <v>162</v>
      </c>
      <c r="BM1145" s="126" t="s">
        <v>1392</v>
      </c>
    </row>
    <row r="1146" spans="2:65" s="1" customFormat="1" ht="29.25">
      <c r="B1146" s="31"/>
      <c r="D1146" s="234" t="s">
        <v>166</v>
      </c>
      <c r="F1146" s="235" t="s">
        <v>1393</v>
      </c>
      <c r="I1146" s="128"/>
      <c r="L1146" s="31"/>
      <c r="M1146" s="129"/>
      <c r="T1146" s="52"/>
      <c r="AT1146" s="16" t="s">
        <v>166</v>
      </c>
      <c r="AU1146" s="16" t="s">
        <v>80</v>
      </c>
    </row>
    <row r="1147" spans="2:65" s="12" customFormat="1">
      <c r="B1147" s="130"/>
      <c r="C1147" s="246"/>
      <c r="D1147" s="234" t="s">
        <v>168</v>
      </c>
      <c r="E1147" s="247" t="s">
        <v>19</v>
      </c>
      <c r="F1147" s="248" t="s">
        <v>1394</v>
      </c>
      <c r="G1147" s="246"/>
      <c r="H1147" s="249">
        <v>9</v>
      </c>
      <c r="I1147" s="132"/>
      <c r="L1147" s="130"/>
      <c r="M1147" s="133"/>
      <c r="T1147" s="134"/>
      <c r="AT1147" s="131" t="s">
        <v>168</v>
      </c>
      <c r="AU1147" s="131" t="s">
        <v>80</v>
      </c>
      <c r="AV1147" s="12" t="s">
        <v>80</v>
      </c>
      <c r="AW1147" s="12" t="s">
        <v>34</v>
      </c>
      <c r="AX1147" s="12" t="s">
        <v>78</v>
      </c>
      <c r="AY1147" s="131" t="s">
        <v>155</v>
      </c>
    </row>
    <row r="1148" spans="2:65" s="1" customFormat="1" ht="33" customHeight="1">
      <c r="B1148" s="31"/>
      <c r="C1148" s="239" t="s">
        <v>1395</v>
      </c>
      <c r="D1148" s="239" t="s">
        <v>157</v>
      </c>
      <c r="E1148" s="240" t="s">
        <v>1396</v>
      </c>
      <c r="F1148" s="241" t="s">
        <v>1397</v>
      </c>
      <c r="G1148" s="242" t="s">
        <v>160</v>
      </c>
      <c r="H1148" s="243">
        <v>64.5</v>
      </c>
      <c r="I1148" s="120"/>
      <c r="J1148" s="121">
        <f>ROUND(I1148*H1148,2)</f>
        <v>0</v>
      </c>
      <c r="K1148" s="119" t="s">
        <v>19</v>
      </c>
      <c r="L1148" s="31"/>
      <c r="M1148" s="122" t="s">
        <v>19</v>
      </c>
      <c r="N1148" s="123" t="s">
        <v>44</v>
      </c>
      <c r="P1148" s="124">
        <f>O1148*H1148</f>
        <v>0</v>
      </c>
      <c r="Q1148" s="124">
        <v>0</v>
      </c>
      <c r="R1148" s="124">
        <f>Q1148*H1148</f>
        <v>0</v>
      </c>
      <c r="S1148" s="124">
        <v>0</v>
      </c>
      <c r="T1148" s="125">
        <f>S1148*H1148</f>
        <v>0</v>
      </c>
      <c r="AR1148" s="126" t="s">
        <v>162</v>
      </c>
      <c r="AT1148" s="126" t="s">
        <v>157</v>
      </c>
      <c r="AU1148" s="126" t="s">
        <v>80</v>
      </c>
      <c r="AY1148" s="16" t="s">
        <v>155</v>
      </c>
      <c r="BE1148" s="127">
        <f>IF(N1148="základní",J1148,0)</f>
        <v>0</v>
      </c>
      <c r="BF1148" s="127">
        <f>IF(N1148="snížená",J1148,0)</f>
        <v>0</v>
      </c>
      <c r="BG1148" s="127">
        <f>IF(N1148="zákl. přenesená",J1148,0)</f>
        <v>0</v>
      </c>
      <c r="BH1148" s="127">
        <f>IF(N1148="sníž. přenesená",J1148,0)</f>
        <v>0</v>
      </c>
      <c r="BI1148" s="127">
        <f>IF(N1148="nulová",J1148,0)</f>
        <v>0</v>
      </c>
      <c r="BJ1148" s="16" t="s">
        <v>78</v>
      </c>
      <c r="BK1148" s="127">
        <f>ROUND(I1148*H1148,2)</f>
        <v>0</v>
      </c>
      <c r="BL1148" s="16" t="s">
        <v>162</v>
      </c>
      <c r="BM1148" s="126" t="s">
        <v>1398</v>
      </c>
    </row>
    <row r="1149" spans="2:65" s="1" customFormat="1" ht="29.25">
      <c r="B1149" s="31"/>
      <c r="D1149" s="234" t="s">
        <v>166</v>
      </c>
      <c r="F1149" s="235" t="s">
        <v>1393</v>
      </c>
      <c r="I1149" s="128"/>
      <c r="L1149" s="31"/>
      <c r="M1149" s="129"/>
      <c r="T1149" s="52"/>
      <c r="AT1149" s="16" t="s">
        <v>166</v>
      </c>
      <c r="AU1149" s="16" t="s">
        <v>80</v>
      </c>
    </row>
    <row r="1150" spans="2:65" s="12" customFormat="1">
      <c r="B1150" s="130"/>
      <c r="C1150" s="246"/>
      <c r="D1150" s="234" t="s">
        <v>168</v>
      </c>
      <c r="E1150" s="247" t="s">
        <v>19</v>
      </c>
      <c r="F1150" s="248" t="s">
        <v>1399</v>
      </c>
      <c r="G1150" s="246"/>
      <c r="H1150" s="249">
        <v>64.5</v>
      </c>
      <c r="I1150" s="132"/>
      <c r="L1150" s="130"/>
      <c r="M1150" s="133"/>
      <c r="T1150" s="134"/>
      <c r="AT1150" s="131" t="s">
        <v>168</v>
      </c>
      <c r="AU1150" s="131" t="s">
        <v>80</v>
      </c>
      <c r="AV1150" s="12" t="s">
        <v>80</v>
      </c>
      <c r="AW1150" s="12" t="s">
        <v>34</v>
      </c>
      <c r="AX1150" s="12" t="s">
        <v>78</v>
      </c>
      <c r="AY1150" s="131" t="s">
        <v>155</v>
      </c>
    </row>
    <row r="1151" spans="2:65" s="1" customFormat="1" ht="21.75" customHeight="1">
      <c r="B1151" s="31"/>
      <c r="C1151" s="239" t="s">
        <v>1400</v>
      </c>
      <c r="D1151" s="239" t="s">
        <v>157</v>
      </c>
      <c r="E1151" s="240" t="s">
        <v>1233</v>
      </c>
      <c r="F1151" s="241" t="s">
        <v>1234</v>
      </c>
      <c r="G1151" s="242" t="s">
        <v>160</v>
      </c>
      <c r="H1151" s="243">
        <v>60</v>
      </c>
      <c r="I1151" s="120"/>
      <c r="J1151" s="121">
        <f>ROUND(I1151*H1151,2)</f>
        <v>0</v>
      </c>
      <c r="K1151" s="119" t="s">
        <v>161</v>
      </c>
      <c r="L1151" s="31"/>
      <c r="M1151" s="122" t="s">
        <v>19</v>
      </c>
      <c r="N1151" s="123" t="s">
        <v>44</v>
      </c>
      <c r="P1151" s="124">
        <f>O1151*H1151</f>
        <v>0</v>
      </c>
      <c r="Q1151" s="124">
        <v>0</v>
      </c>
      <c r="R1151" s="124">
        <f>Q1151*H1151</f>
        <v>0</v>
      </c>
      <c r="S1151" s="124">
        <v>0</v>
      </c>
      <c r="T1151" s="125">
        <f>S1151*H1151</f>
        <v>0</v>
      </c>
      <c r="AR1151" s="126" t="s">
        <v>162</v>
      </c>
      <c r="AT1151" s="126" t="s">
        <v>157</v>
      </c>
      <c r="AU1151" s="126" t="s">
        <v>80</v>
      </c>
      <c r="AY1151" s="16" t="s">
        <v>155</v>
      </c>
      <c r="BE1151" s="127">
        <f>IF(N1151="základní",J1151,0)</f>
        <v>0</v>
      </c>
      <c r="BF1151" s="127">
        <f>IF(N1151="snížená",J1151,0)</f>
        <v>0</v>
      </c>
      <c r="BG1151" s="127">
        <f>IF(N1151="zákl. přenesená",J1151,0)</f>
        <v>0</v>
      </c>
      <c r="BH1151" s="127">
        <f>IF(N1151="sníž. přenesená",J1151,0)</f>
        <v>0</v>
      </c>
      <c r="BI1151" s="127">
        <f>IF(N1151="nulová",J1151,0)</f>
        <v>0</v>
      </c>
      <c r="BJ1151" s="16" t="s">
        <v>78</v>
      </c>
      <c r="BK1151" s="127">
        <f>ROUND(I1151*H1151,2)</f>
        <v>0</v>
      </c>
      <c r="BL1151" s="16" t="s">
        <v>162</v>
      </c>
      <c r="BM1151" s="126" t="s">
        <v>1401</v>
      </c>
    </row>
    <row r="1152" spans="2:65" s="1" customFormat="1">
      <c r="B1152" s="31"/>
      <c r="D1152" s="244" t="s">
        <v>164</v>
      </c>
      <c r="F1152" s="245" t="s">
        <v>1236</v>
      </c>
      <c r="I1152" s="128"/>
      <c r="L1152" s="31"/>
      <c r="M1152" s="129"/>
      <c r="T1152" s="52"/>
      <c r="AT1152" s="16" t="s">
        <v>164</v>
      </c>
      <c r="AU1152" s="16" t="s">
        <v>80</v>
      </c>
    </row>
    <row r="1153" spans="2:65" s="1" customFormat="1" ht="19.5">
      <c r="B1153" s="31"/>
      <c r="D1153" s="234" t="s">
        <v>166</v>
      </c>
      <c r="F1153" s="235" t="s">
        <v>372</v>
      </c>
      <c r="I1153" s="128"/>
      <c r="L1153" s="31"/>
      <c r="M1153" s="129"/>
      <c r="T1153" s="52"/>
      <c r="AT1153" s="16" t="s">
        <v>166</v>
      </c>
      <c r="AU1153" s="16" t="s">
        <v>80</v>
      </c>
    </row>
    <row r="1154" spans="2:65" s="12" customFormat="1">
      <c r="B1154" s="130"/>
      <c r="C1154" s="246"/>
      <c r="D1154" s="234" t="s">
        <v>168</v>
      </c>
      <c r="E1154" s="247" t="s">
        <v>19</v>
      </c>
      <c r="F1154" s="248" t="s">
        <v>1402</v>
      </c>
      <c r="G1154" s="246"/>
      <c r="H1154" s="249">
        <v>60</v>
      </c>
      <c r="I1154" s="132"/>
      <c r="L1154" s="130"/>
      <c r="M1154" s="133"/>
      <c r="T1154" s="134"/>
      <c r="AT1154" s="131" t="s">
        <v>168</v>
      </c>
      <c r="AU1154" s="131" t="s">
        <v>80</v>
      </c>
      <c r="AV1154" s="12" t="s">
        <v>80</v>
      </c>
      <c r="AW1154" s="12" t="s">
        <v>34</v>
      </c>
      <c r="AX1154" s="12" t="s">
        <v>78</v>
      </c>
      <c r="AY1154" s="131" t="s">
        <v>155</v>
      </c>
    </row>
    <row r="1155" spans="2:65" s="1" customFormat="1" ht="16.5" customHeight="1">
      <c r="B1155" s="31"/>
      <c r="C1155" s="239" t="s">
        <v>1403</v>
      </c>
      <c r="D1155" s="239" t="s">
        <v>157</v>
      </c>
      <c r="E1155" s="240" t="s">
        <v>1404</v>
      </c>
      <c r="F1155" s="241" t="s">
        <v>1405</v>
      </c>
      <c r="G1155" s="242" t="s">
        <v>160</v>
      </c>
      <c r="H1155" s="243">
        <v>430</v>
      </c>
      <c r="I1155" s="120"/>
      <c r="J1155" s="121">
        <f>ROUND(I1155*H1155,2)</f>
        <v>0</v>
      </c>
      <c r="K1155" s="119" t="s">
        <v>161</v>
      </c>
      <c r="L1155" s="31"/>
      <c r="M1155" s="122" t="s">
        <v>19</v>
      </c>
      <c r="N1155" s="123" t="s">
        <v>44</v>
      </c>
      <c r="P1155" s="124">
        <f>O1155*H1155</f>
        <v>0</v>
      </c>
      <c r="Q1155" s="124">
        <v>0</v>
      </c>
      <c r="R1155" s="124">
        <f>Q1155*H1155</f>
        <v>0</v>
      </c>
      <c r="S1155" s="124">
        <v>0</v>
      </c>
      <c r="T1155" s="125">
        <f>S1155*H1155</f>
        <v>0</v>
      </c>
      <c r="AR1155" s="126" t="s">
        <v>162</v>
      </c>
      <c r="AT1155" s="126" t="s">
        <v>157</v>
      </c>
      <c r="AU1155" s="126" t="s">
        <v>80</v>
      </c>
      <c r="AY1155" s="16" t="s">
        <v>155</v>
      </c>
      <c r="BE1155" s="127">
        <f>IF(N1155="základní",J1155,0)</f>
        <v>0</v>
      </c>
      <c r="BF1155" s="127">
        <f>IF(N1155="snížená",J1155,0)</f>
        <v>0</v>
      </c>
      <c r="BG1155" s="127">
        <f>IF(N1155="zákl. přenesená",J1155,0)</f>
        <v>0</v>
      </c>
      <c r="BH1155" s="127">
        <f>IF(N1155="sníž. přenesená",J1155,0)</f>
        <v>0</v>
      </c>
      <c r="BI1155" s="127">
        <f>IF(N1155="nulová",J1155,0)</f>
        <v>0</v>
      </c>
      <c r="BJ1155" s="16" t="s">
        <v>78</v>
      </c>
      <c r="BK1155" s="127">
        <f>ROUND(I1155*H1155,2)</f>
        <v>0</v>
      </c>
      <c r="BL1155" s="16" t="s">
        <v>162</v>
      </c>
      <c r="BM1155" s="126" t="s">
        <v>1406</v>
      </c>
    </row>
    <row r="1156" spans="2:65" s="1" customFormat="1">
      <c r="B1156" s="31"/>
      <c r="D1156" s="244" t="s">
        <v>164</v>
      </c>
      <c r="F1156" s="245" t="s">
        <v>1407</v>
      </c>
      <c r="I1156" s="128"/>
      <c r="L1156" s="31"/>
      <c r="M1156" s="129"/>
      <c r="T1156" s="52"/>
      <c r="AT1156" s="16" t="s">
        <v>164</v>
      </c>
      <c r="AU1156" s="16" t="s">
        <v>80</v>
      </c>
    </row>
    <row r="1157" spans="2:65" s="1" customFormat="1" ht="19.5">
      <c r="B1157" s="31"/>
      <c r="D1157" s="234" t="s">
        <v>166</v>
      </c>
      <c r="F1157" s="235" t="s">
        <v>372</v>
      </c>
      <c r="I1157" s="128"/>
      <c r="L1157" s="31"/>
      <c r="M1157" s="129"/>
      <c r="T1157" s="52"/>
      <c r="AT1157" s="16" t="s">
        <v>166</v>
      </c>
      <c r="AU1157" s="16" t="s">
        <v>80</v>
      </c>
    </row>
    <row r="1158" spans="2:65" s="12" customFormat="1">
      <c r="B1158" s="130"/>
      <c r="C1158" s="246"/>
      <c r="D1158" s="234" t="s">
        <v>168</v>
      </c>
      <c r="E1158" s="247" t="s">
        <v>19</v>
      </c>
      <c r="F1158" s="248" t="s">
        <v>1408</v>
      </c>
      <c r="G1158" s="246"/>
      <c r="H1158" s="249">
        <v>430</v>
      </c>
      <c r="I1158" s="132"/>
      <c r="L1158" s="130"/>
      <c r="M1158" s="133"/>
      <c r="T1158" s="134"/>
      <c r="AT1158" s="131" t="s">
        <v>168</v>
      </c>
      <c r="AU1158" s="131" t="s">
        <v>80</v>
      </c>
      <c r="AV1158" s="12" t="s">
        <v>80</v>
      </c>
      <c r="AW1158" s="12" t="s">
        <v>34</v>
      </c>
      <c r="AX1158" s="12" t="s">
        <v>78</v>
      </c>
      <c r="AY1158" s="131" t="s">
        <v>155</v>
      </c>
    </row>
    <row r="1159" spans="2:65" s="1" customFormat="1" ht="24.2" customHeight="1">
      <c r="B1159" s="31"/>
      <c r="C1159" s="239" t="s">
        <v>1409</v>
      </c>
      <c r="D1159" s="239" t="s">
        <v>157</v>
      </c>
      <c r="E1159" s="240" t="s">
        <v>1227</v>
      </c>
      <c r="F1159" s="241" t="s">
        <v>1228</v>
      </c>
      <c r="G1159" s="242" t="s">
        <v>160</v>
      </c>
      <c r="H1159" s="243">
        <v>30</v>
      </c>
      <c r="I1159" s="120"/>
      <c r="J1159" s="121">
        <f>ROUND(I1159*H1159,2)</f>
        <v>0</v>
      </c>
      <c r="K1159" s="119" t="s">
        <v>161</v>
      </c>
      <c r="L1159" s="31"/>
      <c r="M1159" s="122" t="s">
        <v>19</v>
      </c>
      <c r="N1159" s="123" t="s">
        <v>44</v>
      </c>
      <c r="P1159" s="124">
        <f>O1159*H1159</f>
        <v>0</v>
      </c>
      <c r="Q1159" s="124">
        <v>0</v>
      </c>
      <c r="R1159" s="124">
        <f>Q1159*H1159</f>
        <v>0</v>
      </c>
      <c r="S1159" s="124">
        <v>0</v>
      </c>
      <c r="T1159" s="125">
        <f>S1159*H1159</f>
        <v>0</v>
      </c>
      <c r="AR1159" s="126" t="s">
        <v>162</v>
      </c>
      <c r="AT1159" s="126" t="s">
        <v>157</v>
      </c>
      <c r="AU1159" s="126" t="s">
        <v>80</v>
      </c>
      <c r="AY1159" s="16" t="s">
        <v>155</v>
      </c>
      <c r="BE1159" s="127">
        <f>IF(N1159="základní",J1159,0)</f>
        <v>0</v>
      </c>
      <c r="BF1159" s="127">
        <f>IF(N1159="snížená",J1159,0)</f>
        <v>0</v>
      </c>
      <c r="BG1159" s="127">
        <f>IF(N1159="zákl. přenesená",J1159,0)</f>
        <v>0</v>
      </c>
      <c r="BH1159" s="127">
        <f>IF(N1159="sníž. přenesená",J1159,0)</f>
        <v>0</v>
      </c>
      <c r="BI1159" s="127">
        <f>IF(N1159="nulová",J1159,0)</f>
        <v>0</v>
      </c>
      <c r="BJ1159" s="16" t="s">
        <v>78</v>
      </c>
      <c r="BK1159" s="127">
        <f>ROUND(I1159*H1159,2)</f>
        <v>0</v>
      </c>
      <c r="BL1159" s="16" t="s">
        <v>162</v>
      </c>
      <c r="BM1159" s="126" t="s">
        <v>1410</v>
      </c>
    </row>
    <row r="1160" spans="2:65" s="1" customFormat="1">
      <c r="B1160" s="31"/>
      <c r="D1160" s="244" t="s">
        <v>164</v>
      </c>
      <c r="F1160" s="245" t="s">
        <v>1230</v>
      </c>
      <c r="I1160" s="128"/>
      <c r="L1160" s="31"/>
      <c r="M1160" s="129"/>
      <c r="T1160" s="52"/>
      <c r="AT1160" s="16" t="s">
        <v>164</v>
      </c>
      <c r="AU1160" s="16" t="s">
        <v>80</v>
      </c>
    </row>
    <row r="1161" spans="2:65" s="1" customFormat="1" ht="19.5">
      <c r="B1161" s="31"/>
      <c r="D1161" s="234" t="s">
        <v>166</v>
      </c>
      <c r="F1161" s="235" t="s">
        <v>289</v>
      </c>
      <c r="I1161" s="128"/>
      <c r="L1161" s="31"/>
      <c r="M1161" s="129"/>
      <c r="T1161" s="52"/>
      <c r="AT1161" s="16" t="s">
        <v>166</v>
      </c>
      <c r="AU1161" s="16" t="s">
        <v>80</v>
      </c>
    </row>
    <row r="1162" spans="2:65" s="1" customFormat="1" ht="24.2" customHeight="1">
      <c r="B1162" s="31"/>
      <c r="C1162" s="239" t="s">
        <v>1411</v>
      </c>
      <c r="D1162" s="239" t="s">
        <v>157</v>
      </c>
      <c r="E1162" s="240" t="s">
        <v>1412</v>
      </c>
      <c r="F1162" s="241" t="s">
        <v>1413</v>
      </c>
      <c r="G1162" s="242" t="s">
        <v>160</v>
      </c>
      <c r="H1162" s="243">
        <v>215</v>
      </c>
      <c r="I1162" s="120"/>
      <c r="J1162" s="121">
        <f>ROUND(I1162*H1162,2)</f>
        <v>0</v>
      </c>
      <c r="K1162" s="119" t="s">
        <v>19</v>
      </c>
      <c r="L1162" s="31"/>
      <c r="M1162" s="122" t="s">
        <v>19</v>
      </c>
      <c r="N1162" s="123" t="s">
        <v>44</v>
      </c>
      <c r="P1162" s="124">
        <f>O1162*H1162</f>
        <v>0</v>
      </c>
      <c r="Q1162" s="124">
        <v>0</v>
      </c>
      <c r="R1162" s="124">
        <f>Q1162*H1162</f>
        <v>0</v>
      </c>
      <c r="S1162" s="124">
        <v>0</v>
      </c>
      <c r="T1162" s="125">
        <f>S1162*H1162</f>
        <v>0</v>
      </c>
      <c r="AR1162" s="126" t="s">
        <v>162</v>
      </c>
      <c r="AT1162" s="126" t="s">
        <v>157</v>
      </c>
      <c r="AU1162" s="126" t="s">
        <v>80</v>
      </c>
      <c r="AY1162" s="16" t="s">
        <v>155</v>
      </c>
      <c r="BE1162" s="127">
        <f>IF(N1162="základní",J1162,0)</f>
        <v>0</v>
      </c>
      <c r="BF1162" s="127">
        <f>IF(N1162="snížená",J1162,0)</f>
        <v>0</v>
      </c>
      <c r="BG1162" s="127">
        <f>IF(N1162="zákl. přenesená",J1162,0)</f>
        <v>0</v>
      </c>
      <c r="BH1162" s="127">
        <f>IF(N1162="sníž. přenesená",J1162,0)</f>
        <v>0</v>
      </c>
      <c r="BI1162" s="127">
        <f>IF(N1162="nulová",J1162,0)</f>
        <v>0</v>
      </c>
      <c r="BJ1162" s="16" t="s">
        <v>78</v>
      </c>
      <c r="BK1162" s="127">
        <f>ROUND(I1162*H1162,2)</f>
        <v>0</v>
      </c>
      <c r="BL1162" s="16" t="s">
        <v>162</v>
      </c>
      <c r="BM1162" s="126" t="s">
        <v>1414</v>
      </c>
    </row>
    <row r="1163" spans="2:65" s="1" customFormat="1" ht="19.5">
      <c r="B1163" s="31"/>
      <c r="D1163" s="234" t="s">
        <v>166</v>
      </c>
      <c r="F1163" s="235" t="s">
        <v>289</v>
      </c>
      <c r="I1163" s="128"/>
      <c r="L1163" s="31"/>
      <c r="M1163" s="129"/>
      <c r="T1163" s="52"/>
      <c r="AT1163" s="16" t="s">
        <v>166</v>
      </c>
      <c r="AU1163" s="16" t="s">
        <v>80</v>
      </c>
    </row>
    <row r="1164" spans="2:65" s="1" customFormat="1" ht="44.25" customHeight="1">
      <c r="B1164" s="31"/>
      <c r="C1164" s="239" t="s">
        <v>1415</v>
      </c>
      <c r="D1164" s="239" t="s">
        <v>157</v>
      </c>
      <c r="E1164" s="240" t="s">
        <v>199</v>
      </c>
      <c r="F1164" s="241" t="s">
        <v>200</v>
      </c>
      <c r="G1164" s="242" t="s">
        <v>201</v>
      </c>
      <c r="H1164" s="243">
        <v>0.12</v>
      </c>
      <c r="I1164" s="120"/>
      <c r="J1164" s="121">
        <f>ROUND(I1164*H1164,2)</f>
        <v>0</v>
      </c>
      <c r="K1164" s="119" t="s">
        <v>161</v>
      </c>
      <c r="L1164" s="31"/>
      <c r="M1164" s="122" t="s">
        <v>19</v>
      </c>
      <c r="N1164" s="123" t="s">
        <v>44</v>
      </c>
      <c r="P1164" s="124">
        <f>O1164*H1164</f>
        <v>0</v>
      </c>
      <c r="Q1164" s="124">
        <v>0</v>
      </c>
      <c r="R1164" s="124">
        <f>Q1164*H1164</f>
        <v>0</v>
      </c>
      <c r="S1164" s="124">
        <v>0</v>
      </c>
      <c r="T1164" s="125">
        <f>S1164*H1164</f>
        <v>0</v>
      </c>
      <c r="AR1164" s="126" t="s">
        <v>162</v>
      </c>
      <c r="AT1164" s="126" t="s">
        <v>157</v>
      </c>
      <c r="AU1164" s="126" t="s">
        <v>80</v>
      </c>
      <c r="AY1164" s="16" t="s">
        <v>155</v>
      </c>
      <c r="BE1164" s="127">
        <f>IF(N1164="základní",J1164,0)</f>
        <v>0</v>
      </c>
      <c r="BF1164" s="127">
        <f>IF(N1164="snížená",J1164,0)</f>
        <v>0</v>
      </c>
      <c r="BG1164" s="127">
        <f>IF(N1164="zákl. přenesená",J1164,0)</f>
        <v>0</v>
      </c>
      <c r="BH1164" s="127">
        <f>IF(N1164="sníž. přenesená",J1164,0)</f>
        <v>0</v>
      </c>
      <c r="BI1164" s="127">
        <f>IF(N1164="nulová",J1164,0)</f>
        <v>0</v>
      </c>
      <c r="BJ1164" s="16" t="s">
        <v>78</v>
      </c>
      <c r="BK1164" s="127">
        <f>ROUND(I1164*H1164,2)</f>
        <v>0</v>
      </c>
      <c r="BL1164" s="16" t="s">
        <v>162</v>
      </c>
      <c r="BM1164" s="126" t="s">
        <v>1416</v>
      </c>
    </row>
    <row r="1165" spans="2:65" s="1" customFormat="1">
      <c r="B1165" s="31"/>
      <c r="D1165" s="244" t="s">
        <v>164</v>
      </c>
      <c r="F1165" s="245" t="s">
        <v>203</v>
      </c>
      <c r="I1165" s="128"/>
      <c r="L1165" s="31"/>
      <c r="M1165" s="129"/>
      <c r="T1165" s="52"/>
      <c r="AT1165" s="16" t="s">
        <v>164</v>
      </c>
      <c r="AU1165" s="16" t="s">
        <v>80</v>
      </c>
    </row>
    <row r="1166" spans="2:65" s="1" customFormat="1" ht="19.5">
      <c r="B1166" s="31"/>
      <c r="D1166" s="234" t="s">
        <v>166</v>
      </c>
      <c r="F1166" s="235" t="s">
        <v>204</v>
      </c>
      <c r="I1166" s="128"/>
      <c r="L1166" s="31"/>
      <c r="M1166" s="129"/>
      <c r="T1166" s="52"/>
      <c r="AT1166" s="16" t="s">
        <v>166</v>
      </c>
      <c r="AU1166" s="16" t="s">
        <v>80</v>
      </c>
    </row>
    <row r="1167" spans="2:65" s="1" customFormat="1" ht="37.9" customHeight="1">
      <c r="B1167" s="31"/>
      <c r="C1167" s="239" t="s">
        <v>1417</v>
      </c>
      <c r="D1167" s="239" t="s">
        <v>157</v>
      </c>
      <c r="E1167" s="240" t="s">
        <v>309</v>
      </c>
      <c r="F1167" s="241" t="s">
        <v>310</v>
      </c>
      <c r="G1167" s="242" t="s">
        <v>300</v>
      </c>
      <c r="H1167" s="243">
        <v>0.9</v>
      </c>
      <c r="I1167" s="120"/>
      <c r="J1167" s="121">
        <f>ROUND(I1167*H1167,2)</f>
        <v>0</v>
      </c>
      <c r="K1167" s="119" t="s">
        <v>19</v>
      </c>
      <c r="L1167" s="31"/>
      <c r="M1167" s="122" t="s">
        <v>19</v>
      </c>
      <c r="N1167" s="123" t="s">
        <v>44</v>
      </c>
      <c r="P1167" s="124">
        <f>O1167*H1167</f>
        <v>0</v>
      </c>
      <c r="Q1167" s="124">
        <v>0</v>
      </c>
      <c r="R1167" s="124">
        <f>Q1167*H1167</f>
        <v>0</v>
      </c>
      <c r="S1167" s="124">
        <v>0</v>
      </c>
      <c r="T1167" s="125">
        <f>S1167*H1167</f>
        <v>0</v>
      </c>
      <c r="AR1167" s="126" t="s">
        <v>162</v>
      </c>
      <c r="AT1167" s="126" t="s">
        <v>157</v>
      </c>
      <c r="AU1167" s="126" t="s">
        <v>80</v>
      </c>
      <c r="AY1167" s="16" t="s">
        <v>155</v>
      </c>
      <c r="BE1167" s="127">
        <f>IF(N1167="základní",J1167,0)</f>
        <v>0</v>
      </c>
      <c r="BF1167" s="127">
        <f>IF(N1167="snížená",J1167,0)</f>
        <v>0</v>
      </c>
      <c r="BG1167" s="127">
        <f>IF(N1167="zákl. přenesená",J1167,0)</f>
        <v>0</v>
      </c>
      <c r="BH1167" s="127">
        <f>IF(N1167="sníž. přenesená",J1167,0)</f>
        <v>0</v>
      </c>
      <c r="BI1167" s="127">
        <f>IF(N1167="nulová",J1167,0)</f>
        <v>0</v>
      </c>
      <c r="BJ1167" s="16" t="s">
        <v>78</v>
      </c>
      <c r="BK1167" s="127">
        <f>ROUND(I1167*H1167,2)</f>
        <v>0</v>
      </c>
      <c r="BL1167" s="16" t="s">
        <v>162</v>
      </c>
      <c r="BM1167" s="126" t="s">
        <v>1418</v>
      </c>
    </row>
    <row r="1168" spans="2:65" s="1" customFormat="1" ht="29.25">
      <c r="B1168" s="31"/>
      <c r="D1168" s="234" t="s">
        <v>166</v>
      </c>
      <c r="F1168" s="235" t="s">
        <v>312</v>
      </c>
      <c r="I1168" s="128"/>
      <c r="L1168" s="31"/>
      <c r="M1168" s="129"/>
      <c r="T1168" s="52"/>
      <c r="AT1168" s="16" t="s">
        <v>166</v>
      </c>
      <c r="AU1168" s="16" t="s">
        <v>80</v>
      </c>
    </row>
    <row r="1169" spans="2:65" s="12" customFormat="1">
      <c r="B1169" s="130"/>
      <c r="C1169" s="246"/>
      <c r="D1169" s="234" t="s">
        <v>168</v>
      </c>
      <c r="E1169" s="247" t="s">
        <v>19</v>
      </c>
      <c r="F1169" s="248" t="s">
        <v>1419</v>
      </c>
      <c r="G1169" s="246"/>
      <c r="H1169" s="249">
        <v>0.9</v>
      </c>
      <c r="I1169" s="132"/>
      <c r="L1169" s="130"/>
      <c r="M1169" s="133"/>
      <c r="T1169" s="134"/>
      <c r="AT1169" s="131" t="s">
        <v>168</v>
      </c>
      <c r="AU1169" s="131" t="s">
        <v>80</v>
      </c>
      <c r="AV1169" s="12" t="s">
        <v>80</v>
      </c>
      <c r="AW1169" s="12" t="s">
        <v>34</v>
      </c>
      <c r="AX1169" s="12" t="s">
        <v>78</v>
      </c>
      <c r="AY1169" s="131" t="s">
        <v>155</v>
      </c>
    </row>
    <row r="1170" spans="2:65" s="1" customFormat="1" ht="16.5" customHeight="1">
      <c r="B1170" s="31"/>
      <c r="C1170" s="250" t="s">
        <v>1420</v>
      </c>
      <c r="D1170" s="250" t="s">
        <v>192</v>
      </c>
      <c r="E1170" s="251" t="s">
        <v>315</v>
      </c>
      <c r="F1170" s="252" t="s">
        <v>316</v>
      </c>
      <c r="G1170" s="253" t="s">
        <v>300</v>
      </c>
      <c r="H1170" s="254">
        <v>0.9</v>
      </c>
      <c r="I1170" s="136"/>
      <c r="J1170" s="137">
        <f>ROUND(I1170*H1170,2)</f>
        <v>0</v>
      </c>
      <c r="K1170" s="135" t="s">
        <v>19</v>
      </c>
      <c r="L1170" s="138"/>
      <c r="M1170" s="139" t="s">
        <v>19</v>
      </c>
      <c r="N1170" s="140" t="s">
        <v>44</v>
      </c>
      <c r="P1170" s="124">
        <f>O1170*H1170</f>
        <v>0</v>
      </c>
      <c r="Q1170" s="124">
        <v>1E-3</v>
      </c>
      <c r="R1170" s="124">
        <f>Q1170*H1170</f>
        <v>9.0000000000000008E-4</v>
      </c>
      <c r="S1170" s="124">
        <v>0</v>
      </c>
      <c r="T1170" s="125">
        <f>S1170*H1170</f>
        <v>0</v>
      </c>
      <c r="AR1170" s="126" t="s">
        <v>195</v>
      </c>
      <c r="AT1170" s="126" t="s">
        <v>192</v>
      </c>
      <c r="AU1170" s="126" t="s">
        <v>80</v>
      </c>
      <c r="AY1170" s="16" t="s">
        <v>155</v>
      </c>
      <c r="BE1170" s="127">
        <f>IF(N1170="základní",J1170,0)</f>
        <v>0</v>
      </c>
      <c r="BF1170" s="127">
        <f>IF(N1170="snížená",J1170,0)</f>
        <v>0</v>
      </c>
      <c r="BG1170" s="127">
        <f>IF(N1170="zákl. přenesená",J1170,0)</f>
        <v>0</v>
      </c>
      <c r="BH1170" s="127">
        <f>IF(N1170="sníž. přenesená",J1170,0)</f>
        <v>0</v>
      </c>
      <c r="BI1170" s="127">
        <f>IF(N1170="nulová",J1170,0)</f>
        <v>0</v>
      </c>
      <c r="BJ1170" s="16" t="s">
        <v>78</v>
      </c>
      <c r="BK1170" s="127">
        <f>ROUND(I1170*H1170,2)</f>
        <v>0</v>
      </c>
      <c r="BL1170" s="16" t="s">
        <v>162</v>
      </c>
      <c r="BM1170" s="126" t="s">
        <v>1421</v>
      </c>
    </row>
    <row r="1171" spans="2:65" s="1" customFormat="1" ht="19.5">
      <c r="B1171" s="31"/>
      <c r="D1171" s="234" t="s">
        <v>166</v>
      </c>
      <c r="F1171" s="235" t="s">
        <v>318</v>
      </c>
      <c r="I1171" s="128"/>
      <c r="L1171" s="31"/>
      <c r="M1171" s="129"/>
      <c r="T1171" s="52"/>
      <c r="AT1171" s="16" t="s">
        <v>166</v>
      </c>
      <c r="AU1171" s="16" t="s">
        <v>80</v>
      </c>
    </row>
    <row r="1172" spans="2:65" s="1" customFormat="1" ht="33" customHeight="1">
      <c r="B1172" s="31"/>
      <c r="C1172" s="239" t="s">
        <v>1422</v>
      </c>
      <c r="D1172" s="239" t="s">
        <v>157</v>
      </c>
      <c r="E1172" s="240" t="s">
        <v>1423</v>
      </c>
      <c r="F1172" s="241" t="s">
        <v>1424</v>
      </c>
      <c r="G1172" s="242" t="s">
        <v>300</v>
      </c>
      <c r="H1172" s="243">
        <v>6.45</v>
      </c>
      <c r="I1172" s="120"/>
      <c r="J1172" s="121">
        <f>ROUND(I1172*H1172,2)</f>
        <v>0</v>
      </c>
      <c r="K1172" s="119" t="s">
        <v>19</v>
      </c>
      <c r="L1172" s="31"/>
      <c r="M1172" s="122" t="s">
        <v>19</v>
      </c>
      <c r="N1172" s="123" t="s">
        <v>44</v>
      </c>
      <c r="P1172" s="124">
        <f>O1172*H1172</f>
        <v>0</v>
      </c>
      <c r="Q1172" s="124">
        <v>0</v>
      </c>
      <c r="R1172" s="124">
        <f>Q1172*H1172</f>
        <v>0</v>
      </c>
      <c r="S1172" s="124">
        <v>0</v>
      </c>
      <c r="T1172" s="125">
        <f>S1172*H1172</f>
        <v>0</v>
      </c>
      <c r="AR1172" s="126" t="s">
        <v>162</v>
      </c>
      <c r="AT1172" s="126" t="s">
        <v>157</v>
      </c>
      <c r="AU1172" s="126" t="s">
        <v>80</v>
      </c>
      <c r="AY1172" s="16" t="s">
        <v>155</v>
      </c>
      <c r="BE1172" s="127">
        <f>IF(N1172="základní",J1172,0)</f>
        <v>0</v>
      </c>
      <c r="BF1172" s="127">
        <f>IF(N1172="snížená",J1172,0)</f>
        <v>0</v>
      </c>
      <c r="BG1172" s="127">
        <f>IF(N1172="zákl. přenesená",J1172,0)</f>
        <v>0</v>
      </c>
      <c r="BH1172" s="127">
        <f>IF(N1172="sníž. přenesená",J1172,0)</f>
        <v>0</v>
      </c>
      <c r="BI1172" s="127">
        <f>IF(N1172="nulová",J1172,0)</f>
        <v>0</v>
      </c>
      <c r="BJ1172" s="16" t="s">
        <v>78</v>
      </c>
      <c r="BK1172" s="127">
        <f>ROUND(I1172*H1172,2)</f>
        <v>0</v>
      </c>
      <c r="BL1172" s="16" t="s">
        <v>162</v>
      </c>
      <c r="BM1172" s="126" t="s">
        <v>1425</v>
      </c>
    </row>
    <row r="1173" spans="2:65" s="1" customFormat="1" ht="29.25">
      <c r="B1173" s="31"/>
      <c r="D1173" s="234" t="s">
        <v>166</v>
      </c>
      <c r="F1173" s="235" t="s">
        <v>312</v>
      </c>
      <c r="I1173" s="128"/>
      <c r="L1173" s="31"/>
      <c r="M1173" s="129"/>
      <c r="T1173" s="52"/>
      <c r="AT1173" s="16" t="s">
        <v>166</v>
      </c>
      <c r="AU1173" s="16" t="s">
        <v>80</v>
      </c>
    </row>
    <row r="1174" spans="2:65" s="12" customFormat="1">
      <c r="B1174" s="130"/>
      <c r="C1174" s="246"/>
      <c r="D1174" s="234" t="s">
        <v>168</v>
      </c>
      <c r="E1174" s="247" t="s">
        <v>19</v>
      </c>
      <c r="F1174" s="248" t="s">
        <v>1426</v>
      </c>
      <c r="G1174" s="246"/>
      <c r="H1174" s="249">
        <v>6.45</v>
      </c>
      <c r="I1174" s="132"/>
      <c r="L1174" s="130"/>
      <c r="M1174" s="133"/>
      <c r="T1174" s="134"/>
      <c r="AT1174" s="131" t="s">
        <v>168</v>
      </c>
      <c r="AU1174" s="131" t="s">
        <v>80</v>
      </c>
      <c r="AV1174" s="12" t="s">
        <v>80</v>
      </c>
      <c r="AW1174" s="12" t="s">
        <v>34</v>
      </c>
      <c r="AX1174" s="12" t="s">
        <v>78</v>
      </c>
      <c r="AY1174" s="131" t="s">
        <v>155</v>
      </c>
    </row>
    <row r="1175" spans="2:65" s="1" customFormat="1" ht="16.5" customHeight="1">
      <c r="B1175" s="31"/>
      <c r="C1175" s="250" t="s">
        <v>1427</v>
      </c>
      <c r="D1175" s="250" t="s">
        <v>192</v>
      </c>
      <c r="E1175" s="251" t="s">
        <v>315</v>
      </c>
      <c r="F1175" s="252" t="s">
        <v>316</v>
      </c>
      <c r="G1175" s="253" t="s">
        <v>300</v>
      </c>
      <c r="H1175" s="254">
        <v>6.45</v>
      </c>
      <c r="I1175" s="136"/>
      <c r="J1175" s="137">
        <f>ROUND(I1175*H1175,2)</f>
        <v>0</v>
      </c>
      <c r="K1175" s="135" t="s">
        <v>19</v>
      </c>
      <c r="L1175" s="138"/>
      <c r="M1175" s="139" t="s">
        <v>19</v>
      </c>
      <c r="N1175" s="140" t="s">
        <v>44</v>
      </c>
      <c r="P1175" s="124">
        <f>O1175*H1175</f>
        <v>0</v>
      </c>
      <c r="Q1175" s="124">
        <v>1E-3</v>
      </c>
      <c r="R1175" s="124">
        <f>Q1175*H1175</f>
        <v>6.45E-3</v>
      </c>
      <c r="S1175" s="124">
        <v>0</v>
      </c>
      <c r="T1175" s="125">
        <f>S1175*H1175</f>
        <v>0</v>
      </c>
      <c r="AR1175" s="126" t="s">
        <v>195</v>
      </c>
      <c r="AT1175" s="126" t="s">
        <v>192</v>
      </c>
      <c r="AU1175" s="126" t="s">
        <v>80</v>
      </c>
      <c r="AY1175" s="16" t="s">
        <v>155</v>
      </c>
      <c r="BE1175" s="127">
        <f>IF(N1175="základní",J1175,0)</f>
        <v>0</v>
      </c>
      <c r="BF1175" s="127">
        <f>IF(N1175="snížená",J1175,0)</f>
        <v>0</v>
      </c>
      <c r="BG1175" s="127">
        <f>IF(N1175="zákl. přenesená",J1175,0)</f>
        <v>0</v>
      </c>
      <c r="BH1175" s="127">
        <f>IF(N1175="sníž. přenesená",J1175,0)</f>
        <v>0</v>
      </c>
      <c r="BI1175" s="127">
        <f>IF(N1175="nulová",J1175,0)</f>
        <v>0</v>
      </c>
      <c r="BJ1175" s="16" t="s">
        <v>78</v>
      </c>
      <c r="BK1175" s="127">
        <f>ROUND(I1175*H1175,2)</f>
        <v>0</v>
      </c>
      <c r="BL1175" s="16" t="s">
        <v>162</v>
      </c>
      <c r="BM1175" s="126" t="s">
        <v>1428</v>
      </c>
    </row>
    <row r="1176" spans="2:65" s="1" customFormat="1" ht="19.5">
      <c r="B1176" s="31"/>
      <c r="D1176" s="234" t="s">
        <v>166</v>
      </c>
      <c r="F1176" s="235" t="s">
        <v>318</v>
      </c>
      <c r="I1176" s="128"/>
      <c r="L1176" s="31"/>
      <c r="M1176" s="129"/>
      <c r="T1176" s="52"/>
      <c r="AT1176" s="16" t="s">
        <v>166</v>
      </c>
      <c r="AU1176" s="16" t="s">
        <v>80</v>
      </c>
    </row>
    <row r="1177" spans="2:65" s="1" customFormat="1" ht="24.2" customHeight="1">
      <c r="B1177" s="31"/>
      <c r="C1177" s="239" t="s">
        <v>1429</v>
      </c>
      <c r="D1177" s="239" t="s">
        <v>157</v>
      </c>
      <c r="E1177" s="240" t="s">
        <v>376</v>
      </c>
      <c r="F1177" s="241" t="s">
        <v>377</v>
      </c>
      <c r="G1177" s="242" t="s">
        <v>160</v>
      </c>
      <c r="H1177" s="243">
        <v>980</v>
      </c>
      <c r="I1177" s="120"/>
      <c r="J1177" s="121">
        <f>ROUND(I1177*H1177,2)</f>
        <v>0</v>
      </c>
      <c r="K1177" s="119" t="s">
        <v>161</v>
      </c>
      <c r="L1177" s="31"/>
      <c r="M1177" s="122" t="s">
        <v>19</v>
      </c>
      <c r="N1177" s="123" t="s">
        <v>44</v>
      </c>
      <c r="P1177" s="124">
        <f>O1177*H1177</f>
        <v>0</v>
      </c>
      <c r="Q1177" s="124">
        <v>0</v>
      </c>
      <c r="R1177" s="124">
        <f>Q1177*H1177</f>
        <v>0</v>
      </c>
      <c r="S1177" s="124">
        <v>0</v>
      </c>
      <c r="T1177" s="125">
        <f>S1177*H1177</f>
        <v>0</v>
      </c>
      <c r="AR1177" s="126" t="s">
        <v>162</v>
      </c>
      <c r="AT1177" s="126" t="s">
        <v>157</v>
      </c>
      <c r="AU1177" s="126" t="s">
        <v>80</v>
      </c>
      <c r="AY1177" s="16" t="s">
        <v>155</v>
      </c>
      <c r="BE1177" s="127">
        <f>IF(N1177="základní",J1177,0)</f>
        <v>0</v>
      </c>
      <c r="BF1177" s="127">
        <f>IF(N1177="snížená",J1177,0)</f>
        <v>0</v>
      </c>
      <c r="BG1177" s="127">
        <f>IF(N1177="zákl. přenesená",J1177,0)</f>
        <v>0</v>
      </c>
      <c r="BH1177" s="127">
        <f>IF(N1177="sníž. přenesená",J1177,0)</f>
        <v>0</v>
      </c>
      <c r="BI1177" s="127">
        <f>IF(N1177="nulová",J1177,0)</f>
        <v>0</v>
      </c>
      <c r="BJ1177" s="16" t="s">
        <v>78</v>
      </c>
      <c r="BK1177" s="127">
        <f>ROUND(I1177*H1177,2)</f>
        <v>0</v>
      </c>
      <c r="BL1177" s="16" t="s">
        <v>162</v>
      </c>
      <c r="BM1177" s="126" t="s">
        <v>1430</v>
      </c>
    </row>
    <row r="1178" spans="2:65" s="1" customFormat="1">
      <c r="B1178" s="31"/>
      <c r="D1178" s="244" t="s">
        <v>164</v>
      </c>
      <c r="F1178" s="245" t="s">
        <v>379</v>
      </c>
      <c r="I1178" s="128"/>
      <c r="L1178" s="31"/>
      <c r="M1178" s="129"/>
      <c r="T1178" s="52"/>
      <c r="AT1178" s="16" t="s">
        <v>164</v>
      </c>
      <c r="AU1178" s="16" t="s">
        <v>80</v>
      </c>
    </row>
    <row r="1179" spans="2:65" s="1" customFormat="1" ht="19.5">
      <c r="B1179" s="31"/>
      <c r="D1179" s="234" t="s">
        <v>166</v>
      </c>
      <c r="F1179" s="235" t="s">
        <v>380</v>
      </c>
      <c r="I1179" s="128"/>
      <c r="L1179" s="31"/>
      <c r="M1179" s="129"/>
      <c r="T1179" s="52"/>
      <c r="AT1179" s="16" t="s">
        <v>166</v>
      </c>
      <c r="AU1179" s="16" t="s">
        <v>80</v>
      </c>
    </row>
    <row r="1180" spans="2:65" s="12" customFormat="1">
      <c r="B1180" s="130"/>
      <c r="C1180" s="246"/>
      <c r="D1180" s="234" t="s">
        <v>168</v>
      </c>
      <c r="E1180" s="247" t="s">
        <v>19</v>
      </c>
      <c r="F1180" s="248" t="s">
        <v>1431</v>
      </c>
      <c r="G1180" s="246"/>
      <c r="H1180" s="249">
        <v>980</v>
      </c>
      <c r="I1180" s="132"/>
      <c r="L1180" s="130"/>
      <c r="M1180" s="133"/>
      <c r="T1180" s="134"/>
      <c r="AT1180" s="131" t="s">
        <v>168</v>
      </c>
      <c r="AU1180" s="131" t="s">
        <v>80</v>
      </c>
      <c r="AV1180" s="12" t="s">
        <v>80</v>
      </c>
      <c r="AW1180" s="12" t="s">
        <v>34</v>
      </c>
      <c r="AX1180" s="12" t="s">
        <v>78</v>
      </c>
      <c r="AY1180" s="131" t="s">
        <v>155</v>
      </c>
    </row>
    <row r="1181" spans="2:65" s="1" customFormat="1" ht="16.5" customHeight="1">
      <c r="B1181" s="31"/>
      <c r="C1181" s="250" t="s">
        <v>1432</v>
      </c>
      <c r="D1181" s="250" t="s">
        <v>192</v>
      </c>
      <c r="E1181" s="251" t="s">
        <v>383</v>
      </c>
      <c r="F1181" s="252" t="s">
        <v>384</v>
      </c>
      <c r="G1181" s="253" t="s">
        <v>385</v>
      </c>
      <c r="H1181" s="254">
        <v>980</v>
      </c>
      <c r="I1181" s="136"/>
      <c r="J1181" s="137">
        <f>ROUND(I1181*H1181,2)</f>
        <v>0</v>
      </c>
      <c r="K1181" s="135" t="s">
        <v>19</v>
      </c>
      <c r="L1181" s="138"/>
      <c r="M1181" s="139" t="s">
        <v>19</v>
      </c>
      <c r="N1181" s="140" t="s">
        <v>44</v>
      </c>
      <c r="P1181" s="124">
        <f>O1181*H1181</f>
        <v>0</v>
      </c>
      <c r="Q1181" s="124">
        <v>0</v>
      </c>
      <c r="R1181" s="124">
        <f>Q1181*H1181</f>
        <v>0</v>
      </c>
      <c r="S1181" s="124">
        <v>0</v>
      </c>
      <c r="T1181" s="125">
        <f>S1181*H1181</f>
        <v>0</v>
      </c>
      <c r="AR1181" s="126" t="s">
        <v>195</v>
      </c>
      <c r="AT1181" s="126" t="s">
        <v>192</v>
      </c>
      <c r="AU1181" s="126" t="s">
        <v>80</v>
      </c>
      <c r="AY1181" s="16" t="s">
        <v>155</v>
      </c>
      <c r="BE1181" s="127">
        <f>IF(N1181="základní",J1181,0)</f>
        <v>0</v>
      </c>
      <c r="BF1181" s="127">
        <f>IF(N1181="snížená",J1181,0)</f>
        <v>0</v>
      </c>
      <c r="BG1181" s="127">
        <f>IF(N1181="zákl. přenesená",J1181,0)</f>
        <v>0</v>
      </c>
      <c r="BH1181" s="127">
        <f>IF(N1181="sníž. přenesená",J1181,0)</f>
        <v>0</v>
      </c>
      <c r="BI1181" s="127">
        <f>IF(N1181="nulová",J1181,0)</f>
        <v>0</v>
      </c>
      <c r="BJ1181" s="16" t="s">
        <v>78</v>
      </c>
      <c r="BK1181" s="127">
        <f>ROUND(I1181*H1181,2)</f>
        <v>0</v>
      </c>
      <c r="BL1181" s="16" t="s">
        <v>162</v>
      </c>
      <c r="BM1181" s="126" t="s">
        <v>1433</v>
      </c>
    </row>
    <row r="1182" spans="2:65" s="1" customFormat="1" ht="19.5">
      <c r="B1182" s="31"/>
      <c r="D1182" s="234" t="s">
        <v>166</v>
      </c>
      <c r="F1182" s="235" t="s">
        <v>387</v>
      </c>
      <c r="I1182" s="128"/>
      <c r="L1182" s="31"/>
      <c r="M1182" s="129"/>
      <c r="T1182" s="52"/>
      <c r="AT1182" s="16" t="s">
        <v>166</v>
      </c>
      <c r="AU1182" s="16" t="s">
        <v>80</v>
      </c>
    </row>
    <row r="1183" spans="2:65" s="1" customFormat="1" ht="16.5" customHeight="1">
      <c r="B1183" s="31"/>
      <c r="C1183" s="250" t="s">
        <v>1434</v>
      </c>
      <c r="D1183" s="250" t="s">
        <v>192</v>
      </c>
      <c r="E1183" s="251" t="s">
        <v>389</v>
      </c>
      <c r="F1183" s="252" t="s">
        <v>390</v>
      </c>
      <c r="G1183" s="253" t="s">
        <v>385</v>
      </c>
      <c r="H1183" s="254">
        <v>980</v>
      </c>
      <c r="I1183" s="136"/>
      <c r="J1183" s="137">
        <f>ROUND(I1183*H1183,2)</f>
        <v>0</v>
      </c>
      <c r="K1183" s="135" t="s">
        <v>19</v>
      </c>
      <c r="L1183" s="138"/>
      <c r="M1183" s="139" t="s">
        <v>19</v>
      </c>
      <c r="N1183" s="140" t="s">
        <v>44</v>
      </c>
      <c r="P1183" s="124">
        <f>O1183*H1183</f>
        <v>0</v>
      </c>
      <c r="Q1183" s="124">
        <v>0</v>
      </c>
      <c r="R1183" s="124">
        <f>Q1183*H1183</f>
        <v>0</v>
      </c>
      <c r="S1183" s="124">
        <v>0</v>
      </c>
      <c r="T1183" s="125">
        <f>S1183*H1183</f>
        <v>0</v>
      </c>
      <c r="AR1183" s="126" t="s">
        <v>195</v>
      </c>
      <c r="AT1183" s="126" t="s">
        <v>192</v>
      </c>
      <c r="AU1183" s="126" t="s">
        <v>80</v>
      </c>
      <c r="AY1183" s="16" t="s">
        <v>155</v>
      </c>
      <c r="BE1183" s="127">
        <f>IF(N1183="základní",J1183,0)</f>
        <v>0</v>
      </c>
      <c r="BF1183" s="127">
        <f>IF(N1183="snížená",J1183,0)</f>
        <v>0</v>
      </c>
      <c r="BG1183" s="127">
        <f>IF(N1183="zákl. přenesená",J1183,0)</f>
        <v>0</v>
      </c>
      <c r="BH1183" s="127">
        <f>IF(N1183="sníž. přenesená",J1183,0)</f>
        <v>0</v>
      </c>
      <c r="BI1183" s="127">
        <f>IF(N1183="nulová",J1183,0)</f>
        <v>0</v>
      </c>
      <c r="BJ1183" s="16" t="s">
        <v>78</v>
      </c>
      <c r="BK1183" s="127">
        <f>ROUND(I1183*H1183,2)</f>
        <v>0</v>
      </c>
      <c r="BL1183" s="16" t="s">
        <v>162</v>
      </c>
      <c r="BM1183" s="126" t="s">
        <v>1435</v>
      </c>
    </row>
    <row r="1184" spans="2:65" s="1" customFormat="1" ht="19.5">
      <c r="B1184" s="31"/>
      <c r="D1184" s="234" t="s">
        <v>166</v>
      </c>
      <c r="F1184" s="235" t="s">
        <v>392</v>
      </c>
      <c r="I1184" s="128"/>
      <c r="L1184" s="31"/>
      <c r="M1184" s="129"/>
      <c r="T1184" s="52"/>
      <c r="AT1184" s="16" t="s">
        <v>166</v>
      </c>
      <c r="AU1184" s="16" t="s">
        <v>80</v>
      </c>
    </row>
    <row r="1185" spans="2:65" s="1" customFormat="1" ht="33" customHeight="1">
      <c r="B1185" s="31"/>
      <c r="C1185" s="239" t="s">
        <v>1436</v>
      </c>
      <c r="D1185" s="239" t="s">
        <v>157</v>
      </c>
      <c r="E1185" s="240" t="s">
        <v>828</v>
      </c>
      <c r="F1185" s="241" t="s">
        <v>503</v>
      </c>
      <c r="G1185" s="242" t="s">
        <v>160</v>
      </c>
      <c r="H1185" s="243">
        <v>12</v>
      </c>
      <c r="I1185" s="120"/>
      <c r="J1185" s="121">
        <f>ROUND(I1185*H1185,2)</f>
        <v>0</v>
      </c>
      <c r="K1185" s="119" t="s">
        <v>19</v>
      </c>
      <c r="L1185" s="31"/>
      <c r="M1185" s="122" t="s">
        <v>19</v>
      </c>
      <c r="N1185" s="123" t="s">
        <v>44</v>
      </c>
      <c r="P1185" s="124">
        <f>O1185*H1185</f>
        <v>0</v>
      </c>
      <c r="Q1185" s="124">
        <v>0</v>
      </c>
      <c r="R1185" s="124">
        <f>Q1185*H1185</f>
        <v>0</v>
      </c>
      <c r="S1185" s="124">
        <v>0</v>
      </c>
      <c r="T1185" s="125">
        <f>S1185*H1185</f>
        <v>0</v>
      </c>
      <c r="AR1185" s="126" t="s">
        <v>162</v>
      </c>
      <c r="AT1185" s="126" t="s">
        <v>157</v>
      </c>
      <c r="AU1185" s="126" t="s">
        <v>80</v>
      </c>
      <c r="AY1185" s="16" t="s">
        <v>155</v>
      </c>
      <c r="BE1185" s="127">
        <f>IF(N1185="základní",J1185,0)</f>
        <v>0</v>
      </c>
      <c r="BF1185" s="127">
        <f>IF(N1185="snížená",J1185,0)</f>
        <v>0</v>
      </c>
      <c r="BG1185" s="127">
        <f>IF(N1185="zákl. přenesená",J1185,0)</f>
        <v>0</v>
      </c>
      <c r="BH1185" s="127">
        <f>IF(N1185="sníž. přenesená",J1185,0)</f>
        <v>0</v>
      </c>
      <c r="BI1185" s="127">
        <f>IF(N1185="nulová",J1185,0)</f>
        <v>0</v>
      </c>
      <c r="BJ1185" s="16" t="s">
        <v>78</v>
      </c>
      <c r="BK1185" s="127">
        <f>ROUND(I1185*H1185,2)</f>
        <v>0</v>
      </c>
      <c r="BL1185" s="16" t="s">
        <v>162</v>
      </c>
      <c r="BM1185" s="126" t="s">
        <v>1437</v>
      </c>
    </row>
    <row r="1186" spans="2:65" s="1" customFormat="1" ht="19.5">
      <c r="B1186" s="31"/>
      <c r="D1186" s="234" t="s">
        <v>166</v>
      </c>
      <c r="F1186" s="235" t="s">
        <v>1438</v>
      </c>
      <c r="I1186" s="128"/>
      <c r="L1186" s="31"/>
      <c r="M1186" s="129"/>
      <c r="T1186" s="52"/>
      <c r="AT1186" s="16" t="s">
        <v>166</v>
      </c>
      <c r="AU1186" s="16" t="s">
        <v>80</v>
      </c>
    </row>
    <row r="1187" spans="2:65" s="12" customFormat="1">
      <c r="B1187" s="130"/>
      <c r="C1187" s="246"/>
      <c r="D1187" s="234" t="s">
        <v>168</v>
      </c>
      <c r="E1187" s="247" t="s">
        <v>19</v>
      </c>
      <c r="F1187" s="248" t="s">
        <v>1439</v>
      </c>
      <c r="G1187" s="246"/>
      <c r="H1187" s="249">
        <v>12</v>
      </c>
      <c r="I1187" s="132"/>
      <c r="L1187" s="130"/>
      <c r="M1187" s="133"/>
      <c r="T1187" s="134"/>
      <c r="AT1187" s="131" t="s">
        <v>168</v>
      </c>
      <c r="AU1187" s="131" t="s">
        <v>80</v>
      </c>
      <c r="AV1187" s="12" t="s">
        <v>80</v>
      </c>
      <c r="AW1187" s="12" t="s">
        <v>34</v>
      </c>
      <c r="AX1187" s="12" t="s">
        <v>78</v>
      </c>
      <c r="AY1187" s="131" t="s">
        <v>155</v>
      </c>
    </row>
    <row r="1188" spans="2:65" s="1" customFormat="1" ht="16.5" customHeight="1">
      <c r="B1188" s="31"/>
      <c r="C1188" s="250" t="s">
        <v>1440</v>
      </c>
      <c r="D1188" s="250" t="s">
        <v>192</v>
      </c>
      <c r="E1188" s="251" t="s">
        <v>833</v>
      </c>
      <c r="F1188" s="252" t="s">
        <v>834</v>
      </c>
      <c r="G1188" s="253" t="s">
        <v>509</v>
      </c>
      <c r="H1188" s="254">
        <v>3.5999999999999997E-2</v>
      </c>
      <c r="I1188" s="136"/>
      <c r="J1188" s="137">
        <f>ROUND(I1188*H1188,2)</f>
        <v>0</v>
      </c>
      <c r="K1188" s="135" t="s">
        <v>19</v>
      </c>
      <c r="L1188" s="138"/>
      <c r="M1188" s="139" t="s">
        <v>19</v>
      </c>
      <c r="N1188" s="140" t="s">
        <v>44</v>
      </c>
      <c r="P1188" s="124">
        <f>O1188*H1188</f>
        <v>0</v>
      </c>
      <c r="Q1188" s="124">
        <v>0</v>
      </c>
      <c r="R1188" s="124">
        <f>Q1188*H1188</f>
        <v>0</v>
      </c>
      <c r="S1188" s="124">
        <v>0</v>
      </c>
      <c r="T1188" s="125">
        <f>S1188*H1188</f>
        <v>0</v>
      </c>
      <c r="AR1188" s="126" t="s">
        <v>195</v>
      </c>
      <c r="AT1188" s="126" t="s">
        <v>192</v>
      </c>
      <c r="AU1188" s="126" t="s">
        <v>80</v>
      </c>
      <c r="AY1188" s="16" t="s">
        <v>155</v>
      </c>
      <c r="BE1188" s="127">
        <f>IF(N1188="základní",J1188,0)</f>
        <v>0</v>
      </c>
      <c r="BF1188" s="127">
        <f>IF(N1188="snížená",J1188,0)</f>
        <v>0</v>
      </c>
      <c r="BG1188" s="127">
        <f>IF(N1188="zákl. přenesená",J1188,0)</f>
        <v>0</v>
      </c>
      <c r="BH1188" s="127">
        <f>IF(N1188="sníž. přenesená",J1188,0)</f>
        <v>0</v>
      </c>
      <c r="BI1188" s="127">
        <f>IF(N1188="nulová",J1188,0)</f>
        <v>0</v>
      </c>
      <c r="BJ1188" s="16" t="s">
        <v>78</v>
      </c>
      <c r="BK1188" s="127">
        <f>ROUND(I1188*H1188,2)</f>
        <v>0</v>
      </c>
      <c r="BL1188" s="16" t="s">
        <v>162</v>
      </c>
      <c r="BM1188" s="126" t="s">
        <v>1441</v>
      </c>
    </row>
    <row r="1189" spans="2:65" s="1" customFormat="1" ht="19.5">
      <c r="B1189" s="31"/>
      <c r="D1189" s="234" t="s">
        <v>166</v>
      </c>
      <c r="F1189" s="235" t="s">
        <v>511</v>
      </c>
      <c r="I1189" s="128"/>
      <c r="L1189" s="31"/>
      <c r="M1189" s="129"/>
      <c r="T1189" s="52"/>
      <c r="AT1189" s="16" t="s">
        <v>166</v>
      </c>
      <c r="AU1189" s="16" t="s">
        <v>80</v>
      </c>
    </row>
    <row r="1190" spans="2:65" s="1" customFormat="1" ht="24.2" customHeight="1">
      <c r="B1190" s="31"/>
      <c r="C1190" s="239" t="s">
        <v>1442</v>
      </c>
      <c r="D1190" s="239" t="s">
        <v>157</v>
      </c>
      <c r="E1190" s="240" t="s">
        <v>1133</v>
      </c>
      <c r="F1190" s="241" t="s">
        <v>1134</v>
      </c>
      <c r="G1190" s="242" t="s">
        <v>160</v>
      </c>
      <c r="H1190" s="243">
        <v>86</v>
      </c>
      <c r="I1190" s="120"/>
      <c r="J1190" s="121">
        <f>ROUND(I1190*H1190,2)</f>
        <v>0</v>
      </c>
      <c r="K1190" s="119" t="s">
        <v>161</v>
      </c>
      <c r="L1190" s="31"/>
      <c r="M1190" s="122" t="s">
        <v>19</v>
      </c>
      <c r="N1190" s="123" t="s">
        <v>44</v>
      </c>
      <c r="P1190" s="124">
        <f>O1190*H1190</f>
        <v>0</v>
      </c>
      <c r="Q1190" s="124">
        <v>0</v>
      </c>
      <c r="R1190" s="124">
        <f>Q1190*H1190</f>
        <v>0</v>
      </c>
      <c r="S1190" s="124">
        <v>0</v>
      </c>
      <c r="T1190" s="125">
        <f>S1190*H1190</f>
        <v>0</v>
      </c>
      <c r="AR1190" s="126" t="s">
        <v>162</v>
      </c>
      <c r="AT1190" s="126" t="s">
        <v>157</v>
      </c>
      <c r="AU1190" s="126" t="s">
        <v>80</v>
      </c>
      <c r="AY1190" s="16" t="s">
        <v>155</v>
      </c>
      <c r="BE1190" s="127">
        <f>IF(N1190="základní",J1190,0)</f>
        <v>0</v>
      </c>
      <c r="BF1190" s="127">
        <f>IF(N1190="snížená",J1190,0)</f>
        <v>0</v>
      </c>
      <c r="BG1190" s="127">
        <f>IF(N1190="zákl. přenesená",J1190,0)</f>
        <v>0</v>
      </c>
      <c r="BH1190" s="127">
        <f>IF(N1190="sníž. přenesená",J1190,0)</f>
        <v>0</v>
      </c>
      <c r="BI1190" s="127">
        <f>IF(N1190="nulová",J1190,0)</f>
        <v>0</v>
      </c>
      <c r="BJ1190" s="16" t="s">
        <v>78</v>
      </c>
      <c r="BK1190" s="127">
        <f>ROUND(I1190*H1190,2)</f>
        <v>0</v>
      </c>
      <c r="BL1190" s="16" t="s">
        <v>162</v>
      </c>
      <c r="BM1190" s="126" t="s">
        <v>1443</v>
      </c>
    </row>
    <row r="1191" spans="2:65" s="1" customFormat="1">
      <c r="B1191" s="31"/>
      <c r="D1191" s="244" t="s">
        <v>164</v>
      </c>
      <c r="F1191" s="245" t="s">
        <v>1136</v>
      </c>
      <c r="I1191" s="128"/>
      <c r="L1191" s="31"/>
      <c r="M1191" s="129"/>
      <c r="T1191" s="52"/>
      <c r="AT1191" s="16" t="s">
        <v>164</v>
      </c>
      <c r="AU1191" s="16" t="s">
        <v>80</v>
      </c>
    </row>
    <row r="1192" spans="2:65" s="1" customFormat="1" ht="19.5">
      <c r="B1192" s="31"/>
      <c r="D1192" s="234" t="s">
        <v>166</v>
      </c>
      <c r="F1192" s="235" t="s">
        <v>1438</v>
      </c>
      <c r="I1192" s="128"/>
      <c r="L1192" s="31"/>
      <c r="M1192" s="129"/>
      <c r="T1192" s="52"/>
      <c r="AT1192" s="16" t="s">
        <v>166</v>
      </c>
      <c r="AU1192" s="16" t="s">
        <v>80</v>
      </c>
    </row>
    <row r="1193" spans="2:65" s="12" customFormat="1">
      <c r="B1193" s="130"/>
      <c r="C1193" s="246"/>
      <c r="D1193" s="234" t="s">
        <v>168</v>
      </c>
      <c r="E1193" s="247" t="s">
        <v>19</v>
      </c>
      <c r="F1193" s="248" t="s">
        <v>1444</v>
      </c>
      <c r="G1193" s="246"/>
      <c r="H1193" s="249">
        <v>86</v>
      </c>
      <c r="I1193" s="132"/>
      <c r="L1193" s="130"/>
      <c r="M1193" s="133"/>
      <c r="T1193" s="134"/>
      <c r="AT1193" s="131" t="s">
        <v>168</v>
      </c>
      <c r="AU1193" s="131" t="s">
        <v>80</v>
      </c>
      <c r="AV1193" s="12" t="s">
        <v>80</v>
      </c>
      <c r="AW1193" s="12" t="s">
        <v>34</v>
      </c>
      <c r="AX1193" s="12" t="s">
        <v>78</v>
      </c>
      <c r="AY1193" s="131" t="s">
        <v>155</v>
      </c>
    </row>
    <row r="1194" spans="2:65" s="1" customFormat="1" ht="16.5" customHeight="1">
      <c r="B1194" s="31"/>
      <c r="C1194" s="250" t="s">
        <v>1445</v>
      </c>
      <c r="D1194" s="250" t="s">
        <v>192</v>
      </c>
      <c r="E1194" s="251" t="s">
        <v>833</v>
      </c>
      <c r="F1194" s="252" t="s">
        <v>834</v>
      </c>
      <c r="G1194" s="253" t="s">
        <v>509</v>
      </c>
      <c r="H1194" s="254">
        <v>0.25800000000000001</v>
      </c>
      <c r="I1194" s="136"/>
      <c r="J1194" s="137">
        <f>ROUND(I1194*H1194,2)</f>
        <v>0</v>
      </c>
      <c r="K1194" s="135" t="s">
        <v>19</v>
      </c>
      <c r="L1194" s="138"/>
      <c r="M1194" s="139" t="s">
        <v>19</v>
      </c>
      <c r="N1194" s="140" t="s">
        <v>44</v>
      </c>
      <c r="P1194" s="124">
        <f>O1194*H1194</f>
        <v>0</v>
      </c>
      <c r="Q1194" s="124">
        <v>0</v>
      </c>
      <c r="R1194" s="124">
        <f>Q1194*H1194</f>
        <v>0</v>
      </c>
      <c r="S1194" s="124">
        <v>0</v>
      </c>
      <c r="T1194" s="125">
        <f>S1194*H1194</f>
        <v>0</v>
      </c>
      <c r="AR1194" s="126" t="s">
        <v>195</v>
      </c>
      <c r="AT1194" s="126" t="s">
        <v>192</v>
      </c>
      <c r="AU1194" s="126" t="s">
        <v>80</v>
      </c>
      <c r="AY1194" s="16" t="s">
        <v>155</v>
      </c>
      <c r="BE1194" s="127">
        <f>IF(N1194="základní",J1194,0)</f>
        <v>0</v>
      </c>
      <c r="BF1194" s="127">
        <f>IF(N1194="snížená",J1194,0)</f>
        <v>0</v>
      </c>
      <c r="BG1194" s="127">
        <f>IF(N1194="zákl. přenesená",J1194,0)</f>
        <v>0</v>
      </c>
      <c r="BH1194" s="127">
        <f>IF(N1194="sníž. přenesená",J1194,0)</f>
        <v>0</v>
      </c>
      <c r="BI1194" s="127">
        <f>IF(N1194="nulová",J1194,0)</f>
        <v>0</v>
      </c>
      <c r="BJ1194" s="16" t="s">
        <v>78</v>
      </c>
      <c r="BK1194" s="127">
        <f>ROUND(I1194*H1194,2)</f>
        <v>0</v>
      </c>
      <c r="BL1194" s="16" t="s">
        <v>162</v>
      </c>
      <c r="BM1194" s="126" t="s">
        <v>1446</v>
      </c>
    </row>
    <row r="1195" spans="2:65" s="1" customFormat="1" ht="19.5">
      <c r="B1195" s="31"/>
      <c r="D1195" s="234" t="s">
        <v>166</v>
      </c>
      <c r="F1195" s="235" t="s">
        <v>511</v>
      </c>
      <c r="I1195" s="128"/>
      <c r="L1195" s="31"/>
      <c r="M1195" s="129"/>
      <c r="T1195" s="52"/>
      <c r="AT1195" s="16" t="s">
        <v>166</v>
      </c>
      <c r="AU1195" s="16" t="s">
        <v>80</v>
      </c>
    </row>
    <row r="1196" spans="2:65" s="11" customFormat="1" ht="22.9" customHeight="1">
      <c r="B1196" s="109"/>
      <c r="C1196" s="236"/>
      <c r="D1196" s="237" t="s">
        <v>72</v>
      </c>
      <c r="E1196" s="238" t="s">
        <v>348</v>
      </c>
      <c r="F1196" s="238" t="s">
        <v>1447</v>
      </c>
      <c r="G1196" s="236"/>
      <c r="H1196" s="236"/>
      <c r="I1196" s="286"/>
      <c r="J1196" s="287">
        <f>BK1196</f>
        <v>0</v>
      </c>
      <c r="K1196" s="236"/>
      <c r="L1196" s="109"/>
      <c r="M1196" s="114"/>
      <c r="P1196" s="115">
        <f>SUM(P1197:P1212)</f>
        <v>0</v>
      </c>
      <c r="R1196" s="115">
        <f>SUM(R1197:R1212)</f>
        <v>0</v>
      </c>
      <c r="T1196" s="116">
        <f>SUM(T1197:T1212)</f>
        <v>0</v>
      </c>
      <c r="AR1196" s="110" t="s">
        <v>78</v>
      </c>
      <c r="AT1196" s="117" t="s">
        <v>72</v>
      </c>
      <c r="AU1196" s="117" t="s">
        <v>78</v>
      </c>
      <c r="AY1196" s="110" t="s">
        <v>155</v>
      </c>
      <c r="BK1196" s="118">
        <f>SUM(BK1197:BK1212)</f>
        <v>0</v>
      </c>
    </row>
    <row r="1197" spans="2:65" s="1" customFormat="1" ht="24.2" customHeight="1">
      <c r="B1197" s="31"/>
      <c r="C1197" s="239" t="s">
        <v>1448</v>
      </c>
      <c r="D1197" s="239" t="s">
        <v>157</v>
      </c>
      <c r="E1197" s="240" t="s">
        <v>1449</v>
      </c>
      <c r="F1197" s="241" t="s">
        <v>1450</v>
      </c>
      <c r="G1197" s="242" t="s">
        <v>179</v>
      </c>
      <c r="H1197" s="243">
        <v>23</v>
      </c>
      <c r="I1197" s="120"/>
      <c r="J1197" s="121">
        <f>ROUND(I1197*H1197,2)</f>
        <v>0</v>
      </c>
      <c r="K1197" s="119" t="s">
        <v>161</v>
      </c>
      <c r="L1197" s="31"/>
      <c r="M1197" s="122" t="s">
        <v>19</v>
      </c>
      <c r="N1197" s="123" t="s">
        <v>44</v>
      </c>
      <c r="P1197" s="124">
        <f>O1197*H1197</f>
        <v>0</v>
      </c>
      <c r="Q1197" s="124">
        <v>0</v>
      </c>
      <c r="R1197" s="124">
        <f>Q1197*H1197</f>
        <v>0</v>
      </c>
      <c r="S1197" s="124">
        <v>0</v>
      </c>
      <c r="T1197" s="125">
        <f>S1197*H1197</f>
        <v>0</v>
      </c>
      <c r="AR1197" s="126" t="s">
        <v>162</v>
      </c>
      <c r="AT1197" s="126" t="s">
        <v>157</v>
      </c>
      <c r="AU1197" s="126" t="s">
        <v>80</v>
      </c>
      <c r="AY1197" s="16" t="s">
        <v>155</v>
      </c>
      <c r="BE1197" s="127">
        <f>IF(N1197="základní",J1197,0)</f>
        <v>0</v>
      </c>
      <c r="BF1197" s="127">
        <f>IF(N1197="snížená",J1197,0)</f>
        <v>0</v>
      </c>
      <c r="BG1197" s="127">
        <f>IF(N1197="zákl. přenesená",J1197,0)</f>
        <v>0</v>
      </c>
      <c r="BH1197" s="127">
        <f>IF(N1197="sníž. přenesená",J1197,0)</f>
        <v>0</v>
      </c>
      <c r="BI1197" s="127">
        <f>IF(N1197="nulová",J1197,0)</f>
        <v>0</v>
      </c>
      <c r="BJ1197" s="16" t="s">
        <v>78</v>
      </c>
      <c r="BK1197" s="127">
        <f>ROUND(I1197*H1197,2)</f>
        <v>0</v>
      </c>
      <c r="BL1197" s="16" t="s">
        <v>162</v>
      </c>
      <c r="BM1197" s="126" t="s">
        <v>1451</v>
      </c>
    </row>
    <row r="1198" spans="2:65" s="1" customFormat="1">
      <c r="B1198" s="31"/>
      <c r="D1198" s="244" t="s">
        <v>164</v>
      </c>
      <c r="F1198" s="245" t="s">
        <v>1452</v>
      </c>
      <c r="I1198" s="128"/>
      <c r="L1198" s="31"/>
      <c r="M1198" s="129"/>
      <c r="T1198" s="52"/>
      <c r="AT1198" s="16" t="s">
        <v>164</v>
      </c>
      <c r="AU1198" s="16" t="s">
        <v>80</v>
      </c>
    </row>
    <row r="1199" spans="2:65" s="1" customFormat="1" ht="19.5">
      <c r="B1199" s="31"/>
      <c r="D1199" s="234" t="s">
        <v>166</v>
      </c>
      <c r="F1199" s="235" t="s">
        <v>182</v>
      </c>
      <c r="I1199" s="128"/>
      <c r="L1199" s="31"/>
      <c r="M1199" s="129"/>
      <c r="T1199" s="52"/>
      <c r="AT1199" s="16" t="s">
        <v>166</v>
      </c>
      <c r="AU1199" s="16" t="s">
        <v>80</v>
      </c>
    </row>
    <row r="1200" spans="2:65" s="12" customFormat="1">
      <c r="B1200" s="130"/>
      <c r="C1200" s="246"/>
      <c r="D1200" s="234" t="s">
        <v>168</v>
      </c>
      <c r="E1200" s="247" t="s">
        <v>19</v>
      </c>
      <c r="F1200" s="248" t="s">
        <v>1453</v>
      </c>
      <c r="G1200" s="246"/>
      <c r="H1200" s="249">
        <v>23.4</v>
      </c>
      <c r="I1200" s="132"/>
      <c r="L1200" s="130"/>
      <c r="M1200" s="133"/>
      <c r="T1200" s="134"/>
      <c r="AT1200" s="131" t="s">
        <v>168</v>
      </c>
      <c r="AU1200" s="131" t="s">
        <v>80</v>
      </c>
      <c r="AV1200" s="12" t="s">
        <v>80</v>
      </c>
      <c r="AW1200" s="12" t="s">
        <v>34</v>
      </c>
      <c r="AX1200" s="12" t="s">
        <v>73</v>
      </c>
      <c r="AY1200" s="131" t="s">
        <v>155</v>
      </c>
    </row>
    <row r="1201" spans="2:65" s="12" customFormat="1">
      <c r="B1201" s="130"/>
      <c r="C1201" s="246"/>
      <c r="D1201" s="234" t="s">
        <v>168</v>
      </c>
      <c r="E1201" s="247" t="s">
        <v>19</v>
      </c>
      <c r="F1201" s="248" t="s">
        <v>484</v>
      </c>
      <c r="G1201" s="246"/>
      <c r="H1201" s="249">
        <v>23</v>
      </c>
      <c r="I1201" s="132"/>
      <c r="L1201" s="130"/>
      <c r="M1201" s="133"/>
      <c r="T1201" s="134"/>
      <c r="AT1201" s="131" t="s">
        <v>168</v>
      </c>
      <c r="AU1201" s="131" t="s">
        <v>80</v>
      </c>
      <c r="AV1201" s="12" t="s">
        <v>80</v>
      </c>
      <c r="AW1201" s="12" t="s">
        <v>34</v>
      </c>
      <c r="AX1201" s="12" t="s">
        <v>78</v>
      </c>
      <c r="AY1201" s="131" t="s">
        <v>155</v>
      </c>
    </row>
    <row r="1202" spans="2:65" s="1" customFormat="1" ht="24.2" customHeight="1">
      <c r="B1202" s="31"/>
      <c r="C1202" s="239" t="s">
        <v>1454</v>
      </c>
      <c r="D1202" s="239" t="s">
        <v>157</v>
      </c>
      <c r="E1202" s="240" t="s">
        <v>1455</v>
      </c>
      <c r="F1202" s="241" t="s">
        <v>1456</v>
      </c>
      <c r="G1202" s="242" t="s">
        <v>179</v>
      </c>
      <c r="H1202" s="243">
        <v>16</v>
      </c>
      <c r="I1202" s="120"/>
      <c r="J1202" s="121">
        <f>ROUND(I1202*H1202,2)</f>
        <v>0</v>
      </c>
      <c r="K1202" s="119" t="s">
        <v>161</v>
      </c>
      <c r="L1202" s="31"/>
      <c r="M1202" s="122" t="s">
        <v>19</v>
      </c>
      <c r="N1202" s="123" t="s">
        <v>44</v>
      </c>
      <c r="P1202" s="124">
        <f>O1202*H1202</f>
        <v>0</v>
      </c>
      <c r="Q1202" s="124">
        <v>0</v>
      </c>
      <c r="R1202" s="124">
        <f>Q1202*H1202</f>
        <v>0</v>
      </c>
      <c r="S1202" s="124">
        <v>0</v>
      </c>
      <c r="T1202" s="125">
        <f>S1202*H1202</f>
        <v>0</v>
      </c>
      <c r="AR1202" s="126" t="s">
        <v>162</v>
      </c>
      <c r="AT1202" s="126" t="s">
        <v>157</v>
      </c>
      <c r="AU1202" s="126" t="s">
        <v>80</v>
      </c>
      <c r="AY1202" s="16" t="s">
        <v>155</v>
      </c>
      <c r="BE1202" s="127">
        <f>IF(N1202="základní",J1202,0)</f>
        <v>0</v>
      </c>
      <c r="BF1202" s="127">
        <f>IF(N1202="snížená",J1202,0)</f>
        <v>0</v>
      </c>
      <c r="BG1202" s="127">
        <f>IF(N1202="zákl. přenesená",J1202,0)</f>
        <v>0</v>
      </c>
      <c r="BH1202" s="127">
        <f>IF(N1202="sníž. přenesená",J1202,0)</f>
        <v>0</v>
      </c>
      <c r="BI1202" s="127">
        <f>IF(N1202="nulová",J1202,0)</f>
        <v>0</v>
      </c>
      <c r="BJ1202" s="16" t="s">
        <v>78</v>
      </c>
      <c r="BK1202" s="127">
        <f>ROUND(I1202*H1202,2)</f>
        <v>0</v>
      </c>
      <c r="BL1202" s="16" t="s">
        <v>162</v>
      </c>
      <c r="BM1202" s="126" t="s">
        <v>1457</v>
      </c>
    </row>
    <row r="1203" spans="2:65" s="1" customFormat="1">
      <c r="B1203" s="31"/>
      <c r="D1203" s="244" t="s">
        <v>164</v>
      </c>
      <c r="F1203" s="245" t="s">
        <v>1458</v>
      </c>
      <c r="I1203" s="128"/>
      <c r="L1203" s="31"/>
      <c r="M1203" s="129"/>
      <c r="T1203" s="52"/>
      <c r="AT1203" s="16" t="s">
        <v>164</v>
      </c>
      <c r="AU1203" s="16" t="s">
        <v>80</v>
      </c>
    </row>
    <row r="1204" spans="2:65" s="1" customFormat="1" ht="19.5">
      <c r="B1204" s="31"/>
      <c r="D1204" s="234" t="s">
        <v>166</v>
      </c>
      <c r="F1204" s="235" t="s">
        <v>337</v>
      </c>
      <c r="I1204" s="128"/>
      <c r="L1204" s="31"/>
      <c r="M1204" s="129"/>
      <c r="T1204" s="52"/>
      <c r="AT1204" s="16" t="s">
        <v>166</v>
      </c>
      <c r="AU1204" s="16" t="s">
        <v>80</v>
      </c>
    </row>
    <row r="1205" spans="2:65" s="12" customFormat="1">
      <c r="B1205" s="130"/>
      <c r="C1205" s="246"/>
      <c r="D1205" s="234" t="s">
        <v>168</v>
      </c>
      <c r="E1205" s="247" t="s">
        <v>19</v>
      </c>
      <c r="F1205" s="248" t="s">
        <v>1459</v>
      </c>
      <c r="G1205" s="246"/>
      <c r="H1205" s="249">
        <v>15.6</v>
      </c>
      <c r="I1205" s="132"/>
      <c r="L1205" s="130"/>
      <c r="M1205" s="133"/>
      <c r="T1205" s="134"/>
      <c r="AT1205" s="131" t="s">
        <v>168</v>
      </c>
      <c r="AU1205" s="131" t="s">
        <v>80</v>
      </c>
      <c r="AV1205" s="12" t="s">
        <v>80</v>
      </c>
      <c r="AW1205" s="12" t="s">
        <v>34</v>
      </c>
      <c r="AX1205" s="12" t="s">
        <v>73</v>
      </c>
      <c r="AY1205" s="131" t="s">
        <v>155</v>
      </c>
    </row>
    <row r="1206" spans="2:65" s="12" customFormat="1">
      <c r="B1206" s="130"/>
      <c r="C1206" s="246"/>
      <c r="D1206" s="234" t="s">
        <v>168</v>
      </c>
      <c r="E1206" s="247" t="s">
        <v>19</v>
      </c>
      <c r="F1206" s="248" t="s">
        <v>1460</v>
      </c>
      <c r="G1206" s="246"/>
      <c r="H1206" s="249">
        <v>16</v>
      </c>
      <c r="I1206" s="132"/>
      <c r="L1206" s="130"/>
      <c r="M1206" s="133"/>
      <c r="T1206" s="134"/>
      <c r="AT1206" s="131" t="s">
        <v>168</v>
      </c>
      <c r="AU1206" s="131" t="s">
        <v>80</v>
      </c>
      <c r="AV1206" s="12" t="s">
        <v>80</v>
      </c>
      <c r="AW1206" s="12" t="s">
        <v>34</v>
      </c>
      <c r="AX1206" s="12" t="s">
        <v>78</v>
      </c>
      <c r="AY1206" s="131" t="s">
        <v>155</v>
      </c>
    </row>
    <row r="1207" spans="2:65" s="1" customFormat="1" ht="21.75" customHeight="1">
      <c r="B1207" s="31"/>
      <c r="C1207" s="239" t="s">
        <v>1461</v>
      </c>
      <c r="D1207" s="239" t="s">
        <v>157</v>
      </c>
      <c r="E1207" s="240" t="s">
        <v>1233</v>
      </c>
      <c r="F1207" s="241" t="s">
        <v>1234</v>
      </c>
      <c r="G1207" s="242" t="s">
        <v>160</v>
      </c>
      <c r="H1207" s="243">
        <v>78</v>
      </c>
      <c r="I1207" s="120"/>
      <c r="J1207" s="121">
        <f>ROUND(I1207*H1207,2)</f>
        <v>0</v>
      </c>
      <c r="K1207" s="119" t="s">
        <v>161</v>
      </c>
      <c r="L1207" s="31"/>
      <c r="M1207" s="122" t="s">
        <v>19</v>
      </c>
      <c r="N1207" s="123" t="s">
        <v>44</v>
      </c>
      <c r="P1207" s="124">
        <f>O1207*H1207</f>
        <v>0</v>
      </c>
      <c r="Q1207" s="124">
        <v>0</v>
      </c>
      <c r="R1207" s="124">
        <f>Q1207*H1207</f>
        <v>0</v>
      </c>
      <c r="S1207" s="124">
        <v>0</v>
      </c>
      <c r="T1207" s="125">
        <f>S1207*H1207</f>
        <v>0</v>
      </c>
      <c r="AR1207" s="126" t="s">
        <v>162</v>
      </c>
      <c r="AT1207" s="126" t="s">
        <v>157</v>
      </c>
      <c r="AU1207" s="126" t="s">
        <v>80</v>
      </c>
      <c r="AY1207" s="16" t="s">
        <v>155</v>
      </c>
      <c r="BE1207" s="127">
        <f>IF(N1207="základní",J1207,0)</f>
        <v>0</v>
      </c>
      <c r="BF1207" s="127">
        <f>IF(N1207="snížená",J1207,0)</f>
        <v>0</v>
      </c>
      <c r="BG1207" s="127">
        <f>IF(N1207="zákl. přenesená",J1207,0)</f>
        <v>0</v>
      </c>
      <c r="BH1207" s="127">
        <f>IF(N1207="sníž. přenesená",J1207,0)</f>
        <v>0</v>
      </c>
      <c r="BI1207" s="127">
        <f>IF(N1207="nulová",J1207,0)</f>
        <v>0</v>
      </c>
      <c r="BJ1207" s="16" t="s">
        <v>78</v>
      </c>
      <c r="BK1207" s="127">
        <f>ROUND(I1207*H1207,2)</f>
        <v>0</v>
      </c>
      <c r="BL1207" s="16" t="s">
        <v>162</v>
      </c>
      <c r="BM1207" s="126" t="s">
        <v>1462</v>
      </c>
    </row>
    <row r="1208" spans="2:65" s="1" customFormat="1">
      <c r="B1208" s="31"/>
      <c r="D1208" s="244" t="s">
        <v>164</v>
      </c>
      <c r="F1208" s="245" t="s">
        <v>1236</v>
      </c>
      <c r="I1208" s="128"/>
      <c r="L1208" s="31"/>
      <c r="M1208" s="129"/>
      <c r="T1208" s="52"/>
      <c r="AT1208" s="16" t="s">
        <v>164</v>
      </c>
      <c r="AU1208" s="16" t="s">
        <v>80</v>
      </c>
    </row>
    <row r="1209" spans="2:65" s="1" customFormat="1" ht="39">
      <c r="B1209" s="31"/>
      <c r="D1209" s="234" t="s">
        <v>166</v>
      </c>
      <c r="F1209" s="235" t="s">
        <v>623</v>
      </c>
      <c r="I1209" s="128"/>
      <c r="L1209" s="31"/>
      <c r="M1209" s="129"/>
      <c r="T1209" s="52"/>
      <c r="AT1209" s="16" t="s">
        <v>166</v>
      </c>
      <c r="AU1209" s="16" t="s">
        <v>80</v>
      </c>
    </row>
    <row r="1210" spans="2:65" s="1" customFormat="1" ht="44.25" customHeight="1">
      <c r="B1210" s="31"/>
      <c r="C1210" s="239" t="s">
        <v>1463</v>
      </c>
      <c r="D1210" s="239" t="s">
        <v>157</v>
      </c>
      <c r="E1210" s="240" t="s">
        <v>199</v>
      </c>
      <c r="F1210" s="241" t="s">
        <v>200</v>
      </c>
      <c r="G1210" s="242" t="s">
        <v>201</v>
      </c>
      <c r="H1210" s="243">
        <v>0.15</v>
      </c>
      <c r="I1210" s="120"/>
      <c r="J1210" s="121">
        <f>ROUND(I1210*H1210,2)</f>
        <v>0</v>
      </c>
      <c r="K1210" s="119" t="s">
        <v>161</v>
      </c>
      <c r="L1210" s="31"/>
      <c r="M1210" s="122" t="s">
        <v>19</v>
      </c>
      <c r="N1210" s="123" t="s">
        <v>44</v>
      </c>
      <c r="P1210" s="124">
        <f>O1210*H1210</f>
        <v>0</v>
      </c>
      <c r="Q1210" s="124">
        <v>0</v>
      </c>
      <c r="R1210" s="124">
        <f>Q1210*H1210</f>
        <v>0</v>
      </c>
      <c r="S1210" s="124">
        <v>0</v>
      </c>
      <c r="T1210" s="125">
        <f>S1210*H1210</f>
        <v>0</v>
      </c>
      <c r="AR1210" s="126" t="s">
        <v>162</v>
      </c>
      <c r="AT1210" s="126" t="s">
        <v>157</v>
      </c>
      <c r="AU1210" s="126" t="s">
        <v>80</v>
      </c>
      <c r="AY1210" s="16" t="s">
        <v>155</v>
      </c>
      <c r="BE1210" s="127">
        <f>IF(N1210="základní",J1210,0)</f>
        <v>0</v>
      </c>
      <c r="BF1210" s="127">
        <f>IF(N1210="snížená",J1210,0)</f>
        <v>0</v>
      </c>
      <c r="BG1210" s="127">
        <f>IF(N1210="zákl. přenesená",J1210,0)</f>
        <v>0</v>
      </c>
      <c r="BH1210" s="127">
        <f>IF(N1210="sníž. přenesená",J1210,0)</f>
        <v>0</v>
      </c>
      <c r="BI1210" s="127">
        <f>IF(N1210="nulová",J1210,0)</f>
        <v>0</v>
      </c>
      <c r="BJ1210" s="16" t="s">
        <v>78</v>
      </c>
      <c r="BK1210" s="127">
        <f>ROUND(I1210*H1210,2)</f>
        <v>0</v>
      </c>
      <c r="BL1210" s="16" t="s">
        <v>162</v>
      </c>
      <c r="BM1210" s="126" t="s">
        <v>1464</v>
      </c>
    </row>
    <row r="1211" spans="2:65" s="1" customFormat="1">
      <c r="B1211" s="31"/>
      <c r="D1211" s="244" t="s">
        <v>164</v>
      </c>
      <c r="F1211" s="245" t="s">
        <v>203</v>
      </c>
      <c r="I1211" s="128"/>
      <c r="L1211" s="31"/>
      <c r="M1211" s="129"/>
      <c r="T1211" s="52"/>
      <c r="AT1211" s="16" t="s">
        <v>164</v>
      </c>
      <c r="AU1211" s="16" t="s">
        <v>80</v>
      </c>
    </row>
    <row r="1212" spans="2:65" s="1" customFormat="1" ht="19.5">
      <c r="B1212" s="31"/>
      <c r="D1212" s="234" t="s">
        <v>166</v>
      </c>
      <c r="F1212" s="235" t="s">
        <v>204</v>
      </c>
      <c r="I1212" s="128"/>
      <c r="L1212" s="31"/>
      <c r="M1212" s="129"/>
      <c r="T1212" s="52"/>
      <c r="AT1212" s="16" t="s">
        <v>166</v>
      </c>
      <c r="AU1212" s="16" t="s">
        <v>80</v>
      </c>
    </row>
    <row r="1213" spans="2:65" s="11" customFormat="1" ht="22.9" customHeight="1">
      <c r="B1213" s="109"/>
      <c r="C1213" s="236"/>
      <c r="D1213" s="237" t="s">
        <v>72</v>
      </c>
      <c r="E1213" s="238" t="s">
        <v>354</v>
      </c>
      <c r="F1213" s="238" t="s">
        <v>1465</v>
      </c>
      <c r="G1213" s="236"/>
      <c r="H1213" s="236"/>
      <c r="I1213" s="286"/>
      <c r="J1213" s="287">
        <f>BK1213</f>
        <v>0</v>
      </c>
      <c r="K1213" s="236"/>
      <c r="L1213" s="109"/>
      <c r="M1213" s="114"/>
      <c r="P1213" s="115">
        <f>SUM(P1214:P1241)</f>
        <v>0</v>
      </c>
      <c r="R1213" s="115">
        <f>SUM(R1214:R1241)</f>
        <v>0</v>
      </c>
      <c r="T1213" s="116">
        <f>SUM(T1214:T1241)</f>
        <v>0</v>
      </c>
      <c r="AR1213" s="110" t="s">
        <v>78</v>
      </c>
      <c r="AT1213" s="117" t="s">
        <v>72</v>
      </c>
      <c r="AU1213" s="117" t="s">
        <v>78</v>
      </c>
      <c r="AY1213" s="110" t="s">
        <v>155</v>
      </c>
      <c r="BK1213" s="118">
        <f>SUM(BK1214:BK1241)</f>
        <v>0</v>
      </c>
    </row>
    <row r="1214" spans="2:65" s="1" customFormat="1" ht="21.75" customHeight="1">
      <c r="B1214" s="31"/>
      <c r="C1214" s="239" t="s">
        <v>1466</v>
      </c>
      <c r="D1214" s="239" t="s">
        <v>157</v>
      </c>
      <c r="E1214" s="240" t="s">
        <v>823</v>
      </c>
      <c r="F1214" s="241" t="s">
        <v>824</v>
      </c>
      <c r="G1214" s="242" t="s">
        <v>160</v>
      </c>
      <c r="H1214" s="243">
        <v>24</v>
      </c>
      <c r="I1214" s="120"/>
      <c r="J1214" s="121">
        <f>ROUND(I1214*H1214,2)</f>
        <v>0</v>
      </c>
      <c r="K1214" s="119" t="s">
        <v>161</v>
      </c>
      <c r="L1214" s="31"/>
      <c r="M1214" s="122" t="s">
        <v>19</v>
      </c>
      <c r="N1214" s="123" t="s">
        <v>44</v>
      </c>
      <c r="P1214" s="124">
        <f>O1214*H1214</f>
        <v>0</v>
      </c>
      <c r="Q1214" s="124">
        <v>0</v>
      </c>
      <c r="R1214" s="124">
        <f>Q1214*H1214</f>
        <v>0</v>
      </c>
      <c r="S1214" s="124">
        <v>0</v>
      </c>
      <c r="T1214" s="125">
        <f>S1214*H1214</f>
        <v>0</v>
      </c>
      <c r="AR1214" s="126" t="s">
        <v>162</v>
      </c>
      <c r="AT1214" s="126" t="s">
        <v>157</v>
      </c>
      <c r="AU1214" s="126" t="s">
        <v>80</v>
      </c>
      <c r="AY1214" s="16" t="s">
        <v>155</v>
      </c>
      <c r="BE1214" s="127">
        <f>IF(N1214="základní",J1214,0)</f>
        <v>0</v>
      </c>
      <c r="BF1214" s="127">
        <f>IF(N1214="snížená",J1214,0)</f>
        <v>0</v>
      </c>
      <c r="BG1214" s="127">
        <f>IF(N1214="zákl. přenesená",J1214,0)</f>
        <v>0</v>
      </c>
      <c r="BH1214" s="127">
        <f>IF(N1214="sníž. přenesená",J1214,0)</f>
        <v>0</v>
      </c>
      <c r="BI1214" s="127">
        <f>IF(N1214="nulová",J1214,0)</f>
        <v>0</v>
      </c>
      <c r="BJ1214" s="16" t="s">
        <v>78</v>
      </c>
      <c r="BK1214" s="127">
        <f>ROUND(I1214*H1214,2)</f>
        <v>0</v>
      </c>
      <c r="BL1214" s="16" t="s">
        <v>162</v>
      </c>
      <c r="BM1214" s="126" t="s">
        <v>1467</v>
      </c>
    </row>
    <row r="1215" spans="2:65" s="1" customFormat="1">
      <c r="B1215" s="31"/>
      <c r="D1215" s="244" t="s">
        <v>164</v>
      </c>
      <c r="F1215" s="245" t="s">
        <v>826</v>
      </c>
      <c r="I1215" s="128"/>
      <c r="L1215" s="31"/>
      <c r="M1215" s="129"/>
      <c r="T1215" s="52"/>
      <c r="AT1215" s="16" t="s">
        <v>164</v>
      </c>
      <c r="AU1215" s="16" t="s">
        <v>80</v>
      </c>
    </row>
    <row r="1216" spans="2:65" s="1" customFormat="1" ht="19.5">
      <c r="B1216" s="31"/>
      <c r="D1216" s="234" t="s">
        <v>166</v>
      </c>
      <c r="F1216" s="235" t="s">
        <v>765</v>
      </c>
      <c r="I1216" s="128"/>
      <c r="L1216" s="31"/>
      <c r="M1216" s="129"/>
      <c r="T1216" s="52"/>
      <c r="AT1216" s="16" t="s">
        <v>166</v>
      </c>
      <c r="AU1216" s="16" t="s">
        <v>80</v>
      </c>
    </row>
    <row r="1217" spans="2:65" s="12" customFormat="1">
      <c r="B1217" s="130"/>
      <c r="C1217" s="246"/>
      <c r="D1217" s="234" t="s">
        <v>168</v>
      </c>
      <c r="E1217" s="247" t="s">
        <v>19</v>
      </c>
      <c r="F1217" s="248" t="s">
        <v>1468</v>
      </c>
      <c r="G1217" s="246"/>
      <c r="H1217" s="249">
        <v>24</v>
      </c>
      <c r="I1217" s="132"/>
      <c r="L1217" s="130"/>
      <c r="M1217" s="133"/>
      <c r="T1217" s="134"/>
      <c r="AT1217" s="131" t="s">
        <v>168</v>
      </c>
      <c r="AU1217" s="131" t="s">
        <v>80</v>
      </c>
      <c r="AV1217" s="12" t="s">
        <v>80</v>
      </c>
      <c r="AW1217" s="12" t="s">
        <v>34</v>
      </c>
      <c r="AX1217" s="12" t="s">
        <v>78</v>
      </c>
      <c r="AY1217" s="131" t="s">
        <v>155</v>
      </c>
    </row>
    <row r="1218" spans="2:65" s="1" customFormat="1" ht="16.5" customHeight="1">
      <c r="B1218" s="31"/>
      <c r="C1218" s="239" t="s">
        <v>1469</v>
      </c>
      <c r="D1218" s="239" t="s">
        <v>157</v>
      </c>
      <c r="E1218" s="240" t="s">
        <v>1470</v>
      </c>
      <c r="F1218" s="241" t="s">
        <v>1471</v>
      </c>
      <c r="G1218" s="242" t="s">
        <v>160</v>
      </c>
      <c r="H1218" s="243">
        <v>24</v>
      </c>
      <c r="I1218" s="120"/>
      <c r="J1218" s="121">
        <f>ROUND(I1218*H1218,2)</f>
        <v>0</v>
      </c>
      <c r="K1218" s="119" t="s">
        <v>161</v>
      </c>
      <c r="L1218" s="31"/>
      <c r="M1218" s="122" t="s">
        <v>19</v>
      </c>
      <c r="N1218" s="123" t="s">
        <v>44</v>
      </c>
      <c r="P1218" s="124">
        <f>O1218*H1218</f>
        <v>0</v>
      </c>
      <c r="Q1218" s="124">
        <v>0</v>
      </c>
      <c r="R1218" s="124">
        <f>Q1218*H1218</f>
        <v>0</v>
      </c>
      <c r="S1218" s="124">
        <v>0</v>
      </c>
      <c r="T1218" s="125">
        <f>S1218*H1218</f>
        <v>0</v>
      </c>
      <c r="AR1218" s="126" t="s">
        <v>162</v>
      </c>
      <c r="AT1218" s="126" t="s">
        <v>157</v>
      </c>
      <c r="AU1218" s="126" t="s">
        <v>80</v>
      </c>
      <c r="AY1218" s="16" t="s">
        <v>155</v>
      </c>
      <c r="BE1218" s="127">
        <f>IF(N1218="základní",J1218,0)</f>
        <v>0</v>
      </c>
      <c r="BF1218" s="127">
        <f>IF(N1218="snížená",J1218,0)</f>
        <v>0</v>
      </c>
      <c r="BG1218" s="127">
        <f>IF(N1218="zákl. přenesená",J1218,0)</f>
        <v>0</v>
      </c>
      <c r="BH1218" s="127">
        <f>IF(N1218="sníž. přenesená",J1218,0)</f>
        <v>0</v>
      </c>
      <c r="BI1218" s="127">
        <f>IF(N1218="nulová",J1218,0)</f>
        <v>0</v>
      </c>
      <c r="BJ1218" s="16" t="s">
        <v>78</v>
      </c>
      <c r="BK1218" s="127">
        <f>ROUND(I1218*H1218,2)</f>
        <v>0</v>
      </c>
      <c r="BL1218" s="16" t="s">
        <v>162</v>
      </c>
      <c r="BM1218" s="126" t="s">
        <v>1472</v>
      </c>
    </row>
    <row r="1219" spans="2:65" s="1" customFormat="1">
      <c r="B1219" s="31"/>
      <c r="D1219" s="244" t="s">
        <v>164</v>
      </c>
      <c r="F1219" s="245" t="s">
        <v>1473</v>
      </c>
      <c r="I1219" s="128"/>
      <c r="L1219" s="31"/>
      <c r="M1219" s="129"/>
      <c r="T1219" s="52"/>
      <c r="AT1219" s="16" t="s">
        <v>164</v>
      </c>
      <c r="AU1219" s="16" t="s">
        <v>80</v>
      </c>
    </row>
    <row r="1220" spans="2:65" s="1" customFormat="1" ht="24.2" customHeight="1">
      <c r="B1220" s="31"/>
      <c r="C1220" s="239" t="s">
        <v>1474</v>
      </c>
      <c r="D1220" s="239" t="s">
        <v>157</v>
      </c>
      <c r="E1220" s="240" t="s">
        <v>1475</v>
      </c>
      <c r="F1220" s="241" t="s">
        <v>1476</v>
      </c>
      <c r="G1220" s="242" t="s">
        <v>179</v>
      </c>
      <c r="H1220" s="243">
        <v>2</v>
      </c>
      <c r="I1220" s="120"/>
      <c r="J1220" s="121">
        <f>ROUND(I1220*H1220,2)</f>
        <v>0</v>
      </c>
      <c r="K1220" s="119" t="s">
        <v>161</v>
      </c>
      <c r="L1220" s="31"/>
      <c r="M1220" s="122" t="s">
        <v>19</v>
      </c>
      <c r="N1220" s="123" t="s">
        <v>44</v>
      </c>
      <c r="P1220" s="124">
        <f>O1220*H1220</f>
        <v>0</v>
      </c>
      <c r="Q1220" s="124">
        <v>0</v>
      </c>
      <c r="R1220" s="124">
        <f>Q1220*H1220</f>
        <v>0</v>
      </c>
      <c r="S1220" s="124">
        <v>0</v>
      </c>
      <c r="T1220" s="125">
        <f>S1220*H1220</f>
        <v>0</v>
      </c>
      <c r="AR1220" s="126" t="s">
        <v>162</v>
      </c>
      <c r="AT1220" s="126" t="s">
        <v>157</v>
      </c>
      <c r="AU1220" s="126" t="s">
        <v>80</v>
      </c>
      <c r="AY1220" s="16" t="s">
        <v>155</v>
      </c>
      <c r="BE1220" s="127">
        <f>IF(N1220="základní",J1220,0)</f>
        <v>0</v>
      </c>
      <c r="BF1220" s="127">
        <f>IF(N1220="snížená",J1220,0)</f>
        <v>0</v>
      </c>
      <c r="BG1220" s="127">
        <f>IF(N1220="zákl. přenesená",J1220,0)</f>
        <v>0</v>
      </c>
      <c r="BH1220" s="127">
        <f>IF(N1220="sníž. přenesená",J1220,0)</f>
        <v>0</v>
      </c>
      <c r="BI1220" s="127">
        <f>IF(N1220="nulová",J1220,0)</f>
        <v>0</v>
      </c>
      <c r="BJ1220" s="16" t="s">
        <v>78</v>
      </c>
      <c r="BK1220" s="127">
        <f>ROUND(I1220*H1220,2)</f>
        <v>0</v>
      </c>
      <c r="BL1220" s="16" t="s">
        <v>162</v>
      </c>
      <c r="BM1220" s="126" t="s">
        <v>1477</v>
      </c>
    </row>
    <row r="1221" spans="2:65" s="1" customFormat="1">
      <c r="B1221" s="31"/>
      <c r="D1221" s="244" t="s">
        <v>164</v>
      </c>
      <c r="F1221" s="245" t="s">
        <v>1478</v>
      </c>
      <c r="I1221" s="128"/>
      <c r="L1221" s="31"/>
      <c r="M1221" s="129"/>
      <c r="T1221" s="52"/>
      <c r="AT1221" s="16" t="s">
        <v>164</v>
      </c>
      <c r="AU1221" s="16" t="s">
        <v>80</v>
      </c>
    </row>
    <row r="1222" spans="2:65" s="1" customFormat="1" ht="19.5">
      <c r="B1222" s="31"/>
      <c r="D1222" s="234" t="s">
        <v>166</v>
      </c>
      <c r="F1222" s="235" t="s">
        <v>1479</v>
      </c>
      <c r="I1222" s="128"/>
      <c r="L1222" s="31"/>
      <c r="M1222" s="129"/>
      <c r="T1222" s="52"/>
      <c r="AT1222" s="16" t="s">
        <v>166</v>
      </c>
      <c r="AU1222" s="16" t="s">
        <v>80</v>
      </c>
    </row>
    <row r="1223" spans="2:65" s="12" customFormat="1">
      <c r="B1223" s="130"/>
      <c r="C1223" s="246"/>
      <c r="D1223" s="234" t="s">
        <v>168</v>
      </c>
      <c r="E1223" s="247" t="s">
        <v>19</v>
      </c>
      <c r="F1223" s="248" t="s">
        <v>1480</v>
      </c>
      <c r="G1223" s="246"/>
      <c r="H1223" s="249">
        <v>2.4</v>
      </c>
      <c r="I1223" s="132"/>
      <c r="L1223" s="130"/>
      <c r="M1223" s="133"/>
      <c r="T1223" s="134"/>
      <c r="AT1223" s="131" t="s">
        <v>168</v>
      </c>
      <c r="AU1223" s="131" t="s">
        <v>80</v>
      </c>
      <c r="AV1223" s="12" t="s">
        <v>80</v>
      </c>
      <c r="AW1223" s="12" t="s">
        <v>34</v>
      </c>
      <c r="AX1223" s="12" t="s">
        <v>73</v>
      </c>
      <c r="AY1223" s="131" t="s">
        <v>155</v>
      </c>
    </row>
    <row r="1224" spans="2:65" s="12" customFormat="1">
      <c r="B1224" s="130"/>
      <c r="C1224" s="246"/>
      <c r="D1224" s="234" t="s">
        <v>168</v>
      </c>
      <c r="E1224" s="247" t="s">
        <v>19</v>
      </c>
      <c r="F1224" s="248" t="s">
        <v>339</v>
      </c>
      <c r="G1224" s="246"/>
      <c r="H1224" s="249">
        <v>2</v>
      </c>
      <c r="I1224" s="132"/>
      <c r="L1224" s="130"/>
      <c r="M1224" s="133"/>
      <c r="T1224" s="134"/>
      <c r="AT1224" s="131" t="s">
        <v>168</v>
      </c>
      <c r="AU1224" s="131" t="s">
        <v>80</v>
      </c>
      <c r="AV1224" s="12" t="s">
        <v>80</v>
      </c>
      <c r="AW1224" s="12" t="s">
        <v>34</v>
      </c>
      <c r="AX1224" s="12" t="s">
        <v>78</v>
      </c>
      <c r="AY1224" s="131" t="s">
        <v>155</v>
      </c>
    </row>
    <row r="1225" spans="2:65" s="1" customFormat="1" ht="44.25" customHeight="1">
      <c r="B1225" s="31"/>
      <c r="C1225" s="239" t="s">
        <v>1481</v>
      </c>
      <c r="D1225" s="239" t="s">
        <v>157</v>
      </c>
      <c r="E1225" s="240" t="s">
        <v>199</v>
      </c>
      <c r="F1225" s="241" t="s">
        <v>200</v>
      </c>
      <c r="G1225" s="242" t="s">
        <v>201</v>
      </c>
      <c r="H1225" s="243">
        <v>0.02</v>
      </c>
      <c r="I1225" s="120"/>
      <c r="J1225" s="121">
        <f>ROUND(I1225*H1225,2)</f>
        <v>0</v>
      </c>
      <c r="K1225" s="119" t="s">
        <v>161</v>
      </c>
      <c r="L1225" s="31"/>
      <c r="M1225" s="122" t="s">
        <v>19</v>
      </c>
      <c r="N1225" s="123" t="s">
        <v>44</v>
      </c>
      <c r="P1225" s="124">
        <f>O1225*H1225</f>
        <v>0</v>
      </c>
      <c r="Q1225" s="124">
        <v>0</v>
      </c>
      <c r="R1225" s="124">
        <f>Q1225*H1225</f>
        <v>0</v>
      </c>
      <c r="S1225" s="124">
        <v>0</v>
      </c>
      <c r="T1225" s="125">
        <f>S1225*H1225</f>
        <v>0</v>
      </c>
      <c r="AR1225" s="126" t="s">
        <v>162</v>
      </c>
      <c r="AT1225" s="126" t="s">
        <v>157</v>
      </c>
      <c r="AU1225" s="126" t="s">
        <v>80</v>
      </c>
      <c r="AY1225" s="16" t="s">
        <v>155</v>
      </c>
      <c r="BE1225" s="127">
        <f>IF(N1225="základní",J1225,0)</f>
        <v>0</v>
      </c>
      <c r="BF1225" s="127">
        <f>IF(N1225="snížená",J1225,0)</f>
        <v>0</v>
      </c>
      <c r="BG1225" s="127">
        <f>IF(N1225="zákl. přenesená",J1225,0)</f>
        <v>0</v>
      </c>
      <c r="BH1225" s="127">
        <f>IF(N1225="sníž. přenesená",J1225,0)</f>
        <v>0</v>
      </c>
      <c r="BI1225" s="127">
        <f>IF(N1225="nulová",J1225,0)</f>
        <v>0</v>
      </c>
      <c r="BJ1225" s="16" t="s">
        <v>78</v>
      </c>
      <c r="BK1225" s="127">
        <f>ROUND(I1225*H1225,2)</f>
        <v>0</v>
      </c>
      <c r="BL1225" s="16" t="s">
        <v>162</v>
      </c>
      <c r="BM1225" s="126" t="s">
        <v>1482</v>
      </c>
    </row>
    <row r="1226" spans="2:65" s="1" customFormat="1">
      <c r="B1226" s="31"/>
      <c r="D1226" s="244" t="s">
        <v>164</v>
      </c>
      <c r="F1226" s="245" t="s">
        <v>203</v>
      </c>
      <c r="I1226" s="128"/>
      <c r="L1226" s="31"/>
      <c r="M1226" s="129"/>
      <c r="T1226" s="52"/>
      <c r="AT1226" s="16" t="s">
        <v>164</v>
      </c>
      <c r="AU1226" s="16" t="s">
        <v>80</v>
      </c>
    </row>
    <row r="1227" spans="2:65" s="1" customFormat="1" ht="19.5">
      <c r="B1227" s="31"/>
      <c r="D1227" s="234" t="s">
        <v>166</v>
      </c>
      <c r="F1227" s="235" t="s">
        <v>204</v>
      </c>
      <c r="I1227" s="128"/>
      <c r="L1227" s="31"/>
      <c r="M1227" s="129"/>
      <c r="T1227" s="52"/>
      <c r="AT1227" s="16" t="s">
        <v>166</v>
      </c>
      <c r="AU1227" s="16" t="s">
        <v>80</v>
      </c>
    </row>
    <row r="1228" spans="2:65" s="1" customFormat="1" ht="16.5" customHeight="1">
      <c r="B1228" s="31"/>
      <c r="C1228" s="239" t="s">
        <v>1483</v>
      </c>
      <c r="D1228" s="239" t="s">
        <v>157</v>
      </c>
      <c r="E1228" s="240" t="s">
        <v>1484</v>
      </c>
      <c r="F1228" s="241" t="s">
        <v>1485</v>
      </c>
      <c r="G1228" s="242" t="s">
        <v>179</v>
      </c>
      <c r="H1228" s="243">
        <v>184</v>
      </c>
      <c r="I1228" s="120"/>
      <c r="J1228" s="121">
        <f>ROUND(I1228*H1228,2)</f>
        <v>0</v>
      </c>
      <c r="K1228" s="119" t="s">
        <v>19</v>
      </c>
      <c r="L1228" s="31"/>
      <c r="M1228" s="122" t="s">
        <v>19</v>
      </c>
      <c r="N1228" s="123" t="s">
        <v>44</v>
      </c>
      <c r="P1228" s="124">
        <f>O1228*H1228</f>
        <v>0</v>
      </c>
      <c r="Q1228" s="124">
        <v>0</v>
      </c>
      <c r="R1228" s="124">
        <f>Q1228*H1228</f>
        <v>0</v>
      </c>
      <c r="S1228" s="124">
        <v>0</v>
      </c>
      <c r="T1228" s="125">
        <f>S1228*H1228</f>
        <v>0</v>
      </c>
      <c r="AR1228" s="126" t="s">
        <v>162</v>
      </c>
      <c r="AT1228" s="126" t="s">
        <v>157</v>
      </c>
      <c r="AU1228" s="126" t="s">
        <v>80</v>
      </c>
      <c r="AY1228" s="16" t="s">
        <v>155</v>
      </c>
      <c r="BE1228" s="127">
        <f>IF(N1228="základní",J1228,0)</f>
        <v>0</v>
      </c>
      <c r="BF1228" s="127">
        <f>IF(N1228="snížená",J1228,0)</f>
        <v>0</v>
      </c>
      <c r="BG1228" s="127">
        <f>IF(N1228="zákl. přenesená",J1228,0)</f>
        <v>0</v>
      </c>
      <c r="BH1228" s="127">
        <f>IF(N1228="sníž. přenesená",J1228,0)</f>
        <v>0</v>
      </c>
      <c r="BI1228" s="127">
        <f>IF(N1228="nulová",J1228,0)</f>
        <v>0</v>
      </c>
      <c r="BJ1228" s="16" t="s">
        <v>78</v>
      </c>
      <c r="BK1228" s="127">
        <f>ROUND(I1228*H1228,2)</f>
        <v>0</v>
      </c>
      <c r="BL1228" s="16" t="s">
        <v>162</v>
      </c>
      <c r="BM1228" s="126" t="s">
        <v>1486</v>
      </c>
    </row>
    <row r="1229" spans="2:65" s="1" customFormat="1" ht="19.5">
      <c r="B1229" s="31"/>
      <c r="D1229" s="234" t="s">
        <v>166</v>
      </c>
      <c r="F1229" s="235" t="s">
        <v>1487</v>
      </c>
      <c r="I1229" s="128"/>
      <c r="L1229" s="31"/>
      <c r="M1229" s="129"/>
      <c r="T1229" s="52"/>
      <c r="AT1229" s="16" t="s">
        <v>166</v>
      </c>
      <c r="AU1229" s="16" t="s">
        <v>80</v>
      </c>
    </row>
    <row r="1230" spans="2:65" s="12" customFormat="1">
      <c r="B1230" s="130"/>
      <c r="C1230" s="246"/>
      <c r="D1230" s="234" t="s">
        <v>168</v>
      </c>
      <c r="E1230" s="247" t="s">
        <v>19</v>
      </c>
      <c r="F1230" s="248" t="s">
        <v>1488</v>
      </c>
      <c r="G1230" s="246"/>
      <c r="H1230" s="249">
        <v>184</v>
      </c>
      <c r="I1230" s="132"/>
      <c r="L1230" s="130"/>
      <c r="M1230" s="133"/>
      <c r="T1230" s="134"/>
      <c r="AT1230" s="131" t="s">
        <v>168</v>
      </c>
      <c r="AU1230" s="131" t="s">
        <v>80</v>
      </c>
      <c r="AV1230" s="12" t="s">
        <v>80</v>
      </c>
      <c r="AW1230" s="12" t="s">
        <v>34</v>
      </c>
      <c r="AX1230" s="12" t="s">
        <v>78</v>
      </c>
      <c r="AY1230" s="131" t="s">
        <v>155</v>
      </c>
    </row>
    <row r="1231" spans="2:65" s="1" customFormat="1" ht="21.75" customHeight="1">
      <c r="B1231" s="31"/>
      <c r="C1231" s="239" t="s">
        <v>1489</v>
      </c>
      <c r="D1231" s="239" t="s">
        <v>157</v>
      </c>
      <c r="E1231" s="240" t="s">
        <v>1157</v>
      </c>
      <c r="F1231" s="241" t="s">
        <v>1158</v>
      </c>
      <c r="G1231" s="242" t="s">
        <v>172</v>
      </c>
      <c r="H1231" s="243">
        <v>7.36</v>
      </c>
      <c r="I1231" s="120"/>
      <c r="J1231" s="121">
        <f>ROUND(I1231*H1231,2)</f>
        <v>0</v>
      </c>
      <c r="K1231" s="119" t="s">
        <v>161</v>
      </c>
      <c r="L1231" s="31"/>
      <c r="M1231" s="122" t="s">
        <v>19</v>
      </c>
      <c r="N1231" s="123" t="s">
        <v>44</v>
      </c>
      <c r="P1231" s="124">
        <f>O1231*H1231</f>
        <v>0</v>
      </c>
      <c r="Q1231" s="124">
        <v>0</v>
      </c>
      <c r="R1231" s="124">
        <f>Q1231*H1231</f>
        <v>0</v>
      </c>
      <c r="S1231" s="124">
        <v>0</v>
      </c>
      <c r="T1231" s="125">
        <f>S1231*H1231</f>
        <v>0</v>
      </c>
      <c r="AR1231" s="126" t="s">
        <v>162</v>
      </c>
      <c r="AT1231" s="126" t="s">
        <v>157</v>
      </c>
      <c r="AU1231" s="126" t="s">
        <v>80</v>
      </c>
      <c r="AY1231" s="16" t="s">
        <v>155</v>
      </c>
      <c r="BE1231" s="127">
        <f>IF(N1231="základní",J1231,0)</f>
        <v>0</v>
      </c>
      <c r="BF1231" s="127">
        <f>IF(N1231="snížená",J1231,0)</f>
        <v>0</v>
      </c>
      <c r="BG1231" s="127">
        <f>IF(N1231="zákl. přenesená",J1231,0)</f>
        <v>0</v>
      </c>
      <c r="BH1231" s="127">
        <f>IF(N1231="sníž. přenesená",J1231,0)</f>
        <v>0</v>
      </c>
      <c r="BI1231" s="127">
        <f>IF(N1231="nulová",J1231,0)</f>
        <v>0</v>
      </c>
      <c r="BJ1231" s="16" t="s">
        <v>78</v>
      </c>
      <c r="BK1231" s="127">
        <f>ROUND(I1231*H1231,2)</f>
        <v>0</v>
      </c>
      <c r="BL1231" s="16" t="s">
        <v>162</v>
      </c>
      <c r="BM1231" s="126" t="s">
        <v>1490</v>
      </c>
    </row>
    <row r="1232" spans="2:65" s="1" customFormat="1">
      <c r="B1232" s="31"/>
      <c r="D1232" s="244" t="s">
        <v>164</v>
      </c>
      <c r="F1232" s="245" t="s">
        <v>1160</v>
      </c>
      <c r="I1232" s="128"/>
      <c r="L1232" s="31"/>
      <c r="M1232" s="129"/>
      <c r="T1232" s="52"/>
      <c r="AT1232" s="16" t="s">
        <v>164</v>
      </c>
      <c r="AU1232" s="16" t="s">
        <v>80</v>
      </c>
    </row>
    <row r="1233" spans="2:65" s="1" customFormat="1" ht="19.5">
      <c r="B1233" s="31"/>
      <c r="D1233" s="234" t="s">
        <v>166</v>
      </c>
      <c r="F1233" s="235" t="s">
        <v>1491</v>
      </c>
      <c r="I1233" s="128"/>
      <c r="L1233" s="31"/>
      <c r="M1233" s="129"/>
      <c r="T1233" s="52"/>
      <c r="AT1233" s="16" t="s">
        <v>166</v>
      </c>
      <c r="AU1233" s="16" t="s">
        <v>80</v>
      </c>
    </row>
    <row r="1234" spans="2:65" s="12" customFormat="1">
      <c r="B1234" s="130"/>
      <c r="C1234" s="246"/>
      <c r="D1234" s="234" t="s">
        <v>168</v>
      </c>
      <c r="E1234" s="247" t="s">
        <v>19</v>
      </c>
      <c r="F1234" s="248" t="s">
        <v>1492</v>
      </c>
      <c r="G1234" s="246"/>
      <c r="H1234" s="249">
        <v>7.36</v>
      </c>
      <c r="I1234" s="132"/>
      <c r="L1234" s="130"/>
      <c r="M1234" s="133"/>
      <c r="T1234" s="134"/>
      <c r="AT1234" s="131" t="s">
        <v>168</v>
      </c>
      <c r="AU1234" s="131" t="s">
        <v>80</v>
      </c>
      <c r="AV1234" s="12" t="s">
        <v>80</v>
      </c>
      <c r="AW1234" s="12" t="s">
        <v>34</v>
      </c>
      <c r="AX1234" s="12" t="s">
        <v>78</v>
      </c>
      <c r="AY1234" s="131" t="s">
        <v>155</v>
      </c>
    </row>
    <row r="1235" spans="2:65" s="1" customFormat="1" ht="33" customHeight="1">
      <c r="B1235" s="31"/>
      <c r="C1235" s="239" t="s">
        <v>1493</v>
      </c>
      <c r="D1235" s="239" t="s">
        <v>157</v>
      </c>
      <c r="E1235" s="240" t="s">
        <v>1494</v>
      </c>
      <c r="F1235" s="241" t="s">
        <v>1495</v>
      </c>
      <c r="G1235" s="242" t="s">
        <v>172</v>
      </c>
      <c r="H1235" s="243">
        <v>7.36</v>
      </c>
      <c r="I1235" s="120"/>
      <c r="J1235" s="121">
        <f>ROUND(I1235*H1235,2)</f>
        <v>0</v>
      </c>
      <c r="K1235" s="119" t="s">
        <v>161</v>
      </c>
      <c r="L1235" s="31"/>
      <c r="M1235" s="122" t="s">
        <v>19</v>
      </c>
      <c r="N1235" s="123" t="s">
        <v>44</v>
      </c>
      <c r="P1235" s="124">
        <f>O1235*H1235</f>
        <v>0</v>
      </c>
      <c r="Q1235" s="124">
        <v>0</v>
      </c>
      <c r="R1235" s="124">
        <f>Q1235*H1235</f>
        <v>0</v>
      </c>
      <c r="S1235" s="124">
        <v>0</v>
      </c>
      <c r="T1235" s="125">
        <f>S1235*H1235</f>
        <v>0</v>
      </c>
      <c r="AR1235" s="126" t="s">
        <v>162</v>
      </c>
      <c r="AT1235" s="126" t="s">
        <v>157</v>
      </c>
      <c r="AU1235" s="126" t="s">
        <v>80</v>
      </c>
      <c r="AY1235" s="16" t="s">
        <v>155</v>
      </c>
      <c r="BE1235" s="127">
        <f>IF(N1235="základní",J1235,0)</f>
        <v>0</v>
      </c>
      <c r="BF1235" s="127">
        <f>IF(N1235="snížená",J1235,0)</f>
        <v>0</v>
      </c>
      <c r="BG1235" s="127">
        <f>IF(N1235="zákl. přenesená",J1235,0)</f>
        <v>0</v>
      </c>
      <c r="BH1235" s="127">
        <f>IF(N1235="sníž. přenesená",J1235,0)</f>
        <v>0</v>
      </c>
      <c r="BI1235" s="127">
        <f>IF(N1235="nulová",J1235,0)</f>
        <v>0</v>
      </c>
      <c r="BJ1235" s="16" t="s">
        <v>78</v>
      </c>
      <c r="BK1235" s="127">
        <f>ROUND(I1235*H1235,2)</f>
        <v>0</v>
      </c>
      <c r="BL1235" s="16" t="s">
        <v>162</v>
      </c>
      <c r="BM1235" s="126" t="s">
        <v>1496</v>
      </c>
    </row>
    <row r="1236" spans="2:65" s="1" customFormat="1">
      <c r="B1236" s="31"/>
      <c r="D1236" s="244" t="s">
        <v>164</v>
      </c>
      <c r="F1236" s="245" t="s">
        <v>1497</v>
      </c>
      <c r="I1236" s="128"/>
      <c r="L1236" s="31"/>
      <c r="M1236" s="129"/>
      <c r="T1236" s="52"/>
      <c r="AT1236" s="16" t="s">
        <v>164</v>
      </c>
      <c r="AU1236" s="16" t="s">
        <v>80</v>
      </c>
    </row>
    <row r="1237" spans="2:65" s="1" customFormat="1" ht="37.9" customHeight="1">
      <c r="B1237" s="31"/>
      <c r="C1237" s="239" t="s">
        <v>1498</v>
      </c>
      <c r="D1237" s="239" t="s">
        <v>157</v>
      </c>
      <c r="E1237" s="240" t="s">
        <v>309</v>
      </c>
      <c r="F1237" s="241" t="s">
        <v>310</v>
      </c>
      <c r="G1237" s="242" t="s">
        <v>300</v>
      </c>
      <c r="H1237" s="243">
        <v>4.8</v>
      </c>
      <c r="I1237" s="120"/>
      <c r="J1237" s="121">
        <f>ROUND(I1237*H1237,2)</f>
        <v>0</v>
      </c>
      <c r="K1237" s="119" t="s">
        <v>19</v>
      </c>
      <c r="L1237" s="31"/>
      <c r="M1237" s="122" t="s">
        <v>19</v>
      </c>
      <c r="N1237" s="123" t="s">
        <v>44</v>
      </c>
      <c r="P1237" s="124">
        <f>O1237*H1237</f>
        <v>0</v>
      </c>
      <c r="Q1237" s="124">
        <v>0</v>
      </c>
      <c r="R1237" s="124">
        <f>Q1237*H1237</f>
        <v>0</v>
      </c>
      <c r="S1237" s="124">
        <v>0</v>
      </c>
      <c r="T1237" s="125">
        <f>S1237*H1237</f>
        <v>0</v>
      </c>
      <c r="AR1237" s="126" t="s">
        <v>162</v>
      </c>
      <c r="AT1237" s="126" t="s">
        <v>157</v>
      </c>
      <c r="AU1237" s="126" t="s">
        <v>80</v>
      </c>
      <c r="AY1237" s="16" t="s">
        <v>155</v>
      </c>
      <c r="BE1237" s="127">
        <f>IF(N1237="základní",J1237,0)</f>
        <v>0</v>
      </c>
      <c r="BF1237" s="127">
        <f>IF(N1237="snížená",J1237,0)</f>
        <v>0</v>
      </c>
      <c r="BG1237" s="127">
        <f>IF(N1237="zákl. přenesená",J1237,0)</f>
        <v>0</v>
      </c>
      <c r="BH1237" s="127">
        <f>IF(N1237="sníž. přenesená",J1237,0)</f>
        <v>0</v>
      </c>
      <c r="BI1237" s="127">
        <f>IF(N1237="nulová",J1237,0)</f>
        <v>0</v>
      </c>
      <c r="BJ1237" s="16" t="s">
        <v>78</v>
      </c>
      <c r="BK1237" s="127">
        <f>ROUND(I1237*H1237,2)</f>
        <v>0</v>
      </c>
      <c r="BL1237" s="16" t="s">
        <v>162</v>
      </c>
      <c r="BM1237" s="126" t="s">
        <v>1499</v>
      </c>
    </row>
    <row r="1238" spans="2:65" s="1" customFormat="1" ht="29.25">
      <c r="B1238" s="31"/>
      <c r="D1238" s="234" t="s">
        <v>166</v>
      </c>
      <c r="F1238" s="235" t="s">
        <v>959</v>
      </c>
      <c r="I1238" s="128"/>
      <c r="L1238" s="31"/>
      <c r="M1238" s="129"/>
      <c r="T1238" s="52"/>
      <c r="AT1238" s="16" t="s">
        <v>166</v>
      </c>
      <c r="AU1238" s="16" t="s">
        <v>80</v>
      </c>
    </row>
    <row r="1239" spans="2:65" s="12" customFormat="1">
      <c r="B1239" s="130"/>
      <c r="C1239" s="246"/>
      <c r="D1239" s="234" t="s">
        <v>168</v>
      </c>
      <c r="E1239" s="247" t="s">
        <v>19</v>
      </c>
      <c r="F1239" s="248" t="s">
        <v>1500</v>
      </c>
      <c r="G1239" s="246"/>
      <c r="H1239" s="249">
        <v>4.8</v>
      </c>
      <c r="I1239" s="132"/>
      <c r="L1239" s="130"/>
      <c r="M1239" s="133"/>
      <c r="T1239" s="134"/>
      <c r="AT1239" s="131" t="s">
        <v>168</v>
      </c>
      <c r="AU1239" s="131" t="s">
        <v>80</v>
      </c>
      <c r="AV1239" s="12" t="s">
        <v>80</v>
      </c>
      <c r="AW1239" s="12" t="s">
        <v>34</v>
      </c>
      <c r="AX1239" s="12" t="s">
        <v>78</v>
      </c>
      <c r="AY1239" s="131" t="s">
        <v>155</v>
      </c>
    </row>
    <row r="1240" spans="2:65" s="1" customFormat="1" ht="24.2" customHeight="1">
      <c r="B1240" s="31"/>
      <c r="C1240" s="250" t="s">
        <v>1501</v>
      </c>
      <c r="D1240" s="250" t="s">
        <v>192</v>
      </c>
      <c r="E1240" s="251" t="s">
        <v>1502</v>
      </c>
      <c r="F1240" s="252" t="s">
        <v>1503</v>
      </c>
      <c r="G1240" s="253" t="s">
        <v>300</v>
      </c>
      <c r="H1240" s="254">
        <v>4.8</v>
      </c>
      <c r="I1240" s="136"/>
      <c r="J1240" s="137">
        <f>ROUND(I1240*H1240,2)</f>
        <v>0</v>
      </c>
      <c r="K1240" s="135" t="s">
        <v>19</v>
      </c>
      <c r="L1240" s="138"/>
      <c r="M1240" s="139" t="s">
        <v>19</v>
      </c>
      <c r="N1240" s="140" t="s">
        <v>44</v>
      </c>
      <c r="P1240" s="124">
        <f>O1240*H1240</f>
        <v>0</v>
      </c>
      <c r="Q1240" s="124">
        <v>0</v>
      </c>
      <c r="R1240" s="124">
        <f>Q1240*H1240</f>
        <v>0</v>
      </c>
      <c r="S1240" s="124">
        <v>0</v>
      </c>
      <c r="T1240" s="125">
        <f>S1240*H1240</f>
        <v>0</v>
      </c>
      <c r="AR1240" s="126" t="s">
        <v>195</v>
      </c>
      <c r="AT1240" s="126" t="s">
        <v>192</v>
      </c>
      <c r="AU1240" s="126" t="s">
        <v>80</v>
      </c>
      <c r="AY1240" s="16" t="s">
        <v>155</v>
      </c>
      <c r="BE1240" s="127">
        <f>IF(N1240="základní",J1240,0)</f>
        <v>0</v>
      </c>
      <c r="BF1240" s="127">
        <f>IF(N1240="snížená",J1240,0)</f>
        <v>0</v>
      </c>
      <c r="BG1240" s="127">
        <f>IF(N1240="zákl. přenesená",J1240,0)</f>
        <v>0</v>
      </c>
      <c r="BH1240" s="127">
        <f>IF(N1240="sníž. přenesená",J1240,0)</f>
        <v>0</v>
      </c>
      <c r="BI1240" s="127">
        <f>IF(N1240="nulová",J1240,0)</f>
        <v>0</v>
      </c>
      <c r="BJ1240" s="16" t="s">
        <v>78</v>
      </c>
      <c r="BK1240" s="127">
        <f>ROUND(I1240*H1240,2)</f>
        <v>0</v>
      </c>
      <c r="BL1240" s="16" t="s">
        <v>162</v>
      </c>
      <c r="BM1240" s="126" t="s">
        <v>1504</v>
      </c>
    </row>
    <row r="1241" spans="2:65" s="1" customFormat="1" ht="19.5">
      <c r="B1241" s="31"/>
      <c r="D1241" s="234" t="s">
        <v>166</v>
      </c>
      <c r="F1241" s="235" t="s">
        <v>1505</v>
      </c>
      <c r="I1241" s="128"/>
      <c r="L1241" s="31"/>
      <c r="M1241" s="129"/>
      <c r="T1241" s="52"/>
      <c r="AT1241" s="16" t="s">
        <v>166</v>
      </c>
      <c r="AU1241" s="16" t="s">
        <v>80</v>
      </c>
    </row>
    <row r="1242" spans="2:65" s="11" customFormat="1" ht="22.9" customHeight="1">
      <c r="B1242" s="109"/>
      <c r="C1242" s="236"/>
      <c r="D1242" s="237" t="s">
        <v>72</v>
      </c>
      <c r="E1242" s="238" t="s">
        <v>360</v>
      </c>
      <c r="F1242" s="238" t="s">
        <v>1506</v>
      </c>
      <c r="G1242" s="236"/>
      <c r="H1242" s="236"/>
      <c r="I1242" s="286"/>
      <c r="J1242" s="287">
        <f>BK1242</f>
        <v>0</v>
      </c>
      <c r="K1242" s="236"/>
      <c r="L1242" s="109"/>
      <c r="M1242" s="114"/>
      <c r="P1242" s="115">
        <f>SUM(P1243:P1284)</f>
        <v>0</v>
      </c>
      <c r="R1242" s="115">
        <f>SUM(R1243:R1284)</f>
        <v>0</v>
      </c>
      <c r="T1242" s="116">
        <f>SUM(T1243:T1284)</f>
        <v>0</v>
      </c>
      <c r="AR1242" s="110" t="s">
        <v>78</v>
      </c>
      <c r="AT1242" s="117" t="s">
        <v>72</v>
      </c>
      <c r="AU1242" s="117" t="s">
        <v>78</v>
      </c>
      <c r="AY1242" s="110" t="s">
        <v>155</v>
      </c>
      <c r="BK1242" s="118">
        <f>SUM(BK1243:BK1284)</f>
        <v>0</v>
      </c>
    </row>
    <row r="1243" spans="2:65" s="1" customFormat="1" ht="21.75" customHeight="1">
      <c r="B1243" s="31"/>
      <c r="C1243" s="239" t="s">
        <v>1507</v>
      </c>
      <c r="D1243" s="239" t="s">
        <v>157</v>
      </c>
      <c r="E1243" s="240" t="s">
        <v>823</v>
      </c>
      <c r="F1243" s="241" t="s">
        <v>824</v>
      </c>
      <c r="G1243" s="242" t="s">
        <v>160</v>
      </c>
      <c r="H1243" s="243">
        <v>9.26</v>
      </c>
      <c r="I1243" s="120"/>
      <c r="J1243" s="121">
        <f>ROUND(I1243*H1243,2)</f>
        <v>0</v>
      </c>
      <c r="K1243" s="119" t="s">
        <v>161</v>
      </c>
      <c r="L1243" s="31"/>
      <c r="M1243" s="122" t="s">
        <v>19</v>
      </c>
      <c r="N1243" s="123" t="s">
        <v>44</v>
      </c>
      <c r="P1243" s="124">
        <f>O1243*H1243</f>
        <v>0</v>
      </c>
      <c r="Q1243" s="124">
        <v>0</v>
      </c>
      <c r="R1243" s="124">
        <f>Q1243*H1243</f>
        <v>0</v>
      </c>
      <c r="S1243" s="124">
        <v>0</v>
      </c>
      <c r="T1243" s="125">
        <f>S1243*H1243</f>
        <v>0</v>
      </c>
      <c r="AR1243" s="126" t="s">
        <v>162</v>
      </c>
      <c r="AT1243" s="126" t="s">
        <v>157</v>
      </c>
      <c r="AU1243" s="126" t="s">
        <v>80</v>
      </c>
      <c r="AY1243" s="16" t="s">
        <v>155</v>
      </c>
      <c r="BE1243" s="127">
        <f>IF(N1243="základní",J1243,0)</f>
        <v>0</v>
      </c>
      <c r="BF1243" s="127">
        <f>IF(N1243="snížená",J1243,0)</f>
        <v>0</v>
      </c>
      <c r="BG1243" s="127">
        <f>IF(N1243="zákl. přenesená",J1243,0)</f>
        <v>0</v>
      </c>
      <c r="BH1243" s="127">
        <f>IF(N1243="sníž. přenesená",J1243,0)</f>
        <v>0</v>
      </c>
      <c r="BI1243" s="127">
        <f>IF(N1243="nulová",J1243,0)</f>
        <v>0</v>
      </c>
      <c r="BJ1243" s="16" t="s">
        <v>78</v>
      </c>
      <c r="BK1243" s="127">
        <f>ROUND(I1243*H1243,2)</f>
        <v>0</v>
      </c>
      <c r="BL1243" s="16" t="s">
        <v>162</v>
      </c>
      <c r="BM1243" s="126" t="s">
        <v>1508</v>
      </c>
    </row>
    <row r="1244" spans="2:65" s="1" customFormat="1">
      <c r="B1244" s="31"/>
      <c r="D1244" s="244" t="s">
        <v>164</v>
      </c>
      <c r="F1244" s="245" t="s">
        <v>826</v>
      </c>
      <c r="I1244" s="128"/>
      <c r="L1244" s="31"/>
      <c r="M1244" s="129"/>
      <c r="T1244" s="52"/>
      <c r="AT1244" s="16" t="s">
        <v>164</v>
      </c>
      <c r="AU1244" s="16" t="s">
        <v>80</v>
      </c>
    </row>
    <row r="1245" spans="2:65" s="1" customFormat="1" ht="19.5">
      <c r="B1245" s="31"/>
      <c r="D1245" s="234" t="s">
        <v>166</v>
      </c>
      <c r="F1245" s="235" t="s">
        <v>372</v>
      </c>
      <c r="I1245" s="128"/>
      <c r="L1245" s="31"/>
      <c r="M1245" s="129"/>
      <c r="T1245" s="52"/>
      <c r="AT1245" s="16" t="s">
        <v>166</v>
      </c>
      <c r="AU1245" s="16" t="s">
        <v>80</v>
      </c>
    </row>
    <row r="1246" spans="2:65" s="12" customFormat="1">
      <c r="B1246" s="130"/>
      <c r="C1246" s="246"/>
      <c r="D1246" s="234" t="s">
        <v>168</v>
      </c>
      <c r="E1246" s="247" t="s">
        <v>19</v>
      </c>
      <c r="F1246" s="248" t="s">
        <v>1509</v>
      </c>
      <c r="G1246" s="246"/>
      <c r="H1246" s="249">
        <v>2.2400000000000002</v>
      </c>
      <c r="I1246" s="132"/>
      <c r="L1246" s="130"/>
      <c r="M1246" s="133"/>
      <c r="T1246" s="134"/>
      <c r="AT1246" s="131" t="s">
        <v>168</v>
      </c>
      <c r="AU1246" s="131" t="s">
        <v>80</v>
      </c>
      <c r="AV1246" s="12" t="s">
        <v>80</v>
      </c>
      <c r="AW1246" s="12" t="s">
        <v>34</v>
      </c>
      <c r="AX1246" s="12" t="s">
        <v>73</v>
      </c>
      <c r="AY1246" s="131" t="s">
        <v>155</v>
      </c>
    </row>
    <row r="1247" spans="2:65" s="12" customFormat="1">
      <c r="B1247" s="130"/>
      <c r="C1247" s="246"/>
      <c r="D1247" s="234" t="s">
        <v>168</v>
      </c>
      <c r="E1247" s="247" t="s">
        <v>19</v>
      </c>
      <c r="F1247" s="248" t="s">
        <v>1510</v>
      </c>
      <c r="G1247" s="246"/>
      <c r="H1247" s="249">
        <v>7.02</v>
      </c>
      <c r="I1247" s="132"/>
      <c r="L1247" s="130"/>
      <c r="M1247" s="133"/>
      <c r="T1247" s="134"/>
      <c r="AT1247" s="131" t="s">
        <v>168</v>
      </c>
      <c r="AU1247" s="131" t="s">
        <v>80</v>
      </c>
      <c r="AV1247" s="12" t="s">
        <v>80</v>
      </c>
      <c r="AW1247" s="12" t="s">
        <v>34</v>
      </c>
      <c r="AX1247" s="12" t="s">
        <v>73</v>
      </c>
      <c r="AY1247" s="131" t="s">
        <v>155</v>
      </c>
    </row>
    <row r="1248" spans="2:65" s="13" customFormat="1">
      <c r="B1248" s="141"/>
      <c r="C1248" s="258"/>
      <c r="D1248" s="234" t="s">
        <v>168</v>
      </c>
      <c r="E1248" s="261" t="s">
        <v>19</v>
      </c>
      <c r="F1248" s="262" t="s">
        <v>970</v>
      </c>
      <c r="G1248" s="258"/>
      <c r="H1248" s="263">
        <v>9.26</v>
      </c>
      <c r="I1248" s="143"/>
      <c r="L1248" s="141"/>
      <c r="M1248" s="144"/>
      <c r="T1248" s="145"/>
      <c r="AT1248" s="142" t="s">
        <v>168</v>
      </c>
      <c r="AU1248" s="142" t="s">
        <v>80</v>
      </c>
      <c r="AV1248" s="13" t="s">
        <v>162</v>
      </c>
      <c r="AW1248" s="13" t="s">
        <v>34</v>
      </c>
      <c r="AX1248" s="13" t="s">
        <v>78</v>
      </c>
      <c r="AY1248" s="142" t="s">
        <v>155</v>
      </c>
    </row>
    <row r="1249" spans="2:65" s="1" customFormat="1" ht="16.5" customHeight="1">
      <c r="B1249" s="31"/>
      <c r="C1249" s="239" t="s">
        <v>1511</v>
      </c>
      <c r="D1249" s="239" t="s">
        <v>157</v>
      </c>
      <c r="E1249" s="240" t="s">
        <v>1470</v>
      </c>
      <c r="F1249" s="241" t="s">
        <v>1471</v>
      </c>
      <c r="G1249" s="242" t="s">
        <v>160</v>
      </c>
      <c r="H1249" s="243">
        <v>9.26</v>
      </c>
      <c r="I1249" s="120"/>
      <c r="J1249" s="121">
        <f>ROUND(I1249*H1249,2)</f>
        <v>0</v>
      </c>
      <c r="K1249" s="119" t="s">
        <v>161</v>
      </c>
      <c r="L1249" s="31"/>
      <c r="M1249" s="122" t="s">
        <v>19</v>
      </c>
      <c r="N1249" s="123" t="s">
        <v>44</v>
      </c>
      <c r="P1249" s="124">
        <f>O1249*H1249</f>
        <v>0</v>
      </c>
      <c r="Q1249" s="124">
        <v>0</v>
      </c>
      <c r="R1249" s="124">
        <f>Q1249*H1249</f>
        <v>0</v>
      </c>
      <c r="S1249" s="124">
        <v>0</v>
      </c>
      <c r="T1249" s="125">
        <f>S1249*H1249</f>
        <v>0</v>
      </c>
      <c r="AR1249" s="126" t="s">
        <v>162</v>
      </c>
      <c r="AT1249" s="126" t="s">
        <v>157</v>
      </c>
      <c r="AU1249" s="126" t="s">
        <v>80</v>
      </c>
      <c r="AY1249" s="16" t="s">
        <v>155</v>
      </c>
      <c r="BE1249" s="127">
        <f>IF(N1249="základní",J1249,0)</f>
        <v>0</v>
      </c>
      <c r="BF1249" s="127">
        <f>IF(N1249="snížená",J1249,0)</f>
        <v>0</v>
      </c>
      <c r="BG1249" s="127">
        <f>IF(N1249="zákl. přenesená",J1249,0)</f>
        <v>0</v>
      </c>
      <c r="BH1249" s="127">
        <f>IF(N1249="sníž. přenesená",J1249,0)</f>
        <v>0</v>
      </c>
      <c r="BI1249" s="127">
        <f>IF(N1249="nulová",J1249,0)</f>
        <v>0</v>
      </c>
      <c r="BJ1249" s="16" t="s">
        <v>78</v>
      </c>
      <c r="BK1249" s="127">
        <f>ROUND(I1249*H1249,2)</f>
        <v>0</v>
      </c>
      <c r="BL1249" s="16" t="s">
        <v>162</v>
      </c>
      <c r="BM1249" s="126" t="s">
        <v>1512</v>
      </c>
    </row>
    <row r="1250" spans="2:65" s="1" customFormat="1">
      <c r="B1250" s="31"/>
      <c r="D1250" s="244" t="s">
        <v>164</v>
      </c>
      <c r="F1250" s="245" t="s">
        <v>1473</v>
      </c>
      <c r="I1250" s="128"/>
      <c r="L1250" s="31"/>
      <c r="M1250" s="129"/>
      <c r="T1250" s="52"/>
      <c r="AT1250" s="16" t="s">
        <v>164</v>
      </c>
      <c r="AU1250" s="16" t="s">
        <v>80</v>
      </c>
    </row>
    <row r="1251" spans="2:65" s="1" customFormat="1" ht="24.2" customHeight="1">
      <c r="B1251" s="31"/>
      <c r="C1251" s="239" t="s">
        <v>1513</v>
      </c>
      <c r="D1251" s="239" t="s">
        <v>157</v>
      </c>
      <c r="E1251" s="240" t="s">
        <v>1514</v>
      </c>
      <c r="F1251" s="241" t="s">
        <v>1515</v>
      </c>
      <c r="G1251" s="242" t="s">
        <v>179</v>
      </c>
      <c r="H1251" s="243">
        <v>31</v>
      </c>
      <c r="I1251" s="120"/>
      <c r="J1251" s="121">
        <f>ROUND(I1251*H1251,2)</f>
        <v>0</v>
      </c>
      <c r="K1251" s="119" t="s">
        <v>19</v>
      </c>
      <c r="L1251" s="31"/>
      <c r="M1251" s="122" t="s">
        <v>19</v>
      </c>
      <c r="N1251" s="123" t="s">
        <v>44</v>
      </c>
      <c r="P1251" s="124">
        <f>O1251*H1251</f>
        <v>0</v>
      </c>
      <c r="Q1251" s="124">
        <v>0</v>
      </c>
      <c r="R1251" s="124">
        <f>Q1251*H1251</f>
        <v>0</v>
      </c>
      <c r="S1251" s="124">
        <v>0</v>
      </c>
      <c r="T1251" s="125">
        <f>S1251*H1251</f>
        <v>0</v>
      </c>
      <c r="AR1251" s="126" t="s">
        <v>162</v>
      </c>
      <c r="AT1251" s="126" t="s">
        <v>157</v>
      </c>
      <c r="AU1251" s="126" t="s">
        <v>80</v>
      </c>
      <c r="AY1251" s="16" t="s">
        <v>155</v>
      </c>
      <c r="BE1251" s="127">
        <f>IF(N1251="základní",J1251,0)</f>
        <v>0</v>
      </c>
      <c r="BF1251" s="127">
        <f>IF(N1251="snížená",J1251,0)</f>
        <v>0</v>
      </c>
      <c r="BG1251" s="127">
        <f>IF(N1251="zákl. přenesená",J1251,0)</f>
        <v>0</v>
      </c>
      <c r="BH1251" s="127">
        <f>IF(N1251="sníž. přenesená",J1251,0)</f>
        <v>0</v>
      </c>
      <c r="BI1251" s="127">
        <f>IF(N1251="nulová",J1251,0)</f>
        <v>0</v>
      </c>
      <c r="BJ1251" s="16" t="s">
        <v>78</v>
      </c>
      <c r="BK1251" s="127">
        <f>ROUND(I1251*H1251,2)</f>
        <v>0</v>
      </c>
      <c r="BL1251" s="16" t="s">
        <v>162</v>
      </c>
      <c r="BM1251" s="126" t="s">
        <v>1516</v>
      </c>
    </row>
    <row r="1252" spans="2:65" s="1" customFormat="1" ht="19.5">
      <c r="B1252" s="31"/>
      <c r="D1252" s="234" t="s">
        <v>166</v>
      </c>
      <c r="F1252" s="235" t="s">
        <v>655</v>
      </c>
      <c r="I1252" s="128"/>
      <c r="L1252" s="31"/>
      <c r="M1252" s="129"/>
      <c r="T1252" s="52"/>
      <c r="AT1252" s="16" t="s">
        <v>166</v>
      </c>
      <c r="AU1252" s="16" t="s">
        <v>80</v>
      </c>
    </row>
    <row r="1253" spans="2:65" s="1" customFormat="1" ht="24.2" customHeight="1">
      <c r="B1253" s="31"/>
      <c r="C1253" s="239" t="s">
        <v>1517</v>
      </c>
      <c r="D1253" s="239" t="s">
        <v>157</v>
      </c>
      <c r="E1253" s="240" t="s">
        <v>1475</v>
      </c>
      <c r="F1253" s="241" t="s">
        <v>1476</v>
      </c>
      <c r="G1253" s="242" t="s">
        <v>179</v>
      </c>
      <c r="H1253" s="243">
        <v>31</v>
      </c>
      <c r="I1253" s="120"/>
      <c r="J1253" s="121">
        <f>ROUND(I1253*H1253,2)</f>
        <v>0</v>
      </c>
      <c r="K1253" s="119" t="s">
        <v>161</v>
      </c>
      <c r="L1253" s="31"/>
      <c r="M1253" s="122" t="s">
        <v>19</v>
      </c>
      <c r="N1253" s="123" t="s">
        <v>44</v>
      </c>
      <c r="P1253" s="124">
        <f>O1253*H1253</f>
        <v>0</v>
      </c>
      <c r="Q1253" s="124">
        <v>0</v>
      </c>
      <c r="R1253" s="124">
        <f>Q1253*H1253</f>
        <v>0</v>
      </c>
      <c r="S1253" s="124">
        <v>0</v>
      </c>
      <c r="T1253" s="125">
        <f>S1253*H1253</f>
        <v>0</v>
      </c>
      <c r="AR1253" s="126" t="s">
        <v>162</v>
      </c>
      <c r="AT1253" s="126" t="s">
        <v>157</v>
      </c>
      <c r="AU1253" s="126" t="s">
        <v>80</v>
      </c>
      <c r="AY1253" s="16" t="s">
        <v>155</v>
      </c>
      <c r="BE1253" s="127">
        <f>IF(N1253="základní",J1253,0)</f>
        <v>0</v>
      </c>
      <c r="BF1253" s="127">
        <f>IF(N1253="snížená",J1253,0)</f>
        <v>0</v>
      </c>
      <c r="BG1253" s="127">
        <f>IF(N1253="zákl. přenesená",J1253,0)</f>
        <v>0</v>
      </c>
      <c r="BH1253" s="127">
        <f>IF(N1253="sníž. přenesená",J1253,0)</f>
        <v>0</v>
      </c>
      <c r="BI1253" s="127">
        <f>IF(N1253="nulová",J1253,0)</f>
        <v>0</v>
      </c>
      <c r="BJ1253" s="16" t="s">
        <v>78</v>
      </c>
      <c r="BK1253" s="127">
        <f>ROUND(I1253*H1253,2)</f>
        <v>0</v>
      </c>
      <c r="BL1253" s="16" t="s">
        <v>162</v>
      </c>
      <c r="BM1253" s="126" t="s">
        <v>1518</v>
      </c>
    </row>
    <row r="1254" spans="2:65" s="1" customFormat="1">
      <c r="B1254" s="31"/>
      <c r="D1254" s="244" t="s">
        <v>164</v>
      </c>
      <c r="F1254" s="245" t="s">
        <v>1478</v>
      </c>
      <c r="I1254" s="128"/>
      <c r="L1254" s="31"/>
      <c r="M1254" s="129"/>
      <c r="T1254" s="52"/>
      <c r="AT1254" s="16" t="s">
        <v>164</v>
      </c>
      <c r="AU1254" s="16" t="s">
        <v>80</v>
      </c>
    </row>
    <row r="1255" spans="2:65" s="1" customFormat="1" ht="19.5">
      <c r="B1255" s="31"/>
      <c r="D1255" s="234" t="s">
        <v>166</v>
      </c>
      <c r="F1255" s="235" t="s">
        <v>289</v>
      </c>
      <c r="I1255" s="128"/>
      <c r="L1255" s="31"/>
      <c r="M1255" s="129"/>
      <c r="T1255" s="52"/>
      <c r="AT1255" s="16" t="s">
        <v>166</v>
      </c>
      <c r="AU1255" s="16" t="s">
        <v>80</v>
      </c>
    </row>
    <row r="1256" spans="2:65" s="1" customFormat="1" ht="24.2" customHeight="1">
      <c r="B1256" s="31"/>
      <c r="C1256" s="239" t="s">
        <v>1519</v>
      </c>
      <c r="D1256" s="239" t="s">
        <v>157</v>
      </c>
      <c r="E1256" s="240" t="s">
        <v>1520</v>
      </c>
      <c r="F1256" s="241" t="s">
        <v>1521</v>
      </c>
      <c r="G1256" s="242" t="s">
        <v>179</v>
      </c>
      <c r="H1256" s="243">
        <v>84</v>
      </c>
      <c r="I1256" s="120"/>
      <c r="J1256" s="121">
        <f>ROUND(I1256*H1256,2)</f>
        <v>0</v>
      </c>
      <c r="K1256" s="119" t="s">
        <v>19</v>
      </c>
      <c r="L1256" s="31"/>
      <c r="M1256" s="122" t="s">
        <v>19</v>
      </c>
      <c r="N1256" s="123" t="s">
        <v>44</v>
      </c>
      <c r="P1256" s="124">
        <f>O1256*H1256</f>
        <v>0</v>
      </c>
      <c r="Q1256" s="124">
        <v>0</v>
      </c>
      <c r="R1256" s="124">
        <f>Q1256*H1256</f>
        <v>0</v>
      </c>
      <c r="S1256" s="124">
        <v>0</v>
      </c>
      <c r="T1256" s="125">
        <f>S1256*H1256</f>
        <v>0</v>
      </c>
      <c r="AR1256" s="126" t="s">
        <v>162</v>
      </c>
      <c r="AT1256" s="126" t="s">
        <v>157</v>
      </c>
      <c r="AU1256" s="126" t="s">
        <v>80</v>
      </c>
      <c r="AY1256" s="16" t="s">
        <v>155</v>
      </c>
      <c r="BE1256" s="127">
        <f>IF(N1256="základní",J1256,0)</f>
        <v>0</v>
      </c>
      <c r="BF1256" s="127">
        <f>IF(N1256="snížená",J1256,0)</f>
        <v>0</v>
      </c>
      <c r="BG1256" s="127">
        <f>IF(N1256="zákl. přenesená",J1256,0)</f>
        <v>0</v>
      </c>
      <c r="BH1256" s="127">
        <f>IF(N1256="sníž. přenesená",J1256,0)</f>
        <v>0</v>
      </c>
      <c r="BI1256" s="127">
        <f>IF(N1256="nulová",J1256,0)</f>
        <v>0</v>
      </c>
      <c r="BJ1256" s="16" t="s">
        <v>78</v>
      </c>
      <c r="BK1256" s="127">
        <f>ROUND(I1256*H1256,2)</f>
        <v>0</v>
      </c>
      <c r="BL1256" s="16" t="s">
        <v>162</v>
      </c>
      <c r="BM1256" s="126" t="s">
        <v>1522</v>
      </c>
    </row>
    <row r="1257" spans="2:65" s="1" customFormat="1" ht="19.5">
      <c r="B1257" s="31"/>
      <c r="D1257" s="234" t="s">
        <v>166</v>
      </c>
      <c r="F1257" s="235" t="s">
        <v>1523</v>
      </c>
      <c r="I1257" s="128"/>
      <c r="L1257" s="31"/>
      <c r="M1257" s="129"/>
      <c r="T1257" s="52"/>
      <c r="AT1257" s="16" t="s">
        <v>166</v>
      </c>
      <c r="AU1257" s="16" t="s">
        <v>80</v>
      </c>
    </row>
    <row r="1258" spans="2:65" s="12" customFormat="1">
      <c r="B1258" s="130"/>
      <c r="C1258" s="246"/>
      <c r="D1258" s="234" t="s">
        <v>168</v>
      </c>
      <c r="E1258" s="247" t="s">
        <v>19</v>
      </c>
      <c r="F1258" s="248" t="s">
        <v>1524</v>
      </c>
      <c r="G1258" s="246"/>
      <c r="H1258" s="249">
        <v>84</v>
      </c>
      <c r="I1258" s="132"/>
      <c r="L1258" s="130"/>
      <c r="M1258" s="133"/>
      <c r="T1258" s="134"/>
      <c r="AT1258" s="131" t="s">
        <v>168</v>
      </c>
      <c r="AU1258" s="131" t="s">
        <v>80</v>
      </c>
      <c r="AV1258" s="12" t="s">
        <v>80</v>
      </c>
      <c r="AW1258" s="12" t="s">
        <v>34</v>
      </c>
      <c r="AX1258" s="12" t="s">
        <v>78</v>
      </c>
      <c r="AY1258" s="131" t="s">
        <v>155</v>
      </c>
    </row>
    <row r="1259" spans="2:65" s="1" customFormat="1" ht="44.25" customHeight="1">
      <c r="B1259" s="31"/>
      <c r="C1259" s="239" t="s">
        <v>1525</v>
      </c>
      <c r="D1259" s="239" t="s">
        <v>157</v>
      </c>
      <c r="E1259" s="240" t="s">
        <v>199</v>
      </c>
      <c r="F1259" s="241" t="s">
        <v>200</v>
      </c>
      <c r="G1259" s="242" t="s">
        <v>201</v>
      </c>
      <c r="H1259" s="243">
        <v>0.01</v>
      </c>
      <c r="I1259" s="120"/>
      <c r="J1259" s="121">
        <f>ROUND(I1259*H1259,2)</f>
        <v>0</v>
      </c>
      <c r="K1259" s="119" t="s">
        <v>161</v>
      </c>
      <c r="L1259" s="31"/>
      <c r="M1259" s="122" t="s">
        <v>19</v>
      </c>
      <c r="N1259" s="123" t="s">
        <v>44</v>
      </c>
      <c r="P1259" s="124">
        <f>O1259*H1259</f>
        <v>0</v>
      </c>
      <c r="Q1259" s="124">
        <v>0</v>
      </c>
      <c r="R1259" s="124">
        <f>Q1259*H1259</f>
        <v>0</v>
      </c>
      <c r="S1259" s="124">
        <v>0</v>
      </c>
      <c r="T1259" s="125">
        <f>S1259*H1259</f>
        <v>0</v>
      </c>
      <c r="AR1259" s="126" t="s">
        <v>162</v>
      </c>
      <c r="AT1259" s="126" t="s">
        <v>157</v>
      </c>
      <c r="AU1259" s="126" t="s">
        <v>80</v>
      </c>
      <c r="AY1259" s="16" t="s">
        <v>155</v>
      </c>
      <c r="BE1259" s="127">
        <f>IF(N1259="základní",J1259,0)</f>
        <v>0</v>
      </c>
      <c r="BF1259" s="127">
        <f>IF(N1259="snížená",J1259,0)</f>
        <v>0</v>
      </c>
      <c r="BG1259" s="127">
        <f>IF(N1259="zákl. přenesená",J1259,0)</f>
        <v>0</v>
      </c>
      <c r="BH1259" s="127">
        <f>IF(N1259="sníž. přenesená",J1259,0)</f>
        <v>0</v>
      </c>
      <c r="BI1259" s="127">
        <f>IF(N1259="nulová",J1259,0)</f>
        <v>0</v>
      </c>
      <c r="BJ1259" s="16" t="s">
        <v>78</v>
      </c>
      <c r="BK1259" s="127">
        <f>ROUND(I1259*H1259,2)</f>
        <v>0</v>
      </c>
      <c r="BL1259" s="16" t="s">
        <v>162</v>
      </c>
      <c r="BM1259" s="126" t="s">
        <v>1526</v>
      </c>
    </row>
    <row r="1260" spans="2:65" s="1" customFormat="1">
      <c r="B1260" s="31"/>
      <c r="D1260" s="244" t="s">
        <v>164</v>
      </c>
      <c r="F1260" s="245" t="s">
        <v>203</v>
      </c>
      <c r="I1260" s="128"/>
      <c r="L1260" s="31"/>
      <c r="M1260" s="129"/>
      <c r="T1260" s="52"/>
      <c r="AT1260" s="16" t="s">
        <v>164</v>
      </c>
      <c r="AU1260" s="16" t="s">
        <v>80</v>
      </c>
    </row>
    <row r="1261" spans="2:65" s="1" customFormat="1" ht="19.5">
      <c r="B1261" s="31"/>
      <c r="D1261" s="234" t="s">
        <v>166</v>
      </c>
      <c r="F1261" s="235" t="s">
        <v>204</v>
      </c>
      <c r="I1261" s="128"/>
      <c r="L1261" s="31"/>
      <c r="M1261" s="129"/>
      <c r="T1261" s="52"/>
      <c r="AT1261" s="16" t="s">
        <v>166</v>
      </c>
      <c r="AU1261" s="16" t="s">
        <v>80</v>
      </c>
    </row>
    <row r="1262" spans="2:65" s="1" customFormat="1" ht="21.75" customHeight="1">
      <c r="B1262" s="31"/>
      <c r="C1262" s="239" t="s">
        <v>1527</v>
      </c>
      <c r="D1262" s="239" t="s">
        <v>157</v>
      </c>
      <c r="E1262" s="240" t="s">
        <v>1157</v>
      </c>
      <c r="F1262" s="241" t="s">
        <v>1158</v>
      </c>
      <c r="G1262" s="242" t="s">
        <v>172</v>
      </c>
      <c r="H1262" s="243">
        <v>8.0500000000000007</v>
      </c>
      <c r="I1262" s="120"/>
      <c r="J1262" s="121">
        <f>ROUND(I1262*H1262,2)</f>
        <v>0</v>
      </c>
      <c r="K1262" s="119" t="s">
        <v>161</v>
      </c>
      <c r="L1262" s="31"/>
      <c r="M1262" s="122" t="s">
        <v>19</v>
      </c>
      <c r="N1262" s="123" t="s">
        <v>44</v>
      </c>
      <c r="P1262" s="124">
        <f>O1262*H1262</f>
        <v>0</v>
      </c>
      <c r="Q1262" s="124">
        <v>0</v>
      </c>
      <c r="R1262" s="124">
        <f>Q1262*H1262</f>
        <v>0</v>
      </c>
      <c r="S1262" s="124">
        <v>0</v>
      </c>
      <c r="T1262" s="125">
        <f>S1262*H1262</f>
        <v>0</v>
      </c>
      <c r="AR1262" s="126" t="s">
        <v>162</v>
      </c>
      <c r="AT1262" s="126" t="s">
        <v>157</v>
      </c>
      <c r="AU1262" s="126" t="s">
        <v>80</v>
      </c>
      <c r="AY1262" s="16" t="s">
        <v>155</v>
      </c>
      <c r="BE1262" s="127">
        <f>IF(N1262="základní",J1262,0)</f>
        <v>0</v>
      </c>
      <c r="BF1262" s="127">
        <f>IF(N1262="snížená",J1262,0)</f>
        <v>0</v>
      </c>
      <c r="BG1262" s="127">
        <f>IF(N1262="zákl. přenesená",J1262,0)</f>
        <v>0</v>
      </c>
      <c r="BH1262" s="127">
        <f>IF(N1262="sníž. přenesená",J1262,0)</f>
        <v>0</v>
      </c>
      <c r="BI1262" s="127">
        <f>IF(N1262="nulová",J1262,0)</f>
        <v>0</v>
      </c>
      <c r="BJ1262" s="16" t="s">
        <v>78</v>
      </c>
      <c r="BK1262" s="127">
        <f>ROUND(I1262*H1262,2)</f>
        <v>0</v>
      </c>
      <c r="BL1262" s="16" t="s">
        <v>162</v>
      </c>
      <c r="BM1262" s="126" t="s">
        <v>1528</v>
      </c>
    </row>
    <row r="1263" spans="2:65" s="1" customFormat="1">
      <c r="B1263" s="31"/>
      <c r="D1263" s="244" t="s">
        <v>164</v>
      </c>
      <c r="F1263" s="245" t="s">
        <v>1160</v>
      </c>
      <c r="I1263" s="128"/>
      <c r="L1263" s="31"/>
      <c r="M1263" s="129"/>
      <c r="T1263" s="52"/>
      <c r="AT1263" s="16" t="s">
        <v>164</v>
      </c>
      <c r="AU1263" s="16" t="s">
        <v>80</v>
      </c>
    </row>
    <row r="1264" spans="2:65" s="1" customFormat="1" ht="29.25">
      <c r="B1264" s="31"/>
      <c r="D1264" s="234" t="s">
        <v>166</v>
      </c>
      <c r="F1264" s="235" t="s">
        <v>1529</v>
      </c>
      <c r="I1264" s="128"/>
      <c r="L1264" s="31"/>
      <c r="M1264" s="129"/>
      <c r="T1264" s="52"/>
      <c r="AT1264" s="16" t="s">
        <v>166</v>
      </c>
      <c r="AU1264" s="16" t="s">
        <v>80</v>
      </c>
    </row>
    <row r="1265" spans="2:65" s="12" customFormat="1">
      <c r="B1265" s="130"/>
      <c r="C1265" s="246"/>
      <c r="D1265" s="234" t="s">
        <v>168</v>
      </c>
      <c r="E1265" s="247" t="s">
        <v>19</v>
      </c>
      <c r="F1265" s="248" t="s">
        <v>1530</v>
      </c>
      <c r="G1265" s="246"/>
      <c r="H1265" s="249">
        <v>6.21</v>
      </c>
      <c r="I1265" s="132"/>
      <c r="L1265" s="130"/>
      <c r="M1265" s="133"/>
      <c r="T1265" s="134"/>
      <c r="AT1265" s="131" t="s">
        <v>168</v>
      </c>
      <c r="AU1265" s="131" t="s">
        <v>80</v>
      </c>
      <c r="AV1265" s="12" t="s">
        <v>80</v>
      </c>
      <c r="AW1265" s="12" t="s">
        <v>34</v>
      </c>
      <c r="AX1265" s="12" t="s">
        <v>73</v>
      </c>
      <c r="AY1265" s="131" t="s">
        <v>155</v>
      </c>
    </row>
    <row r="1266" spans="2:65" s="12" customFormat="1">
      <c r="B1266" s="130"/>
      <c r="C1266" s="246"/>
      <c r="D1266" s="234" t="s">
        <v>168</v>
      </c>
      <c r="E1266" s="247" t="s">
        <v>19</v>
      </c>
      <c r="F1266" s="248" t="s">
        <v>1531</v>
      </c>
      <c r="G1266" s="246"/>
      <c r="H1266" s="249">
        <v>1.84</v>
      </c>
      <c r="I1266" s="132"/>
      <c r="L1266" s="130"/>
      <c r="M1266" s="133"/>
      <c r="T1266" s="134"/>
      <c r="AT1266" s="131" t="s">
        <v>168</v>
      </c>
      <c r="AU1266" s="131" t="s">
        <v>80</v>
      </c>
      <c r="AV1266" s="12" t="s">
        <v>80</v>
      </c>
      <c r="AW1266" s="12" t="s">
        <v>34</v>
      </c>
      <c r="AX1266" s="12" t="s">
        <v>73</v>
      </c>
      <c r="AY1266" s="131" t="s">
        <v>155</v>
      </c>
    </row>
    <row r="1267" spans="2:65" s="13" customFormat="1">
      <c r="B1267" s="141"/>
      <c r="C1267" s="258"/>
      <c r="D1267" s="234" t="s">
        <v>168</v>
      </c>
      <c r="E1267" s="261" t="s">
        <v>19</v>
      </c>
      <c r="F1267" s="262" t="s">
        <v>970</v>
      </c>
      <c r="G1267" s="258"/>
      <c r="H1267" s="263">
        <v>8.0500000000000007</v>
      </c>
      <c r="I1267" s="143"/>
      <c r="L1267" s="141"/>
      <c r="M1267" s="144"/>
      <c r="T1267" s="145"/>
      <c r="AT1267" s="142" t="s">
        <v>168</v>
      </c>
      <c r="AU1267" s="142" t="s">
        <v>80</v>
      </c>
      <c r="AV1267" s="13" t="s">
        <v>162</v>
      </c>
      <c r="AW1267" s="13" t="s">
        <v>34</v>
      </c>
      <c r="AX1267" s="13" t="s">
        <v>78</v>
      </c>
      <c r="AY1267" s="142" t="s">
        <v>155</v>
      </c>
    </row>
    <row r="1268" spans="2:65" s="1" customFormat="1" ht="33" customHeight="1">
      <c r="B1268" s="31"/>
      <c r="C1268" s="239" t="s">
        <v>1532</v>
      </c>
      <c r="D1268" s="239" t="s">
        <v>157</v>
      </c>
      <c r="E1268" s="240" t="s">
        <v>1494</v>
      </c>
      <c r="F1268" s="241" t="s">
        <v>1495</v>
      </c>
      <c r="G1268" s="242" t="s">
        <v>172</v>
      </c>
      <c r="H1268" s="243">
        <v>8.0500000000000007</v>
      </c>
      <c r="I1268" s="120"/>
      <c r="J1268" s="121">
        <f>ROUND(I1268*H1268,2)</f>
        <v>0</v>
      </c>
      <c r="K1268" s="119" t="s">
        <v>161</v>
      </c>
      <c r="L1268" s="31"/>
      <c r="M1268" s="122" t="s">
        <v>19</v>
      </c>
      <c r="N1268" s="123" t="s">
        <v>44</v>
      </c>
      <c r="P1268" s="124">
        <f>O1268*H1268</f>
        <v>0</v>
      </c>
      <c r="Q1268" s="124">
        <v>0</v>
      </c>
      <c r="R1268" s="124">
        <f>Q1268*H1268</f>
        <v>0</v>
      </c>
      <c r="S1268" s="124">
        <v>0</v>
      </c>
      <c r="T1268" s="125">
        <f>S1268*H1268</f>
        <v>0</v>
      </c>
      <c r="AR1268" s="126" t="s">
        <v>162</v>
      </c>
      <c r="AT1268" s="126" t="s">
        <v>157</v>
      </c>
      <c r="AU1268" s="126" t="s">
        <v>80</v>
      </c>
      <c r="AY1268" s="16" t="s">
        <v>155</v>
      </c>
      <c r="BE1268" s="127">
        <f>IF(N1268="základní",J1268,0)</f>
        <v>0</v>
      </c>
      <c r="BF1268" s="127">
        <f>IF(N1268="snížená",J1268,0)</f>
        <v>0</v>
      </c>
      <c r="BG1268" s="127">
        <f>IF(N1268="zákl. přenesená",J1268,0)</f>
        <v>0</v>
      </c>
      <c r="BH1268" s="127">
        <f>IF(N1268="sníž. přenesená",J1268,0)</f>
        <v>0</v>
      </c>
      <c r="BI1268" s="127">
        <f>IF(N1268="nulová",J1268,0)</f>
        <v>0</v>
      </c>
      <c r="BJ1268" s="16" t="s">
        <v>78</v>
      </c>
      <c r="BK1268" s="127">
        <f>ROUND(I1268*H1268,2)</f>
        <v>0</v>
      </c>
      <c r="BL1268" s="16" t="s">
        <v>162</v>
      </c>
      <c r="BM1268" s="126" t="s">
        <v>1533</v>
      </c>
    </row>
    <row r="1269" spans="2:65" s="1" customFormat="1">
      <c r="B1269" s="31"/>
      <c r="D1269" s="244" t="s">
        <v>164</v>
      </c>
      <c r="F1269" s="245" t="s">
        <v>1497</v>
      </c>
      <c r="I1269" s="128"/>
      <c r="L1269" s="31"/>
      <c r="M1269" s="129"/>
      <c r="T1269" s="52"/>
      <c r="AT1269" s="16" t="s">
        <v>164</v>
      </c>
      <c r="AU1269" s="16" t="s">
        <v>80</v>
      </c>
    </row>
    <row r="1270" spans="2:65" s="1" customFormat="1" ht="24.2" customHeight="1">
      <c r="B1270" s="31"/>
      <c r="C1270" s="239" t="s">
        <v>1534</v>
      </c>
      <c r="D1270" s="239" t="s">
        <v>157</v>
      </c>
      <c r="E1270" s="240" t="s">
        <v>376</v>
      </c>
      <c r="F1270" s="241" t="s">
        <v>377</v>
      </c>
      <c r="G1270" s="242" t="s">
        <v>160</v>
      </c>
      <c r="H1270" s="243">
        <v>32</v>
      </c>
      <c r="I1270" s="120"/>
      <c r="J1270" s="121">
        <f>ROUND(I1270*H1270,2)</f>
        <v>0</v>
      </c>
      <c r="K1270" s="119" t="s">
        <v>161</v>
      </c>
      <c r="L1270" s="31"/>
      <c r="M1270" s="122" t="s">
        <v>19</v>
      </c>
      <c r="N1270" s="123" t="s">
        <v>44</v>
      </c>
      <c r="P1270" s="124">
        <f>O1270*H1270</f>
        <v>0</v>
      </c>
      <c r="Q1270" s="124">
        <v>0</v>
      </c>
      <c r="R1270" s="124">
        <f>Q1270*H1270</f>
        <v>0</v>
      </c>
      <c r="S1270" s="124">
        <v>0</v>
      </c>
      <c r="T1270" s="125">
        <f>S1270*H1270</f>
        <v>0</v>
      </c>
      <c r="AR1270" s="126" t="s">
        <v>162</v>
      </c>
      <c r="AT1270" s="126" t="s">
        <v>157</v>
      </c>
      <c r="AU1270" s="126" t="s">
        <v>80</v>
      </c>
      <c r="AY1270" s="16" t="s">
        <v>155</v>
      </c>
      <c r="BE1270" s="127">
        <f>IF(N1270="základní",J1270,0)</f>
        <v>0</v>
      </c>
      <c r="BF1270" s="127">
        <f>IF(N1270="snížená",J1270,0)</f>
        <v>0</v>
      </c>
      <c r="BG1270" s="127">
        <f>IF(N1270="zákl. přenesená",J1270,0)</f>
        <v>0</v>
      </c>
      <c r="BH1270" s="127">
        <f>IF(N1270="sníž. přenesená",J1270,0)</f>
        <v>0</v>
      </c>
      <c r="BI1270" s="127">
        <f>IF(N1270="nulová",J1270,0)</f>
        <v>0</v>
      </c>
      <c r="BJ1270" s="16" t="s">
        <v>78</v>
      </c>
      <c r="BK1270" s="127">
        <f>ROUND(I1270*H1270,2)</f>
        <v>0</v>
      </c>
      <c r="BL1270" s="16" t="s">
        <v>162</v>
      </c>
      <c r="BM1270" s="126" t="s">
        <v>1535</v>
      </c>
    </row>
    <row r="1271" spans="2:65" s="1" customFormat="1">
      <c r="B1271" s="31"/>
      <c r="D1271" s="244" t="s">
        <v>164</v>
      </c>
      <c r="F1271" s="245" t="s">
        <v>379</v>
      </c>
      <c r="I1271" s="128"/>
      <c r="L1271" s="31"/>
      <c r="M1271" s="129"/>
      <c r="T1271" s="52"/>
      <c r="AT1271" s="16" t="s">
        <v>164</v>
      </c>
      <c r="AU1271" s="16" t="s">
        <v>80</v>
      </c>
    </row>
    <row r="1272" spans="2:65" s="1" customFormat="1" ht="19.5">
      <c r="B1272" s="31"/>
      <c r="D1272" s="234" t="s">
        <v>166</v>
      </c>
      <c r="F1272" s="235" t="s">
        <v>628</v>
      </c>
      <c r="I1272" s="128"/>
      <c r="L1272" s="31"/>
      <c r="M1272" s="129"/>
      <c r="T1272" s="52"/>
      <c r="AT1272" s="16" t="s">
        <v>166</v>
      </c>
      <c r="AU1272" s="16" t="s">
        <v>80</v>
      </c>
    </row>
    <row r="1273" spans="2:65" s="12" customFormat="1">
      <c r="B1273" s="130"/>
      <c r="C1273" s="246"/>
      <c r="D1273" s="234" t="s">
        <v>168</v>
      </c>
      <c r="E1273" s="247" t="s">
        <v>19</v>
      </c>
      <c r="F1273" s="248" t="s">
        <v>366</v>
      </c>
      <c r="G1273" s="246"/>
      <c r="H1273" s="249">
        <v>32</v>
      </c>
      <c r="I1273" s="132"/>
      <c r="L1273" s="130"/>
      <c r="M1273" s="133"/>
      <c r="T1273" s="134"/>
      <c r="AT1273" s="131" t="s">
        <v>168</v>
      </c>
      <c r="AU1273" s="131" t="s">
        <v>80</v>
      </c>
      <c r="AV1273" s="12" t="s">
        <v>80</v>
      </c>
      <c r="AW1273" s="12" t="s">
        <v>34</v>
      </c>
      <c r="AX1273" s="12" t="s">
        <v>78</v>
      </c>
      <c r="AY1273" s="131" t="s">
        <v>155</v>
      </c>
    </row>
    <row r="1274" spans="2:65" s="1" customFormat="1" ht="16.5" customHeight="1">
      <c r="B1274" s="31"/>
      <c r="C1274" s="250" t="s">
        <v>1536</v>
      </c>
      <c r="D1274" s="250" t="s">
        <v>192</v>
      </c>
      <c r="E1274" s="251" t="s">
        <v>383</v>
      </c>
      <c r="F1274" s="252" t="s">
        <v>384</v>
      </c>
      <c r="G1274" s="253" t="s">
        <v>385</v>
      </c>
      <c r="H1274" s="254">
        <v>32</v>
      </c>
      <c r="I1274" s="136"/>
      <c r="J1274" s="137">
        <f>ROUND(I1274*H1274,2)</f>
        <v>0</v>
      </c>
      <c r="K1274" s="135" t="s">
        <v>19</v>
      </c>
      <c r="L1274" s="138"/>
      <c r="M1274" s="139" t="s">
        <v>19</v>
      </c>
      <c r="N1274" s="140" t="s">
        <v>44</v>
      </c>
      <c r="P1274" s="124">
        <f>O1274*H1274</f>
        <v>0</v>
      </c>
      <c r="Q1274" s="124">
        <v>0</v>
      </c>
      <c r="R1274" s="124">
        <f>Q1274*H1274</f>
        <v>0</v>
      </c>
      <c r="S1274" s="124">
        <v>0</v>
      </c>
      <c r="T1274" s="125">
        <f>S1274*H1274</f>
        <v>0</v>
      </c>
      <c r="AR1274" s="126" t="s">
        <v>195</v>
      </c>
      <c r="AT1274" s="126" t="s">
        <v>192</v>
      </c>
      <c r="AU1274" s="126" t="s">
        <v>80</v>
      </c>
      <c r="AY1274" s="16" t="s">
        <v>155</v>
      </c>
      <c r="BE1274" s="127">
        <f>IF(N1274="základní",J1274,0)</f>
        <v>0</v>
      </c>
      <c r="BF1274" s="127">
        <f>IF(N1274="snížená",J1274,0)</f>
        <v>0</v>
      </c>
      <c r="BG1274" s="127">
        <f>IF(N1274="zákl. přenesená",J1274,0)</f>
        <v>0</v>
      </c>
      <c r="BH1274" s="127">
        <f>IF(N1274="sníž. přenesená",J1274,0)</f>
        <v>0</v>
      </c>
      <c r="BI1274" s="127">
        <f>IF(N1274="nulová",J1274,0)</f>
        <v>0</v>
      </c>
      <c r="BJ1274" s="16" t="s">
        <v>78</v>
      </c>
      <c r="BK1274" s="127">
        <f>ROUND(I1274*H1274,2)</f>
        <v>0</v>
      </c>
      <c r="BL1274" s="16" t="s">
        <v>162</v>
      </c>
      <c r="BM1274" s="126" t="s">
        <v>1537</v>
      </c>
    </row>
    <row r="1275" spans="2:65" s="1" customFormat="1" ht="19.5">
      <c r="B1275" s="31"/>
      <c r="D1275" s="234" t="s">
        <v>166</v>
      </c>
      <c r="F1275" s="235" t="s">
        <v>387</v>
      </c>
      <c r="I1275" s="128"/>
      <c r="L1275" s="31"/>
      <c r="M1275" s="129"/>
      <c r="T1275" s="52"/>
      <c r="AT1275" s="16" t="s">
        <v>166</v>
      </c>
      <c r="AU1275" s="16" t="s">
        <v>80</v>
      </c>
    </row>
    <row r="1276" spans="2:65" s="1" customFormat="1" ht="16.5" customHeight="1">
      <c r="B1276" s="31"/>
      <c r="C1276" s="250" t="s">
        <v>1538</v>
      </c>
      <c r="D1276" s="250" t="s">
        <v>192</v>
      </c>
      <c r="E1276" s="251" t="s">
        <v>389</v>
      </c>
      <c r="F1276" s="252" t="s">
        <v>390</v>
      </c>
      <c r="G1276" s="253" t="s">
        <v>385</v>
      </c>
      <c r="H1276" s="254">
        <v>32</v>
      </c>
      <c r="I1276" s="136"/>
      <c r="J1276" s="137">
        <f>ROUND(I1276*H1276,2)</f>
        <v>0</v>
      </c>
      <c r="K1276" s="135" t="s">
        <v>19</v>
      </c>
      <c r="L1276" s="138"/>
      <c r="M1276" s="139" t="s">
        <v>19</v>
      </c>
      <c r="N1276" s="140" t="s">
        <v>44</v>
      </c>
      <c r="P1276" s="124">
        <f>O1276*H1276</f>
        <v>0</v>
      </c>
      <c r="Q1276" s="124">
        <v>0</v>
      </c>
      <c r="R1276" s="124">
        <f>Q1276*H1276</f>
        <v>0</v>
      </c>
      <c r="S1276" s="124">
        <v>0</v>
      </c>
      <c r="T1276" s="125">
        <f>S1276*H1276</f>
        <v>0</v>
      </c>
      <c r="AR1276" s="126" t="s">
        <v>195</v>
      </c>
      <c r="AT1276" s="126" t="s">
        <v>192</v>
      </c>
      <c r="AU1276" s="126" t="s">
        <v>80</v>
      </c>
      <c r="AY1276" s="16" t="s">
        <v>155</v>
      </c>
      <c r="BE1276" s="127">
        <f>IF(N1276="základní",J1276,0)</f>
        <v>0</v>
      </c>
      <c r="BF1276" s="127">
        <f>IF(N1276="snížená",J1276,0)</f>
        <v>0</v>
      </c>
      <c r="BG1276" s="127">
        <f>IF(N1276="zákl. přenesená",J1276,0)</f>
        <v>0</v>
      </c>
      <c r="BH1276" s="127">
        <f>IF(N1276="sníž. přenesená",J1276,0)</f>
        <v>0</v>
      </c>
      <c r="BI1276" s="127">
        <f>IF(N1276="nulová",J1276,0)</f>
        <v>0</v>
      </c>
      <c r="BJ1276" s="16" t="s">
        <v>78</v>
      </c>
      <c r="BK1276" s="127">
        <f>ROUND(I1276*H1276,2)</f>
        <v>0</v>
      </c>
      <c r="BL1276" s="16" t="s">
        <v>162</v>
      </c>
      <c r="BM1276" s="126" t="s">
        <v>1539</v>
      </c>
    </row>
    <row r="1277" spans="2:65" s="1" customFormat="1" ht="19.5">
      <c r="B1277" s="31"/>
      <c r="D1277" s="234" t="s">
        <v>166</v>
      </c>
      <c r="F1277" s="235" t="s">
        <v>392</v>
      </c>
      <c r="I1277" s="128"/>
      <c r="L1277" s="31"/>
      <c r="M1277" s="129"/>
      <c r="T1277" s="52"/>
      <c r="AT1277" s="16" t="s">
        <v>166</v>
      </c>
      <c r="AU1277" s="16" t="s">
        <v>80</v>
      </c>
    </row>
    <row r="1278" spans="2:65" s="1" customFormat="1" ht="37.9" customHeight="1">
      <c r="B1278" s="31"/>
      <c r="C1278" s="239" t="s">
        <v>1540</v>
      </c>
      <c r="D1278" s="239" t="s">
        <v>157</v>
      </c>
      <c r="E1278" s="240" t="s">
        <v>309</v>
      </c>
      <c r="F1278" s="241" t="s">
        <v>310</v>
      </c>
      <c r="G1278" s="242" t="s">
        <v>300</v>
      </c>
      <c r="H1278" s="243">
        <v>6.2</v>
      </c>
      <c r="I1278" s="120"/>
      <c r="J1278" s="121">
        <f>ROUND(I1278*H1278,2)</f>
        <v>0</v>
      </c>
      <c r="K1278" s="119" t="s">
        <v>19</v>
      </c>
      <c r="L1278" s="31"/>
      <c r="M1278" s="122" t="s">
        <v>19</v>
      </c>
      <c r="N1278" s="123" t="s">
        <v>44</v>
      </c>
      <c r="P1278" s="124">
        <f>O1278*H1278</f>
        <v>0</v>
      </c>
      <c r="Q1278" s="124">
        <v>0</v>
      </c>
      <c r="R1278" s="124">
        <f>Q1278*H1278</f>
        <v>0</v>
      </c>
      <c r="S1278" s="124">
        <v>0</v>
      </c>
      <c r="T1278" s="125">
        <f>S1278*H1278</f>
        <v>0</v>
      </c>
      <c r="AR1278" s="126" t="s">
        <v>162</v>
      </c>
      <c r="AT1278" s="126" t="s">
        <v>157</v>
      </c>
      <c r="AU1278" s="126" t="s">
        <v>80</v>
      </c>
      <c r="AY1278" s="16" t="s">
        <v>155</v>
      </c>
      <c r="BE1278" s="127">
        <f>IF(N1278="základní",J1278,0)</f>
        <v>0</v>
      </c>
      <c r="BF1278" s="127">
        <f>IF(N1278="snížená",J1278,0)</f>
        <v>0</v>
      </c>
      <c r="BG1278" s="127">
        <f>IF(N1278="zákl. přenesená",J1278,0)</f>
        <v>0</v>
      </c>
      <c r="BH1278" s="127">
        <f>IF(N1278="sníž. přenesená",J1278,0)</f>
        <v>0</v>
      </c>
      <c r="BI1278" s="127">
        <f>IF(N1278="nulová",J1278,0)</f>
        <v>0</v>
      </c>
      <c r="BJ1278" s="16" t="s">
        <v>78</v>
      </c>
      <c r="BK1278" s="127">
        <f>ROUND(I1278*H1278,2)</f>
        <v>0</v>
      </c>
      <c r="BL1278" s="16" t="s">
        <v>162</v>
      </c>
      <c r="BM1278" s="126" t="s">
        <v>1541</v>
      </c>
    </row>
    <row r="1279" spans="2:65" s="1" customFormat="1" ht="29.25">
      <c r="B1279" s="31"/>
      <c r="D1279" s="234" t="s">
        <v>166</v>
      </c>
      <c r="F1279" s="235" t="s">
        <v>959</v>
      </c>
      <c r="I1279" s="128"/>
      <c r="L1279" s="31"/>
      <c r="M1279" s="129"/>
      <c r="T1279" s="52"/>
      <c r="AT1279" s="16" t="s">
        <v>166</v>
      </c>
      <c r="AU1279" s="16" t="s">
        <v>80</v>
      </c>
    </row>
    <row r="1280" spans="2:65" s="12" customFormat="1">
      <c r="B1280" s="130"/>
      <c r="C1280" s="246"/>
      <c r="D1280" s="234" t="s">
        <v>168</v>
      </c>
      <c r="E1280" s="247" t="s">
        <v>19</v>
      </c>
      <c r="F1280" s="248" t="s">
        <v>1542</v>
      </c>
      <c r="G1280" s="246"/>
      <c r="H1280" s="249">
        <v>6.2</v>
      </c>
      <c r="I1280" s="132"/>
      <c r="L1280" s="130"/>
      <c r="M1280" s="133"/>
      <c r="T1280" s="134"/>
      <c r="AT1280" s="131" t="s">
        <v>168</v>
      </c>
      <c r="AU1280" s="131" t="s">
        <v>80</v>
      </c>
      <c r="AV1280" s="12" t="s">
        <v>80</v>
      </c>
      <c r="AW1280" s="12" t="s">
        <v>34</v>
      </c>
      <c r="AX1280" s="12" t="s">
        <v>78</v>
      </c>
      <c r="AY1280" s="131" t="s">
        <v>155</v>
      </c>
    </row>
    <row r="1281" spans="2:65" s="1" customFormat="1" ht="24.2" customHeight="1">
      <c r="B1281" s="31"/>
      <c r="C1281" s="250" t="s">
        <v>1543</v>
      </c>
      <c r="D1281" s="250" t="s">
        <v>192</v>
      </c>
      <c r="E1281" s="251" t="s">
        <v>1502</v>
      </c>
      <c r="F1281" s="252" t="s">
        <v>1503</v>
      </c>
      <c r="G1281" s="253" t="s">
        <v>300</v>
      </c>
      <c r="H1281" s="254">
        <v>6.2</v>
      </c>
      <c r="I1281" s="136"/>
      <c r="J1281" s="137">
        <f>ROUND(I1281*H1281,2)</f>
        <v>0</v>
      </c>
      <c r="K1281" s="135" t="s">
        <v>19</v>
      </c>
      <c r="L1281" s="138"/>
      <c r="M1281" s="139" t="s">
        <v>19</v>
      </c>
      <c r="N1281" s="140" t="s">
        <v>44</v>
      </c>
      <c r="P1281" s="124">
        <f>O1281*H1281</f>
        <v>0</v>
      </c>
      <c r="Q1281" s="124">
        <v>0</v>
      </c>
      <c r="R1281" s="124">
        <f>Q1281*H1281</f>
        <v>0</v>
      </c>
      <c r="S1281" s="124">
        <v>0</v>
      </c>
      <c r="T1281" s="125">
        <f>S1281*H1281</f>
        <v>0</v>
      </c>
      <c r="AR1281" s="126" t="s">
        <v>195</v>
      </c>
      <c r="AT1281" s="126" t="s">
        <v>192</v>
      </c>
      <c r="AU1281" s="126" t="s">
        <v>80</v>
      </c>
      <c r="AY1281" s="16" t="s">
        <v>155</v>
      </c>
      <c r="BE1281" s="127">
        <f>IF(N1281="základní",J1281,0)</f>
        <v>0</v>
      </c>
      <c r="BF1281" s="127">
        <f>IF(N1281="snížená",J1281,0)</f>
        <v>0</v>
      </c>
      <c r="BG1281" s="127">
        <f>IF(N1281="zákl. přenesená",J1281,0)</f>
        <v>0</v>
      </c>
      <c r="BH1281" s="127">
        <f>IF(N1281="sníž. přenesená",J1281,0)</f>
        <v>0</v>
      </c>
      <c r="BI1281" s="127">
        <f>IF(N1281="nulová",J1281,0)</f>
        <v>0</v>
      </c>
      <c r="BJ1281" s="16" t="s">
        <v>78</v>
      </c>
      <c r="BK1281" s="127">
        <f>ROUND(I1281*H1281,2)</f>
        <v>0</v>
      </c>
      <c r="BL1281" s="16" t="s">
        <v>162</v>
      </c>
      <c r="BM1281" s="126" t="s">
        <v>1544</v>
      </c>
    </row>
    <row r="1282" spans="2:65" s="1" customFormat="1" ht="19.5">
      <c r="B1282" s="31"/>
      <c r="D1282" s="234" t="s">
        <v>166</v>
      </c>
      <c r="F1282" s="235" t="s">
        <v>1545</v>
      </c>
      <c r="I1282" s="128"/>
      <c r="L1282" s="31"/>
      <c r="M1282" s="129"/>
      <c r="T1282" s="52"/>
      <c r="AT1282" s="16" t="s">
        <v>166</v>
      </c>
      <c r="AU1282" s="16" t="s">
        <v>80</v>
      </c>
    </row>
    <row r="1283" spans="2:65" s="1" customFormat="1" ht="24.2" customHeight="1">
      <c r="B1283" s="31"/>
      <c r="C1283" s="239" t="s">
        <v>1546</v>
      </c>
      <c r="D1283" s="239" t="s">
        <v>157</v>
      </c>
      <c r="E1283" s="240" t="s">
        <v>1547</v>
      </c>
      <c r="F1283" s="241" t="s">
        <v>1548</v>
      </c>
      <c r="G1283" s="242" t="s">
        <v>201</v>
      </c>
      <c r="H1283" s="243">
        <v>6.06</v>
      </c>
      <c r="I1283" s="120"/>
      <c r="J1283" s="121">
        <f>ROUND(I1283*H1283,2)</f>
        <v>0</v>
      </c>
      <c r="K1283" s="119" t="s">
        <v>19</v>
      </c>
      <c r="L1283" s="31"/>
      <c r="M1283" s="122" t="s">
        <v>19</v>
      </c>
      <c r="N1283" s="123" t="s">
        <v>44</v>
      </c>
      <c r="P1283" s="124">
        <f>O1283*H1283</f>
        <v>0</v>
      </c>
      <c r="Q1283" s="124">
        <v>0</v>
      </c>
      <c r="R1283" s="124">
        <f>Q1283*H1283</f>
        <v>0</v>
      </c>
      <c r="S1283" s="124">
        <v>0</v>
      </c>
      <c r="T1283" s="125">
        <f>S1283*H1283</f>
        <v>0</v>
      </c>
      <c r="AR1283" s="126" t="s">
        <v>162</v>
      </c>
      <c r="AT1283" s="126" t="s">
        <v>157</v>
      </c>
      <c r="AU1283" s="126" t="s">
        <v>80</v>
      </c>
      <c r="AY1283" s="16" t="s">
        <v>155</v>
      </c>
      <c r="BE1283" s="127">
        <f>IF(N1283="základní",J1283,0)</f>
        <v>0</v>
      </c>
      <c r="BF1283" s="127">
        <f>IF(N1283="snížená",J1283,0)</f>
        <v>0</v>
      </c>
      <c r="BG1283" s="127">
        <f>IF(N1283="zákl. přenesená",J1283,0)</f>
        <v>0</v>
      </c>
      <c r="BH1283" s="127">
        <f>IF(N1283="sníž. přenesená",J1283,0)</f>
        <v>0</v>
      </c>
      <c r="BI1283" s="127">
        <f>IF(N1283="nulová",J1283,0)</f>
        <v>0</v>
      </c>
      <c r="BJ1283" s="16" t="s">
        <v>78</v>
      </c>
      <c r="BK1283" s="127">
        <f>ROUND(I1283*H1283,2)</f>
        <v>0</v>
      </c>
      <c r="BL1283" s="16" t="s">
        <v>162</v>
      </c>
      <c r="BM1283" s="126" t="s">
        <v>1549</v>
      </c>
    </row>
    <row r="1284" spans="2:65" s="12" customFormat="1">
      <c r="B1284" s="130"/>
      <c r="C1284" s="246"/>
      <c r="D1284" s="234" t="s">
        <v>168</v>
      </c>
      <c r="E1284" s="247" t="s">
        <v>19</v>
      </c>
      <c r="F1284" s="248" t="s">
        <v>1550</v>
      </c>
      <c r="G1284" s="246"/>
      <c r="H1284" s="249">
        <v>6.06</v>
      </c>
      <c r="I1284" s="132"/>
      <c r="L1284" s="130"/>
      <c r="M1284" s="133"/>
      <c r="T1284" s="134"/>
      <c r="AT1284" s="131" t="s">
        <v>168</v>
      </c>
      <c r="AU1284" s="131" t="s">
        <v>80</v>
      </c>
      <c r="AV1284" s="12" t="s">
        <v>80</v>
      </c>
      <c r="AW1284" s="12" t="s">
        <v>34</v>
      </c>
      <c r="AX1284" s="12" t="s">
        <v>78</v>
      </c>
      <c r="AY1284" s="131" t="s">
        <v>155</v>
      </c>
    </row>
    <row r="1285" spans="2:65" s="11" customFormat="1" ht="22.9" customHeight="1">
      <c r="B1285" s="109"/>
      <c r="C1285" s="236"/>
      <c r="D1285" s="237" t="s">
        <v>72</v>
      </c>
      <c r="E1285" s="238" t="s">
        <v>367</v>
      </c>
      <c r="F1285" s="238" t="s">
        <v>1551</v>
      </c>
      <c r="G1285" s="236"/>
      <c r="H1285" s="236"/>
      <c r="I1285" s="286"/>
      <c r="J1285" s="287">
        <f>BK1285</f>
        <v>0</v>
      </c>
      <c r="K1285" s="236"/>
      <c r="L1285" s="109"/>
      <c r="M1285" s="114"/>
      <c r="P1285" s="115">
        <f>SUM(P1286:P1324)</f>
        <v>0</v>
      </c>
      <c r="R1285" s="115">
        <f>SUM(R1286:R1324)</f>
        <v>0</v>
      </c>
      <c r="T1285" s="116">
        <f>SUM(T1286:T1324)</f>
        <v>0</v>
      </c>
      <c r="AR1285" s="110" t="s">
        <v>78</v>
      </c>
      <c r="AT1285" s="117" t="s">
        <v>72</v>
      </c>
      <c r="AU1285" s="117" t="s">
        <v>78</v>
      </c>
      <c r="AY1285" s="110" t="s">
        <v>155</v>
      </c>
      <c r="BK1285" s="118">
        <f>SUM(BK1286:BK1324)</f>
        <v>0</v>
      </c>
    </row>
    <row r="1286" spans="2:65" s="1" customFormat="1" ht="24.2" customHeight="1">
      <c r="B1286" s="31"/>
      <c r="C1286" s="239" t="s">
        <v>1552</v>
      </c>
      <c r="D1286" s="239" t="s">
        <v>157</v>
      </c>
      <c r="E1286" s="240" t="s">
        <v>1514</v>
      </c>
      <c r="F1286" s="241" t="s">
        <v>1515</v>
      </c>
      <c r="G1286" s="242" t="s">
        <v>179</v>
      </c>
      <c r="H1286" s="243">
        <v>21</v>
      </c>
      <c r="I1286" s="120"/>
      <c r="J1286" s="121">
        <f>ROUND(I1286*H1286,2)</f>
        <v>0</v>
      </c>
      <c r="K1286" s="119" t="s">
        <v>19</v>
      </c>
      <c r="L1286" s="31"/>
      <c r="M1286" s="122" t="s">
        <v>19</v>
      </c>
      <c r="N1286" s="123" t="s">
        <v>44</v>
      </c>
      <c r="P1286" s="124">
        <f>O1286*H1286</f>
        <v>0</v>
      </c>
      <c r="Q1286" s="124">
        <v>0</v>
      </c>
      <c r="R1286" s="124">
        <f>Q1286*H1286</f>
        <v>0</v>
      </c>
      <c r="S1286" s="124">
        <v>0</v>
      </c>
      <c r="T1286" s="125">
        <f>S1286*H1286</f>
        <v>0</v>
      </c>
      <c r="AR1286" s="126" t="s">
        <v>162</v>
      </c>
      <c r="AT1286" s="126" t="s">
        <v>157</v>
      </c>
      <c r="AU1286" s="126" t="s">
        <v>80</v>
      </c>
      <c r="AY1286" s="16" t="s">
        <v>155</v>
      </c>
      <c r="BE1286" s="127">
        <f>IF(N1286="základní",J1286,0)</f>
        <v>0</v>
      </c>
      <c r="BF1286" s="127">
        <f>IF(N1286="snížená",J1286,0)</f>
        <v>0</v>
      </c>
      <c r="BG1286" s="127">
        <f>IF(N1286="zákl. přenesená",J1286,0)</f>
        <v>0</v>
      </c>
      <c r="BH1286" s="127">
        <f>IF(N1286="sníž. přenesená",J1286,0)</f>
        <v>0</v>
      </c>
      <c r="BI1286" s="127">
        <f>IF(N1286="nulová",J1286,0)</f>
        <v>0</v>
      </c>
      <c r="BJ1286" s="16" t="s">
        <v>78</v>
      </c>
      <c r="BK1286" s="127">
        <f>ROUND(I1286*H1286,2)</f>
        <v>0</v>
      </c>
      <c r="BL1286" s="16" t="s">
        <v>162</v>
      </c>
      <c r="BM1286" s="126" t="s">
        <v>1553</v>
      </c>
    </row>
    <row r="1287" spans="2:65" s="1" customFormat="1" ht="19.5">
      <c r="B1287" s="31"/>
      <c r="D1287" s="234" t="s">
        <v>166</v>
      </c>
      <c r="F1287" s="235" t="s">
        <v>655</v>
      </c>
      <c r="I1287" s="128"/>
      <c r="L1287" s="31"/>
      <c r="M1287" s="129"/>
      <c r="T1287" s="52"/>
      <c r="AT1287" s="16" t="s">
        <v>166</v>
      </c>
      <c r="AU1287" s="16" t="s">
        <v>80</v>
      </c>
    </row>
    <row r="1288" spans="2:65" s="1" customFormat="1" ht="24.2" customHeight="1">
      <c r="B1288" s="31"/>
      <c r="C1288" s="239" t="s">
        <v>1554</v>
      </c>
      <c r="D1288" s="239" t="s">
        <v>157</v>
      </c>
      <c r="E1288" s="240" t="s">
        <v>1475</v>
      </c>
      <c r="F1288" s="241" t="s">
        <v>1476</v>
      </c>
      <c r="G1288" s="242" t="s">
        <v>179</v>
      </c>
      <c r="H1288" s="243">
        <v>21</v>
      </c>
      <c r="I1288" s="120"/>
      <c r="J1288" s="121">
        <f>ROUND(I1288*H1288,2)</f>
        <v>0</v>
      </c>
      <c r="K1288" s="119" t="s">
        <v>161</v>
      </c>
      <c r="L1288" s="31"/>
      <c r="M1288" s="122" t="s">
        <v>19</v>
      </c>
      <c r="N1288" s="123" t="s">
        <v>44</v>
      </c>
      <c r="P1288" s="124">
        <f>O1288*H1288</f>
        <v>0</v>
      </c>
      <c r="Q1288" s="124">
        <v>0</v>
      </c>
      <c r="R1288" s="124">
        <f>Q1288*H1288</f>
        <v>0</v>
      </c>
      <c r="S1288" s="124">
        <v>0</v>
      </c>
      <c r="T1288" s="125">
        <f>S1288*H1288</f>
        <v>0</v>
      </c>
      <c r="AR1288" s="126" t="s">
        <v>162</v>
      </c>
      <c r="AT1288" s="126" t="s">
        <v>157</v>
      </c>
      <c r="AU1288" s="126" t="s">
        <v>80</v>
      </c>
      <c r="AY1288" s="16" t="s">
        <v>155</v>
      </c>
      <c r="BE1288" s="127">
        <f>IF(N1288="základní",J1288,0)</f>
        <v>0</v>
      </c>
      <c r="BF1288" s="127">
        <f>IF(N1288="snížená",J1288,0)</f>
        <v>0</v>
      </c>
      <c r="BG1288" s="127">
        <f>IF(N1288="zákl. přenesená",J1288,0)</f>
        <v>0</v>
      </c>
      <c r="BH1288" s="127">
        <f>IF(N1288="sníž. přenesená",J1288,0)</f>
        <v>0</v>
      </c>
      <c r="BI1288" s="127">
        <f>IF(N1288="nulová",J1288,0)</f>
        <v>0</v>
      </c>
      <c r="BJ1288" s="16" t="s">
        <v>78</v>
      </c>
      <c r="BK1288" s="127">
        <f>ROUND(I1288*H1288,2)</f>
        <v>0</v>
      </c>
      <c r="BL1288" s="16" t="s">
        <v>162</v>
      </c>
      <c r="BM1288" s="126" t="s">
        <v>1555</v>
      </c>
    </row>
    <row r="1289" spans="2:65" s="1" customFormat="1">
      <c r="B1289" s="31"/>
      <c r="D1289" s="244" t="s">
        <v>164</v>
      </c>
      <c r="F1289" s="245" t="s">
        <v>1478</v>
      </c>
      <c r="I1289" s="128"/>
      <c r="L1289" s="31"/>
      <c r="M1289" s="129"/>
      <c r="T1289" s="52"/>
      <c r="AT1289" s="16" t="s">
        <v>164</v>
      </c>
      <c r="AU1289" s="16" t="s">
        <v>80</v>
      </c>
    </row>
    <row r="1290" spans="2:65" s="1" customFormat="1" ht="19.5">
      <c r="B1290" s="31"/>
      <c r="D1290" s="234" t="s">
        <v>166</v>
      </c>
      <c r="F1290" s="235" t="s">
        <v>289</v>
      </c>
      <c r="I1290" s="128"/>
      <c r="L1290" s="31"/>
      <c r="M1290" s="129"/>
      <c r="T1290" s="52"/>
      <c r="AT1290" s="16" t="s">
        <v>166</v>
      </c>
      <c r="AU1290" s="16" t="s">
        <v>80</v>
      </c>
    </row>
    <row r="1291" spans="2:65" s="1" customFormat="1" ht="21.75" customHeight="1">
      <c r="B1291" s="31"/>
      <c r="C1291" s="239" t="s">
        <v>1556</v>
      </c>
      <c r="D1291" s="239" t="s">
        <v>157</v>
      </c>
      <c r="E1291" s="240" t="s">
        <v>823</v>
      </c>
      <c r="F1291" s="241" t="s">
        <v>824</v>
      </c>
      <c r="G1291" s="242" t="s">
        <v>160</v>
      </c>
      <c r="H1291" s="243">
        <v>5.46</v>
      </c>
      <c r="I1291" s="120"/>
      <c r="J1291" s="121">
        <f>ROUND(I1291*H1291,2)</f>
        <v>0</v>
      </c>
      <c r="K1291" s="119" t="s">
        <v>161</v>
      </c>
      <c r="L1291" s="31"/>
      <c r="M1291" s="122" t="s">
        <v>19</v>
      </c>
      <c r="N1291" s="123" t="s">
        <v>44</v>
      </c>
      <c r="P1291" s="124">
        <f>O1291*H1291</f>
        <v>0</v>
      </c>
      <c r="Q1291" s="124">
        <v>0</v>
      </c>
      <c r="R1291" s="124">
        <f>Q1291*H1291</f>
        <v>0</v>
      </c>
      <c r="S1291" s="124">
        <v>0</v>
      </c>
      <c r="T1291" s="125">
        <f>S1291*H1291</f>
        <v>0</v>
      </c>
      <c r="AR1291" s="126" t="s">
        <v>162</v>
      </c>
      <c r="AT1291" s="126" t="s">
        <v>157</v>
      </c>
      <c r="AU1291" s="126" t="s">
        <v>80</v>
      </c>
      <c r="AY1291" s="16" t="s">
        <v>155</v>
      </c>
      <c r="BE1291" s="127">
        <f>IF(N1291="základní",J1291,0)</f>
        <v>0</v>
      </c>
      <c r="BF1291" s="127">
        <f>IF(N1291="snížená",J1291,0)</f>
        <v>0</v>
      </c>
      <c r="BG1291" s="127">
        <f>IF(N1291="zákl. přenesená",J1291,0)</f>
        <v>0</v>
      </c>
      <c r="BH1291" s="127">
        <f>IF(N1291="sníž. přenesená",J1291,0)</f>
        <v>0</v>
      </c>
      <c r="BI1291" s="127">
        <f>IF(N1291="nulová",J1291,0)</f>
        <v>0</v>
      </c>
      <c r="BJ1291" s="16" t="s">
        <v>78</v>
      </c>
      <c r="BK1291" s="127">
        <f>ROUND(I1291*H1291,2)</f>
        <v>0</v>
      </c>
      <c r="BL1291" s="16" t="s">
        <v>162</v>
      </c>
      <c r="BM1291" s="126" t="s">
        <v>1557</v>
      </c>
    </row>
    <row r="1292" spans="2:65" s="1" customFormat="1">
      <c r="B1292" s="31"/>
      <c r="D1292" s="244" t="s">
        <v>164</v>
      </c>
      <c r="F1292" s="245" t="s">
        <v>826</v>
      </c>
      <c r="I1292" s="128"/>
      <c r="L1292" s="31"/>
      <c r="M1292" s="129"/>
      <c r="T1292" s="52"/>
      <c r="AT1292" s="16" t="s">
        <v>164</v>
      </c>
      <c r="AU1292" s="16" t="s">
        <v>80</v>
      </c>
    </row>
    <row r="1293" spans="2:65" s="1" customFormat="1" ht="19.5">
      <c r="B1293" s="31"/>
      <c r="D1293" s="234" t="s">
        <v>166</v>
      </c>
      <c r="F1293" s="235" t="s">
        <v>372</v>
      </c>
      <c r="I1293" s="128"/>
      <c r="L1293" s="31"/>
      <c r="M1293" s="129"/>
      <c r="T1293" s="52"/>
      <c r="AT1293" s="16" t="s">
        <v>166</v>
      </c>
      <c r="AU1293" s="16" t="s">
        <v>80</v>
      </c>
    </row>
    <row r="1294" spans="2:65" s="12" customFormat="1">
      <c r="B1294" s="130"/>
      <c r="C1294" s="246"/>
      <c r="D1294" s="234" t="s">
        <v>168</v>
      </c>
      <c r="E1294" s="247" t="s">
        <v>19</v>
      </c>
      <c r="F1294" s="248" t="s">
        <v>1558</v>
      </c>
      <c r="G1294" s="246"/>
      <c r="H1294" s="249">
        <v>5.46</v>
      </c>
      <c r="I1294" s="132"/>
      <c r="L1294" s="130"/>
      <c r="M1294" s="133"/>
      <c r="T1294" s="134"/>
      <c r="AT1294" s="131" t="s">
        <v>168</v>
      </c>
      <c r="AU1294" s="131" t="s">
        <v>80</v>
      </c>
      <c r="AV1294" s="12" t="s">
        <v>80</v>
      </c>
      <c r="AW1294" s="12" t="s">
        <v>34</v>
      </c>
      <c r="AX1294" s="12" t="s">
        <v>78</v>
      </c>
      <c r="AY1294" s="131" t="s">
        <v>155</v>
      </c>
    </row>
    <row r="1295" spans="2:65" s="1" customFormat="1" ht="16.5" customHeight="1">
      <c r="B1295" s="31"/>
      <c r="C1295" s="239" t="s">
        <v>1559</v>
      </c>
      <c r="D1295" s="239" t="s">
        <v>157</v>
      </c>
      <c r="E1295" s="240" t="s">
        <v>1470</v>
      </c>
      <c r="F1295" s="241" t="s">
        <v>1471</v>
      </c>
      <c r="G1295" s="242" t="s">
        <v>160</v>
      </c>
      <c r="H1295" s="243">
        <v>5.46</v>
      </c>
      <c r="I1295" s="120"/>
      <c r="J1295" s="121">
        <f>ROUND(I1295*H1295,2)</f>
        <v>0</v>
      </c>
      <c r="K1295" s="119" t="s">
        <v>161</v>
      </c>
      <c r="L1295" s="31"/>
      <c r="M1295" s="122" t="s">
        <v>19</v>
      </c>
      <c r="N1295" s="123" t="s">
        <v>44</v>
      </c>
      <c r="P1295" s="124">
        <f>O1295*H1295</f>
        <v>0</v>
      </c>
      <c r="Q1295" s="124">
        <v>0</v>
      </c>
      <c r="R1295" s="124">
        <f>Q1295*H1295</f>
        <v>0</v>
      </c>
      <c r="S1295" s="124">
        <v>0</v>
      </c>
      <c r="T1295" s="125">
        <f>S1295*H1295</f>
        <v>0</v>
      </c>
      <c r="AR1295" s="126" t="s">
        <v>162</v>
      </c>
      <c r="AT1295" s="126" t="s">
        <v>157</v>
      </c>
      <c r="AU1295" s="126" t="s">
        <v>80</v>
      </c>
      <c r="AY1295" s="16" t="s">
        <v>155</v>
      </c>
      <c r="BE1295" s="127">
        <f>IF(N1295="základní",J1295,0)</f>
        <v>0</v>
      </c>
      <c r="BF1295" s="127">
        <f>IF(N1295="snížená",J1295,0)</f>
        <v>0</v>
      </c>
      <c r="BG1295" s="127">
        <f>IF(N1295="zákl. přenesená",J1295,0)</f>
        <v>0</v>
      </c>
      <c r="BH1295" s="127">
        <f>IF(N1295="sníž. přenesená",J1295,0)</f>
        <v>0</v>
      </c>
      <c r="BI1295" s="127">
        <f>IF(N1295="nulová",J1295,0)</f>
        <v>0</v>
      </c>
      <c r="BJ1295" s="16" t="s">
        <v>78</v>
      </c>
      <c r="BK1295" s="127">
        <f>ROUND(I1295*H1295,2)</f>
        <v>0</v>
      </c>
      <c r="BL1295" s="16" t="s">
        <v>162</v>
      </c>
      <c r="BM1295" s="126" t="s">
        <v>1560</v>
      </c>
    </row>
    <row r="1296" spans="2:65" s="1" customFormat="1">
      <c r="B1296" s="31"/>
      <c r="D1296" s="244" t="s">
        <v>164</v>
      </c>
      <c r="F1296" s="245" t="s">
        <v>1473</v>
      </c>
      <c r="I1296" s="128"/>
      <c r="L1296" s="31"/>
      <c r="M1296" s="129"/>
      <c r="T1296" s="52"/>
      <c r="AT1296" s="16" t="s">
        <v>164</v>
      </c>
      <c r="AU1296" s="16" t="s">
        <v>80</v>
      </c>
    </row>
    <row r="1297" spans="2:65" s="1" customFormat="1" ht="44.25" customHeight="1">
      <c r="B1297" s="31"/>
      <c r="C1297" s="239" t="s">
        <v>1561</v>
      </c>
      <c r="D1297" s="239" t="s">
        <v>157</v>
      </c>
      <c r="E1297" s="240" t="s">
        <v>199</v>
      </c>
      <c r="F1297" s="241" t="s">
        <v>200</v>
      </c>
      <c r="G1297" s="242" t="s">
        <v>201</v>
      </c>
      <c r="H1297" s="243">
        <v>2.5000000000000001E-2</v>
      </c>
      <c r="I1297" s="120"/>
      <c r="J1297" s="121">
        <f>ROUND(I1297*H1297,2)</f>
        <v>0</v>
      </c>
      <c r="K1297" s="119" t="s">
        <v>161</v>
      </c>
      <c r="L1297" s="31"/>
      <c r="M1297" s="122" t="s">
        <v>19</v>
      </c>
      <c r="N1297" s="123" t="s">
        <v>44</v>
      </c>
      <c r="P1297" s="124">
        <f>O1297*H1297</f>
        <v>0</v>
      </c>
      <c r="Q1297" s="124">
        <v>0</v>
      </c>
      <c r="R1297" s="124">
        <f>Q1297*H1297</f>
        <v>0</v>
      </c>
      <c r="S1297" s="124">
        <v>0</v>
      </c>
      <c r="T1297" s="125">
        <f>S1297*H1297</f>
        <v>0</v>
      </c>
      <c r="AR1297" s="126" t="s">
        <v>162</v>
      </c>
      <c r="AT1297" s="126" t="s">
        <v>157</v>
      </c>
      <c r="AU1297" s="126" t="s">
        <v>80</v>
      </c>
      <c r="AY1297" s="16" t="s">
        <v>155</v>
      </c>
      <c r="BE1297" s="127">
        <f>IF(N1297="základní",J1297,0)</f>
        <v>0</v>
      </c>
      <c r="BF1297" s="127">
        <f>IF(N1297="snížená",J1297,0)</f>
        <v>0</v>
      </c>
      <c r="BG1297" s="127">
        <f>IF(N1297="zákl. přenesená",J1297,0)</f>
        <v>0</v>
      </c>
      <c r="BH1297" s="127">
        <f>IF(N1297="sníž. přenesená",J1297,0)</f>
        <v>0</v>
      </c>
      <c r="BI1297" s="127">
        <f>IF(N1297="nulová",J1297,0)</f>
        <v>0</v>
      </c>
      <c r="BJ1297" s="16" t="s">
        <v>78</v>
      </c>
      <c r="BK1297" s="127">
        <f>ROUND(I1297*H1297,2)</f>
        <v>0</v>
      </c>
      <c r="BL1297" s="16" t="s">
        <v>162</v>
      </c>
      <c r="BM1297" s="126" t="s">
        <v>1562</v>
      </c>
    </row>
    <row r="1298" spans="2:65" s="1" customFormat="1">
      <c r="B1298" s="31"/>
      <c r="D1298" s="244" t="s">
        <v>164</v>
      </c>
      <c r="F1298" s="245" t="s">
        <v>203</v>
      </c>
      <c r="I1298" s="128"/>
      <c r="L1298" s="31"/>
      <c r="M1298" s="129"/>
      <c r="T1298" s="52"/>
      <c r="AT1298" s="16" t="s">
        <v>164</v>
      </c>
      <c r="AU1298" s="16" t="s">
        <v>80</v>
      </c>
    </row>
    <row r="1299" spans="2:65" s="1" customFormat="1" ht="19.5">
      <c r="B1299" s="31"/>
      <c r="D1299" s="234" t="s">
        <v>166</v>
      </c>
      <c r="F1299" s="235" t="s">
        <v>204</v>
      </c>
      <c r="I1299" s="128"/>
      <c r="L1299" s="31"/>
      <c r="M1299" s="129"/>
      <c r="T1299" s="52"/>
      <c r="AT1299" s="16" t="s">
        <v>166</v>
      </c>
      <c r="AU1299" s="16" t="s">
        <v>80</v>
      </c>
    </row>
    <row r="1300" spans="2:65" s="1" customFormat="1" ht="21.75" customHeight="1">
      <c r="B1300" s="31"/>
      <c r="C1300" s="239" t="s">
        <v>1563</v>
      </c>
      <c r="D1300" s="239" t="s">
        <v>157</v>
      </c>
      <c r="E1300" s="240" t="s">
        <v>1157</v>
      </c>
      <c r="F1300" s="241" t="s">
        <v>1158</v>
      </c>
      <c r="G1300" s="242" t="s">
        <v>172</v>
      </c>
      <c r="H1300" s="243">
        <v>4.83</v>
      </c>
      <c r="I1300" s="120"/>
      <c r="J1300" s="121">
        <f>ROUND(I1300*H1300,2)</f>
        <v>0</v>
      </c>
      <c r="K1300" s="119" t="s">
        <v>161</v>
      </c>
      <c r="L1300" s="31"/>
      <c r="M1300" s="122" t="s">
        <v>19</v>
      </c>
      <c r="N1300" s="123" t="s">
        <v>44</v>
      </c>
      <c r="P1300" s="124">
        <f>O1300*H1300</f>
        <v>0</v>
      </c>
      <c r="Q1300" s="124">
        <v>0</v>
      </c>
      <c r="R1300" s="124">
        <f>Q1300*H1300</f>
        <v>0</v>
      </c>
      <c r="S1300" s="124">
        <v>0</v>
      </c>
      <c r="T1300" s="125">
        <f>S1300*H1300</f>
        <v>0</v>
      </c>
      <c r="AR1300" s="126" t="s">
        <v>162</v>
      </c>
      <c r="AT1300" s="126" t="s">
        <v>157</v>
      </c>
      <c r="AU1300" s="126" t="s">
        <v>80</v>
      </c>
      <c r="AY1300" s="16" t="s">
        <v>155</v>
      </c>
      <c r="BE1300" s="127">
        <f>IF(N1300="základní",J1300,0)</f>
        <v>0</v>
      </c>
      <c r="BF1300" s="127">
        <f>IF(N1300="snížená",J1300,0)</f>
        <v>0</v>
      </c>
      <c r="BG1300" s="127">
        <f>IF(N1300="zákl. přenesená",J1300,0)</f>
        <v>0</v>
      </c>
      <c r="BH1300" s="127">
        <f>IF(N1300="sníž. přenesená",J1300,0)</f>
        <v>0</v>
      </c>
      <c r="BI1300" s="127">
        <f>IF(N1300="nulová",J1300,0)</f>
        <v>0</v>
      </c>
      <c r="BJ1300" s="16" t="s">
        <v>78</v>
      </c>
      <c r="BK1300" s="127">
        <f>ROUND(I1300*H1300,2)</f>
        <v>0</v>
      </c>
      <c r="BL1300" s="16" t="s">
        <v>162</v>
      </c>
      <c r="BM1300" s="126" t="s">
        <v>1564</v>
      </c>
    </row>
    <row r="1301" spans="2:65" s="1" customFormat="1">
      <c r="B1301" s="31"/>
      <c r="D1301" s="244" t="s">
        <v>164</v>
      </c>
      <c r="F1301" s="245" t="s">
        <v>1160</v>
      </c>
      <c r="I1301" s="128"/>
      <c r="L1301" s="31"/>
      <c r="M1301" s="129"/>
      <c r="T1301" s="52"/>
      <c r="AT1301" s="16" t="s">
        <v>164</v>
      </c>
      <c r="AU1301" s="16" t="s">
        <v>80</v>
      </c>
    </row>
    <row r="1302" spans="2:65" s="1" customFormat="1" ht="19.5">
      <c r="B1302" s="31"/>
      <c r="D1302" s="234" t="s">
        <v>166</v>
      </c>
      <c r="F1302" s="235" t="s">
        <v>1565</v>
      </c>
      <c r="I1302" s="128"/>
      <c r="L1302" s="31"/>
      <c r="M1302" s="129"/>
      <c r="T1302" s="52"/>
      <c r="AT1302" s="16" t="s">
        <v>166</v>
      </c>
      <c r="AU1302" s="16" t="s">
        <v>80</v>
      </c>
    </row>
    <row r="1303" spans="2:65" s="12" customFormat="1">
      <c r="B1303" s="130"/>
      <c r="C1303" s="246"/>
      <c r="D1303" s="234" t="s">
        <v>168</v>
      </c>
      <c r="E1303" s="247" t="s">
        <v>19</v>
      </c>
      <c r="F1303" s="248" t="s">
        <v>1566</v>
      </c>
      <c r="G1303" s="246"/>
      <c r="H1303" s="249">
        <v>4.83</v>
      </c>
      <c r="I1303" s="132"/>
      <c r="L1303" s="130"/>
      <c r="M1303" s="133"/>
      <c r="T1303" s="134"/>
      <c r="AT1303" s="131" t="s">
        <v>168</v>
      </c>
      <c r="AU1303" s="131" t="s">
        <v>80</v>
      </c>
      <c r="AV1303" s="12" t="s">
        <v>80</v>
      </c>
      <c r="AW1303" s="12" t="s">
        <v>34</v>
      </c>
      <c r="AX1303" s="12" t="s">
        <v>78</v>
      </c>
      <c r="AY1303" s="131" t="s">
        <v>155</v>
      </c>
    </row>
    <row r="1304" spans="2:65" s="1" customFormat="1" ht="33" customHeight="1">
      <c r="B1304" s="31"/>
      <c r="C1304" s="239" t="s">
        <v>1567</v>
      </c>
      <c r="D1304" s="239" t="s">
        <v>157</v>
      </c>
      <c r="E1304" s="240" t="s">
        <v>1494</v>
      </c>
      <c r="F1304" s="241" t="s">
        <v>1495</v>
      </c>
      <c r="G1304" s="242" t="s">
        <v>172</v>
      </c>
      <c r="H1304" s="243">
        <v>4.83</v>
      </c>
      <c r="I1304" s="120"/>
      <c r="J1304" s="121">
        <f>ROUND(I1304*H1304,2)</f>
        <v>0</v>
      </c>
      <c r="K1304" s="119" t="s">
        <v>161</v>
      </c>
      <c r="L1304" s="31"/>
      <c r="M1304" s="122" t="s">
        <v>19</v>
      </c>
      <c r="N1304" s="123" t="s">
        <v>44</v>
      </c>
      <c r="P1304" s="124">
        <f>O1304*H1304</f>
        <v>0</v>
      </c>
      <c r="Q1304" s="124">
        <v>0</v>
      </c>
      <c r="R1304" s="124">
        <f>Q1304*H1304</f>
        <v>0</v>
      </c>
      <c r="S1304" s="124">
        <v>0</v>
      </c>
      <c r="T1304" s="125">
        <f>S1304*H1304</f>
        <v>0</v>
      </c>
      <c r="AR1304" s="126" t="s">
        <v>162</v>
      </c>
      <c r="AT1304" s="126" t="s">
        <v>157</v>
      </c>
      <c r="AU1304" s="126" t="s">
        <v>80</v>
      </c>
      <c r="AY1304" s="16" t="s">
        <v>155</v>
      </c>
      <c r="BE1304" s="127">
        <f>IF(N1304="základní",J1304,0)</f>
        <v>0</v>
      </c>
      <c r="BF1304" s="127">
        <f>IF(N1304="snížená",J1304,0)</f>
        <v>0</v>
      </c>
      <c r="BG1304" s="127">
        <f>IF(N1304="zákl. přenesená",J1304,0)</f>
        <v>0</v>
      </c>
      <c r="BH1304" s="127">
        <f>IF(N1304="sníž. přenesená",J1304,0)</f>
        <v>0</v>
      </c>
      <c r="BI1304" s="127">
        <f>IF(N1304="nulová",J1304,0)</f>
        <v>0</v>
      </c>
      <c r="BJ1304" s="16" t="s">
        <v>78</v>
      </c>
      <c r="BK1304" s="127">
        <f>ROUND(I1304*H1304,2)</f>
        <v>0</v>
      </c>
      <c r="BL1304" s="16" t="s">
        <v>162</v>
      </c>
      <c r="BM1304" s="126" t="s">
        <v>1568</v>
      </c>
    </row>
    <row r="1305" spans="2:65" s="1" customFormat="1">
      <c r="B1305" s="31"/>
      <c r="D1305" s="244" t="s">
        <v>164</v>
      </c>
      <c r="F1305" s="245" t="s">
        <v>1497</v>
      </c>
      <c r="I1305" s="128"/>
      <c r="L1305" s="31"/>
      <c r="M1305" s="129"/>
      <c r="T1305" s="52"/>
      <c r="AT1305" s="16" t="s">
        <v>164</v>
      </c>
      <c r="AU1305" s="16" t="s">
        <v>80</v>
      </c>
    </row>
    <row r="1306" spans="2:65" s="1" customFormat="1" ht="24.2" customHeight="1">
      <c r="B1306" s="31"/>
      <c r="C1306" s="239" t="s">
        <v>1569</v>
      </c>
      <c r="D1306" s="239" t="s">
        <v>157</v>
      </c>
      <c r="E1306" s="240" t="s">
        <v>376</v>
      </c>
      <c r="F1306" s="241" t="s">
        <v>377</v>
      </c>
      <c r="G1306" s="242" t="s">
        <v>160</v>
      </c>
      <c r="H1306" s="243">
        <v>42</v>
      </c>
      <c r="I1306" s="120"/>
      <c r="J1306" s="121">
        <f>ROUND(I1306*H1306,2)</f>
        <v>0</v>
      </c>
      <c r="K1306" s="119" t="s">
        <v>161</v>
      </c>
      <c r="L1306" s="31"/>
      <c r="M1306" s="122" t="s">
        <v>19</v>
      </c>
      <c r="N1306" s="123" t="s">
        <v>44</v>
      </c>
      <c r="P1306" s="124">
        <f>O1306*H1306</f>
        <v>0</v>
      </c>
      <c r="Q1306" s="124">
        <v>0</v>
      </c>
      <c r="R1306" s="124">
        <f>Q1306*H1306</f>
        <v>0</v>
      </c>
      <c r="S1306" s="124">
        <v>0</v>
      </c>
      <c r="T1306" s="125">
        <f>S1306*H1306</f>
        <v>0</v>
      </c>
      <c r="AR1306" s="126" t="s">
        <v>162</v>
      </c>
      <c r="AT1306" s="126" t="s">
        <v>157</v>
      </c>
      <c r="AU1306" s="126" t="s">
        <v>80</v>
      </c>
      <c r="AY1306" s="16" t="s">
        <v>155</v>
      </c>
      <c r="BE1306" s="127">
        <f>IF(N1306="základní",J1306,0)</f>
        <v>0</v>
      </c>
      <c r="BF1306" s="127">
        <f>IF(N1306="snížená",J1306,0)</f>
        <v>0</v>
      </c>
      <c r="BG1306" s="127">
        <f>IF(N1306="zákl. přenesená",J1306,0)</f>
        <v>0</v>
      </c>
      <c r="BH1306" s="127">
        <f>IF(N1306="sníž. přenesená",J1306,0)</f>
        <v>0</v>
      </c>
      <c r="BI1306" s="127">
        <f>IF(N1306="nulová",J1306,0)</f>
        <v>0</v>
      </c>
      <c r="BJ1306" s="16" t="s">
        <v>78</v>
      </c>
      <c r="BK1306" s="127">
        <f>ROUND(I1306*H1306,2)</f>
        <v>0</v>
      </c>
      <c r="BL1306" s="16" t="s">
        <v>162</v>
      </c>
      <c r="BM1306" s="126" t="s">
        <v>1570</v>
      </c>
    </row>
    <row r="1307" spans="2:65" s="1" customFormat="1">
      <c r="B1307" s="31"/>
      <c r="D1307" s="244" t="s">
        <v>164</v>
      </c>
      <c r="F1307" s="245" t="s">
        <v>379</v>
      </c>
      <c r="I1307" s="128"/>
      <c r="L1307" s="31"/>
      <c r="M1307" s="129"/>
      <c r="T1307" s="52"/>
      <c r="AT1307" s="16" t="s">
        <v>164</v>
      </c>
      <c r="AU1307" s="16" t="s">
        <v>80</v>
      </c>
    </row>
    <row r="1308" spans="2:65" s="1" customFormat="1" ht="19.5">
      <c r="B1308" s="31"/>
      <c r="D1308" s="234" t="s">
        <v>166</v>
      </c>
      <c r="F1308" s="235" t="s">
        <v>628</v>
      </c>
      <c r="I1308" s="128"/>
      <c r="L1308" s="31"/>
      <c r="M1308" s="129"/>
      <c r="T1308" s="52"/>
      <c r="AT1308" s="16" t="s">
        <v>166</v>
      </c>
      <c r="AU1308" s="16" t="s">
        <v>80</v>
      </c>
    </row>
    <row r="1309" spans="2:65" s="12" customFormat="1">
      <c r="B1309" s="130"/>
      <c r="C1309" s="246"/>
      <c r="D1309" s="234" t="s">
        <v>168</v>
      </c>
      <c r="E1309" s="247" t="s">
        <v>19</v>
      </c>
      <c r="F1309" s="248" t="s">
        <v>1571</v>
      </c>
      <c r="G1309" s="246"/>
      <c r="H1309" s="249">
        <v>42</v>
      </c>
      <c r="I1309" s="132"/>
      <c r="L1309" s="130"/>
      <c r="M1309" s="133"/>
      <c r="T1309" s="134"/>
      <c r="AT1309" s="131" t="s">
        <v>168</v>
      </c>
      <c r="AU1309" s="131" t="s">
        <v>80</v>
      </c>
      <c r="AV1309" s="12" t="s">
        <v>80</v>
      </c>
      <c r="AW1309" s="12" t="s">
        <v>34</v>
      </c>
      <c r="AX1309" s="12" t="s">
        <v>78</v>
      </c>
      <c r="AY1309" s="131" t="s">
        <v>155</v>
      </c>
    </row>
    <row r="1310" spans="2:65" s="1" customFormat="1" ht="16.5" customHeight="1">
      <c r="B1310" s="31"/>
      <c r="C1310" s="250" t="s">
        <v>1572</v>
      </c>
      <c r="D1310" s="250" t="s">
        <v>192</v>
      </c>
      <c r="E1310" s="251" t="s">
        <v>383</v>
      </c>
      <c r="F1310" s="252" t="s">
        <v>384</v>
      </c>
      <c r="G1310" s="253" t="s">
        <v>385</v>
      </c>
      <c r="H1310" s="254">
        <v>42</v>
      </c>
      <c r="I1310" s="136"/>
      <c r="J1310" s="137">
        <f>ROUND(I1310*H1310,2)</f>
        <v>0</v>
      </c>
      <c r="K1310" s="135" t="s">
        <v>19</v>
      </c>
      <c r="L1310" s="138"/>
      <c r="M1310" s="139" t="s">
        <v>19</v>
      </c>
      <c r="N1310" s="140" t="s">
        <v>44</v>
      </c>
      <c r="P1310" s="124">
        <f>O1310*H1310</f>
        <v>0</v>
      </c>
      <c r="Q1310" s="124">
        <v>0</v>
      </c>
      <c r="R1310" s="124">
        <f>Q1310*H1310</f>
        <v>0</v>
      </c>
      <c r="S1310" s="124">
        <v>0</v>
      </c>
      <c r="T1310" s="125">
        <f>S1310*H1310</f>
        <v>0</v>
      </c>
      <c r="AR1310" s="126" t="s">
        <v>195</v>
      </c>
      <c r="AT1310" s="126" t="s">
        <v>192</v>
      </c>
      <c r="AU1310" s="126" t="s">
        <v>80</v>
      </c>
      <c r="AY1310" s="16" t="s">
        <v>155</v>
      </c>
      <c r="BE1310" s="127">
        <f>IF(N1310="základní",J1310,0)</f>
        <v>0</v>
      </c>
      <c r="BF1310" s="127">
        <f>IF(N1310="snížená",J1310,0)</f>
        <v>0</v>
      </c>
      <c r="BG1310" s="127">
        <f>IF(N1310="zákl. přenesená",J1310,0)</f>
        <v>0</v>
      </c>
      <c r="BH1310" s="127">
        <f>IF(N1310="sníž. přenesená",J1310,0)</f>
        <v>0</v>
      </c>
      <c r="BI1310" s="127">
        <f>IF(N1310="nulová",J1310,0)</f>
        <v>0</v>
      </c>
      <c r="BJ1310" s="16" t="s">
        <v>78</v>
      </c>
      <c r="BK1310" s="127">
        <f>ROUND(I1310*H1310,2)</f>
        <v>0</v>
      </c>
      <c r="BL1310" s="16" t="s">
        <v>162</v>
      </c>
      <c r="BM1310" s="126" t="s">
        <v>1573</v>
      </c>
    </row>
    <row r="1311" spans="2:65" s="1" customFormat="1" ht="19.5">
      <c r="B1311" s="31"/>
      <c r="D1311" s="234" t="s">
        <v>166</v>
      </c>
      <c r="F1311" s="235" t="s">
        <v>387</v>
      </c>
      <c r="I1311" s="128"/>
      <c r="L1311" s="31"/>
      <c r="M1311" s="129"/>
      <c r="T1311" s="52"/>
      <c r="AT1311" s="16" t="s">
        <v>166</v>
      </c>
      <c r="AU1311" s="16" t="s">
        <v>80</v>
      </c>
    </row>
    <row r="1312" spans="2:65" s="1" customFormat="1" ht="16.5" customHeight="1">
      <c r="B1312" s="31"/>
      <c r="C1312" s="250" t="s">
        <v>1574</v>
      </c>
      <c r="D1312" s="250" t="s">
        <v>192</v>
      </c>
      <c r="E1312" s="251" t="s">
        <v>389</v>
      </c>
      <c r="F1312" s="252" t="s">
        <v>390</v>
      </c>
      <c r="G1312" s="253" t="s">
        <v>385</v>
      </c>
      <c r="H1312" s="254">
        <v>42</v>
      </c>
      <c r="I1312" s="136"/>
      <c r="J1312" s="137">
        <f>ROUND(I1312*H1312,2)</f>
        <v>0</v>
      </c>
      <c r="K1312" s="135" t="s">
        <v>19</v>
      </c>
      <c r="L1312" s="138"/>
      <c r="M1312" s="139" t="s">
        <v>19</v>
      </c>
      <c r="N1312" s="140" t="s">
        <v>44</v>
      </c>
      <c r="P1312" s="124">
        <f>O1312*H1312</f>
        <v>0</v>
      </c>
      <c r="Q1312" s="124">
        <v>0</v>
      </c>
      <c r="R1312" s="124">
        <f>Q1312*H1312</f>
        <v>0</v>
      </c>
      <c r="S1312" s="124">
        <v>0</v>
      </c>
      <c r="T1312" s="125">
        <f>S1312*H1312</f>
        <v>0</v>
      </c>
      <c r="AR1312" s="126" t="s">
        <v>195</v>
      </c>
      <c r="AT1312" s="126" t="s">
        <v>192</v>
      </c>
      <c r="AU1312" s="126" t="s">
        <v>80</v>
      </c>
      <c r="AY1312" s="16" t="s">
        <v>155</v>
      </c>
      <c r="BE1312" s="127">
        <f>IF(N1312="základní",J1312,0)</f>
        <v>0</v>
      </c>
      <c r="BF1312" s="127">
        <f>IF(N1312="snížená",J1312,0)</f>
        <v>0</v>
      </c>
      <c r="BG1312" s="127">
        <f>IF(N1312="zákl. přenesená",J1312,0)</f>
        <v>0</v>
      </c>
      <c r="BH1312" s="127">
        <f>IF(N1312="sníž. přenesená",J1312,0)</f>
        <v>0</v>
      </c>
      <c r="BI1312" s="127">
        <f>IF(N1312="nulová",J1312,0)</f>
        <v>0</v>
      </c>
      <c r="BJ1312" s="16" t="s">
        <v>78</v>
      </c>
      <c r="BK1312" s="127">
        <f>ROUND(I1312*H1312,2)</f>
        <v>0</v>
      </c>
      <c r="BL1312" s="16" t="s">
        <v>162</v>
      </c>
      <c r="BM1312" s="126" t="s">
        <v>1575</v>
      </c>
    </row>
    <row r="1313" spans="2:65" s="1" customFormat="1" ht="19.5">
      <c r="B1313" s="31"/>
      <c r="D1313" s="234" t="s">
        <v>166</v>
      </c>
      <c r="F1313" s="235" t="s">
        <v>392</v>
      </c>
      <c r="I1313" s="128"/>
      <c r="L1313" s="31"/>
      <c r="M1313" s="129"/>
      <c r="T1313" s="52"/>
      <c r="AT1313" s="16" t="s">
        <v>166</v>
      </c>
      <c r="AU1313" s="16" t="s">
        <v>80</v>
      </c>
    </row>
    <row r="1314" spans="2:65" s="1" customFormat="1" ht="37.9" customHeight="1">
      <c r="B1314" s="31"/>
      <c r="C1314" s="239" t="s">
        <v>1576</v>
      </c>
      <c r="D1314" s="239" t="s">
        <v>157</v>
      </c>
      <c r="E1314" s="240" t="s">
        <v>309</v>
      </c>
      <c r="F1314" s="241" t="s">
        <v>310</v>
      </c>
      <c r="G1314" s="242" t="s">
        <v>300</v>
      </c>
      <c r="H1314" s="243">
        <v>2.1</v>
      </c>
      <c r="I1314" s="120"/>
      <c r="J1314" s="121">
        <f>ROUND(I1314*H1314,2)</f>
        <v>0</v>
      </c>
      <c r="K1314" s="119" t="s">
        <v>19</v>
      </c>
      <c r="L1314" s="31"/>
      <c r="M1314" s="122" t="s">
        <v>19</v>
      </c>
      <c r="N1314" s="123" t="s">
        <v>44</v>
      </c>
      <c r="P1314" s="124">
        <f>O1314*H1314</f>
        <v>0</v>
      </c>
      <c r="Q1314" s="124">
        <v>0</v>
      </c>
      <c r="R1314" s="124">
        <f>Q1314*H1314</f>
        <v>0</v>
      </c>
      <c r="S1314" s="124">
        <v>0</v>
      </c>
      <c r="T1314" s="125">
        <f>S1314*H1314</f>
        <v>0</v>
      </c>
      <c r="AR1314" s="126" t="s">
        <v>162</v>
      </c>
      <c r="AT1314" s="126" t="s">
        <v>157</v>
      </c>
      <c r="AU1314" s="126" t="s">
        <v>80</v>
      </c>
      <c r="AY1314" s="16" t="s">
        <v>155</v>
      </c>
      <c r="BE1314" s="127">
        <f>IF(N1314="základní",J1314,0)</f>
        <v>0</v>
      </c>
      <c r="BF1314" s="127">
        <f>IF(N1314="snížená",J1314,0)</f>
        <v>0</v>
      </c>
      <c r="BG1314" s="127">
        <f>IF(N1314="zákl. přenesená",J1314,0)</f>
        <v>0</v>
      </c>
      <c r="BH1314" s="127">
        <f>IF(N1314="sníž. přenesená",J1314,0)</f>
        <v>0</v>
      </c>
      <c r="BI1314" s="127">
        <f>IF(N1314="nulová",J1314,0)</f>
        <v>0</v>
      </c>
      <c r="BJ1314" s="16" t="s">
        <v>78</v>
      </c>
      <c r="BK1314" s="127">
        <f>ROUND(I1314*H1314,2)</f>
        <v>0</v>
      </c>
      <c r="BL1314" s="16" t="s">
        <v>162</v>
      </c>
      <c r="BM1314" s="126" t="s">
        <v>1577</v>
      </c>
    </row>
    <row r="1315" spans="2:65" s="1" customFormat="1" ht="29.25">
      <c r="B1315" s="31"/>
      <c r="D1315" s="234" t="s">
        <v>166</v>
      </c>
      <c r="F1315" s="235" t="s">
        <v>959</v>
      </c>
      <c r="I1315" s="128"/>
      <c r="L1315" s="31"/>
      <c r="M1315" s="129"/>
      <c r="T1315" s="52"/>
      <c r="AT1315" s="16" t="s">
        <v>166</v>
      </c>
      <c r="AU1315" s="16" t="s">
        <v>80</v>
      </c>
    </row>
    <row r="1316" spans="2:65" s="12" customFormat="1">
      <c r="B1316" s="130"/>
      <c r="C1316" s="246"/>
      <c r="D1316" s="234" t="s">
        <v>168</v>
      </c>
      <c r="E1316" s="247" t="s">
        <v>19</v>
      </c>
      <c r="F1316" s="248" t="s">
        <v>1578</v>
      </c>
      <c r="G1316" s="246"/>
      <c r="H1316" s="249">
        <v>2.1</v>
      </c>
      <c r="I1316" s="132"/>
      <c r="L1316" s="130"/>
      <c r="M1316" s="133"/>
      <c r="T1316" s="134"/>
      <c r="AT1316" s="131" t="s">
        <v>168</v>
      </c>
      <c r="AU1316" s="131" t="s">
        <v>80</v>
      </c>
      <c r="AV1316" s="12" t="s">
        <v>80</v>
      </c>
      <c r="AW1316" s="12" t="s">
        <v>34</v>
      </c>
      <c r="AX1316" s="12" t="s">
        <v>78</v>
      </c>
      <c r="AY1316" s="131" t="s">
        <v>155</v>
      </c>
    </row>
    <row r="1317" spans="2:65" s="1" customFormat="1" ht="24.2" customHeight="1">
      <c r="B1317" s="31"/>
      <c r="C1317" s="250" t="s">
        <v>1579</v>
      </c>
      <c r="D1317" s="250" t="s">
        <v>192</v>
      </c>
      <c r="E1317" s="251" t="s">
        <v>1502</v>
      </c>
      <c r="F1317" s="252" t="s">
        <v>1503</v>
      </c>
      <c r="G1317" s="253" t="s">
        <v>300</v>
      </c>
      <c r="H1317" s="254">
        <v>2.1</v>
      </c>
      <c r="I1317" s="136"/>
      <c r="J1317" s="137">
        <f>ROUND(I1317*H1317,2)</f>
        <v>0</v>
      </c>
      <c r="K1317" s="135" t="s">
        <v>19</v>
      </c>
      <c r="L1317" s="138"/>
      <c r="M1317" s="139" t="s">
        <v>19</v>
      </c>
      <c r="N1317" s="140" t="s">
        <v>44</v>
      </c>
      <c r="P1317" s="124">
        <f>O1317*H1317</f>
        <v>0</v>
      </c>
      <c r="Q1317" s="124">
        <v>0</v>
      </c>
      <c r="R1317" s="124">
        <f>Q1317*H1317</f>
        <v>0</v>
      </c>
      <c r="S1317" s="124">
        <v>0</v>
      </c>
      <c r="T1317" s="125">
        <f>S1317*H1317</f>
        <v>0</v>
      </c>
      <c r="AR1317" s="126" t="s">
        <v>195</v>
      </c>
      <c r="AT1317" s="126" t="s">
        <v>192</v>
      </c>
      <c r="AU1317" s="126" t="s">
        <v>80</v>
      </c>
      <c r="AY1317" s="16" t="s">
        <v>155</v>
      </c>
      <c r="BE1317" s="127">
        <f>IF(N1317="základní",J1317,0)</f>
        <v>0</v>
      </c>
      <c r="BF1317" s="127">
        <f>IF(N1317="snížená",J1317,0)</f>
        <v>0</v>
      </c>
      <c r="BG1317" s="127">
        <f>IF(N1317="zákl. přenesená",J1317,0)</f>
        <v>0</v>
      </c>
      <c r="BH1317" s="127">
        <f>IF(N1317="sníž. přenesená",J1317,0)</f>
        <v>0</v>
      </c>
      <c r="BI1317" s="127">
        <f>IF(N1317="nulová",J1317,0)</f>
        <v>0</v>
      </c>
      <c r="BJ1317" s="16" t="s">
        <v>78</v>
      </c>
      <c r="BK1317" s="127">
        <f>ROUND(I1317*H1317,2)</f>
        <v>0</v>
      </c>
      <c r="BL1317" s="16" t="s">
        <v>162</v>
      </c>
      <c r="BM1317" s="126" t="s">
        <v>1580</v>
      </c>
    </row>
    <row r="1318" spans="2:65" s="1" customFormat="1" ht="19.5">
      <c r="B1318" s="31"/>
      <c r="D1318" s="234" t="s">
        <v>166</v>
      </c>
      <c r="F1318" s="235" t="s">
        <v>1581</v>
      </c>
      <c r="I1318" s="128"/>
      <c r="L1318" s="31"/>
      <c r="M1318" s="129"/>
      <c r="T1318" s="52"/>
      <c r="AT1318" s="16" t="s">
        <v>166</v>
      </c>
      <c r="AU1318" s="16" t="s">
        <v>80</v>
      </c>
    </row>
    <row r="1319" spans="2:65" s="1" customFormat="1" ht="37.9" customHeight="1">
      <c r="B1319" s="31"/>
      <c r="C1319" s="239" t="s">
        <v>1582</v>
      </c>
      <c r="D1319" s="239" t="s">
        <v>157</v>
      </c>
      <c r="E1319" s="240" t="s">
        <v>1583</v>
      </c>
      <c r="F1319" s="241" t="s">
        <v>1584</v>
      </c>
      <c r="G1319" s="242" t="s">
        <v>201</v>
      </c>
      <c r="H1319" s="243">
        <v>0.42</v>
      </c>
      <c r="I1319" s="120"/>
      <c r="J1319" s="121">
        <f>ROUND(I1319*H1319,2)</f>
        <v>0</v>
      </c>
      <c r="K1319" s="119" t="s">
        <v>161</v>
      </c>
      <c r="L1319" s="31"/>
      <c r="M1319" s="122" t="s">
        <v>19</v>
      </c>
      <c r="N1319" s="123" t="s">
        <v>44</v>
      </c>
      <c r="P1319" s="124">
        <f>O1319*H1319</f>
        <v>0</v>
      </c>
      <c r="Q1319" s="124">
        <v>0</v>
      </c>
      <c r="R1319" s="124">
        <f>Q1319*H1319</f>
        <v>0</v>
      </c>
      <c r="S1319" s="124">
        <v>0</v>
      </c>
      <c r="T1319" s="125">
        <f>S1319*H1319</f>
        <v>0</v>
      </c>
      <c r="AR1319" s="126" t="s">
        <v>162</v>
      </c>
      <c r="AT1319" s="126" t="s">
        <v>157</v>
      </c>
      <c r="AU1319" s="126" t="s">
        <v>80</v>
      </c>
      <c r="AY1319" s="16" t="s">
        <v>155</v>
      </c>
      <c r="BE1319" s="127">
        <f>IF(N1319="základní",J1319,0)</f>
        <v>0</v>
      </c>
      <c r="BF1319" s="127">
        <f>IF(N1319="snížená",J1319,0)</f>
        <v>0</v>
      </c>
      <c r="BG1319" s="127">
        <f>IF(N1319="zákl. přenesená",J1319,0)</f>
        <v>0</v>
      </c>
      <c r="BH1319" s="127">
        <f>IF(N1319="sníž. přenesená",J1319,0)</f>
        <v>0</v>
      </c>
      <c r="BI1319" s="127">
        <f>IF(N1319="nulová",J1319,0)</f>
        <v>0</v>
      </c>
      <c r="BJ1319" s="16" t="s">
        <v>78</v>
      </c>
      <c r="BK1319" s="127">
        <f>ROUND(I1319*H1319,2)</f>
        <v>0</v>
      </c>
      <c r="BL1319" s="16" t="s">
        <v>162</v>
      </c>
      <c r="BM1319" s="126" t="s">
        <v>1585</v>
      </c>
    </row>
    <row r="1320" spans="2:65" s="1" customFormat="1">
      <c r="B1320" s="31"/>
      <c r="D1320" s="244" t="s">
        <v>164</v>
      </c>
      <c r="F1320" s="245" t="s">
        <v>1586</v>
      </c>
      <c r="I1320" s="128"/>
      <c r="L1320" s="31"/>
      <c r="M1320" s="129"/>
      <c r="T1320" s="52"/>
      <c r="AT1320" s="16" t="s">
        <v>164</v>
      </c>
      <c r="AU1320" s="16" t="s">
        <v>80</v>
      </c>
    </row>
    <row r="1321" spans="2:65" s="1" customFormat="1" ht="19.5">
      <c r="B1321" s="31"/>
      <c r="D1321" s="234" t="s">
        <v>166</v>
      </c>
      <c r="F1321" s="235" t="s">
        <v>628</v>
      </c>
      <c r="I1321" s="128"/>
      <c r="L1321" s="31"/>
      <c r="M1321" s="129"/>
      <c r="T1321" s="52"/>
      <c r="AT1321" s="16" t="s">
        <v>166</v>
      </c>
      <c r="AU1321" s="16" t="s">
        <v>80</v>
      </c>
    </row>
    <row r="1322" spans="2:65" s="12" customFormat="1">
      <c r="B1322" s="130"/>
      <c r="C1322" s="246"/>
      <c r="D1322" s="234" t="s">
        <v>168</v>
      </c>
      <c r="E1322" s="247" t="s">
        <v>19</v>
      </c>
      <c r="F1322" s="248" t="s">
        <v>1587</v>
      </c>
      <c r="G1322" s="246"/>
      <c r="H1322" s="249">
        <v>0.42</v>
      </c>
      <c r="I1322" s="132"/>
      <c r="L1322" s="130"/>
      <c r="M1322" s="133"/>
      <c r="T1322" s="134"/>
      <c r="AT1322" s="131" t="s">
        <v>168</v>
      </c>
      <c r="AU1322" s="131" t="s">
        <v>80</v>
      </c>
      <c r="AV1322" s="12" t="s">
        <v>80</v>
      </c>
      <c r="AW1322" s="12" t="s">
        <v>34</v>
      </c>
      <c r="AX1322" s="12" t="s">
        <v>78</v>
      </c>
      <c r="AY1322" s="131" t="s">
        <v>155</v>
      </c>
    </row>
    <row r="1323" spans="2:65" s="1" customFormat="1" ht="55.5" customHeight="1">
      <c r="B1323" s="31"/>
      <c r="C1323" s="239" t="s">
        <v>1588</v>
      </c>
      <c r="D1323" s="239" t="s">
        <v>157</v>
      </c>
      <c r="E1323" s="240" t="s">
        <v>1589</v>
      </c>
      <c r="F1323" s="241" t="s">
        <v>1590</v>
      </c>
      <c r="G1323" s="242" t="s">
        <v>201</v>
      </c>
      <c r="H1323" s="243">
        <v>0.42</v>
      </c>
      <c r="I1323" s="120"/>
      <c r="J1323" s="121">
        <f>ROUND(I1323*H1323,2)</f>
        <v>0</v>
      </c>
      <c r="K1323" s="119" t="s">
        <v>161</v>
      </c>
      <c r="L1323" s="31"/>
      <c r="M1323" s="122" t="s">
        <v>19</v>
      </c>
      <c r="N1323" s="123" t="s">
        <v>44</v>
      </c>
      <c r="P1323" s="124">
        <f>O1323*H1323</f>
        <v>0</v>
      </c>
      <c r="Q1323" s="124">
        <v>0</v>
      </c>
      <c r="R1323" s="124">
        <f>Q1323*H1323</f>
        <v>0</v>
      </c>
      <c r="S1323" s="124">
        <v>0</v>
      </c>
      <c r="T1323" s="125">
        <f>S1323*H1323</f>
        <v>0</v>
      </c>
      <c r="AR1323" s="126" t="s">
        <v>162</v>
      </c>
      <c r="AT1323" s="126" t="s">
        <v>157</v>
      </c>
      <c r="AU1323" s="126" t="s">
        <v>80</v>
      </c>
      <c r="AY1323" s="16" t="s">
        <v>155</v>
      </c>
      <c r="BE1323" s="127">
        <f>IF(N1323="základní",J1323,0)</f>
        <v>0</v>
      </c>
      <c r="BF1323" s="127">
        <f>IF(N1323="snížená",J1323,0)</f>
        <v>0</v>
      </c>
      <c r="BG1323" s="127">
        <f>IF(N1323="zákl. přenesená",J1323,0)</f>
        <v>0</v>
      </c>
      <c r="BH1323" s="127">
        <f>IF(N1323="sníž. přenesená",J1323,0)</f>
        <v>0</v>
      </c>
      <c r="BI1323" s="127">
        <f>IF(N1323="nulová",J1323,0)</f>
        <v>0</v>
      </c>
      <c r="BJ1323" s="16" t="s">
        <v>78</v>
      </c>
      <c r="BK1323" s="127">
        <f>ROUND(I1323*H1323,2)</f>
        <v>0</v>
      </c>
      <c r="BL1323" s="16" t="s">
        <v>162</v>
      </c>
      <c r="BM1323" s="126" t="s">
        <v>1591</v>
      </c>
    </row>
    <row r="1324" spans="2:65" s="1" customFormat="1">
      <c r="B1324" s="31"/>
      <c r="D1324" s="244" t="s">
        <v>164</v>
      </c>
      <c r="F1324" s="245" t="s">
        <v>1592</v>
      </c>
      <c r="I1324" s="128"/>
      <c r="L1324" s="31"/>
      <c r="M1324" s="129"/>
      <c r="T1324" s="52"/>
      <c r="AT1324" s="16" t="s">
        <v>164</v>
      </c>
      <c r="AU1324" s="16" t="s">
        <v>80</v>
      </c>
    </row>
    <row r="1325" spans="2:65" s="11" customFormat="1" ht="22.9" customHeight="1">
      <c r="B1325" s="109"/>
      <c r="C1325" s="236"/>
      <c r="D1325" s="237" t="s">
        <v>72</v>
      </c>
      <c r="E1325" s="238" t="s">
        <v>373</v>
      </c>
      <c r="F1325" s="238" t="s">
        <v>1593</v>
      </c>
      <c r="G1325" s="236"/>
      <c r="H1325" s="236"/>
      <c r="I1325" s="286"/>
      <c r="J1325" s="287">
        <f>BK1325</f>
        <v>0</v>
      </c>
      <c r="K1325" s="236"/>
      <c r="L1325" s="109"/>
      <c r="M1325" s="114"/>
      <c r="P1325" s="115">
        <f>SUM(P1326:P1353)</f>
        <v>0</v>
      </c>
      <c r="R1325" s="115">
        <f>SUM(R1326:R1353)</f>
        <v>0</v>
      </c>
      <c r="T1325" s="116">
        <f>SUM(T1326:T1353)</f>
        <v>0</v>
      </c>
      <c r="AR1325" s="110" t="s">
        <v>78</v>
      </c>
      <c r="AT1325" s="117" t="s">
        <v>72</v>
      </c>
      <c r="AU1325" s="117" t="s">
        <v>78</v>
      </c>
      <c r="AY1325" s="110" t="s">
        <v>155</v>
      </c>
      <c r="BK1325" s="118">
        <f>SUM(BK1326:BK1353)</f>
        <v>0</v>
      </c>
    </row>
    <row r="1326" spans="2:65" s="1" customFormat="1" ht="24.2" customHeight="1">
      <c r="B1326" s="31"/>
      <c r="C1326" s="239" t="s">
        <v>1594</v>
      </c>
      <c r="D1326" s="239" t="s">
        <v>157</v>
      </c>
      <c r="E1326" s="240" t="s">
        <v>1514</v>
      </c>
      <c r="F1326" s="241" t="s">
        <v>1515</v>
      </c>
      <c r="G1326" s="242" t="s">
        <v>179</v>
      </c>
      <c r="H1326" s="243">
        <v>12</v>
      </c>
      <c r="I1326" s="120"/>
      <c r="J1326" s="121">
        <f>ROUND(I1326*H1326,2)</f>
        <v>0</v>
      </c>
      <c r="K1326" s="119" t="s">
        <v>19</v>
      </c>
      <c r="L1326" s="31"/>
      <c r="M1326" s="122" t="s">
        <v>19</v>
      </c>
      <c r="N1326" s="123" t="s">
        <v>44</v>
      </c>
      <c r="P1326" s="124">
        <f>O1326*H1326</f>
        <v>0</v>
      </c>
      <c r="Q1326" s="124">
        <v>0</v>
      </c>
      <c r="R1326" s="124">
        <f>Q1326*H1326</f>
        <v>0</v>
      </c>
      <c r="S1326" s="124">
        <v>0</v>
      </c>
      <c r="T1326" s="125">
        <f>S1326*H1326</f>
        <v>0</v>
      </c>
      <c r="AR1326" s="126" t="s">
        <v>162</v>
      </c>
      <c r="AT1326" s="126" t="s">
        <v>157</v>
      </c>
      <c r="AU1326" s="126" t="s">
        <v>80</v>
      </c>
      <c r="AY1326" s="16" t="s">
        <v>155</v>
      </c>
      <c r="BE1326" s="127">
        <f>IF(N1326="základní",J1326,0)</f>
        <v>0</v>
      </c>
      <c r="BF1326" s="127">
        <f>IF(N1326="snížená",J1326,0)</f>
        <v>0</v>
      </c>
      <c r="BG1326" s="127">
        <f>IF(N1326="zákl. přenesená",J1326,0)</f>
        <v>0</v>
      </c>
      <c r="BH1326" s="127">
        <f>IF(N1326="sníž. přenesená",J1326,0)</f>
        <v>0</v>
      </c>
      <c r="BI1326" s="127">
        <f>IF(N1326="nulová",J1326,0)</f>
        <v>0</v>
      </c>
      <c r="BJ1326" s="16" t="s">
        <v>78</v>
      </c>
      <c r="BK1326" s="127">
        <f>ROUND(I1326*H1326,2)</f>
        <v>0</v>
      </c>
      <c r="BL1326" s="16" t="s">
        <v>162</v>
      </c>
      <c r="BM1326" s="126" t="s">
        <v>1595</v>
      </c>
    </row>
    <row r="1327" spans="2:65" s="1" customFormat="1" ht="19.5">
      <c r="B1327" s="31"/>
      <c r="D1327" s="234" t="s">
        <v>166</v>
      </c>
      <c r="F1327" s="235" t="s">
        <v>655</v>
      </c>
      <c r="I1327" s="128"/>
      <c r="L1327" s="31"/>
      <c r="M1327" s="129"/>
      <c r="T1327" s="52"/>
      <c r="AT1327" s="16" t="s">
        <v>166</v>
      </c>
      <c r="AU1327" s="16" t="s">
        <v>80</v>
      </c>
    </row>
    <row r="1328" spans="2:65" s="1" customFormat="1" ht="21.75" customHeight="1">
      <c r="B1328" s="31"/>
      <c r="C1328" s="239" t="s">
        <v>1596</v>
      </c>
      <c r="D1328" s="239" t="s">
        <v>157</v>
      </c>
      <c r="E1328" s="240" t="s">
        <v>823</v>
      </c>
      <c r="F1328" s="241" t="s">
        <v>824</v>
      </c>
      <c r="G1328" s="242" t="s">
        <v>160</v>
      </c>
      <c r="H1328" s="243">
        <v>1.2</v>
      </c>
      <c r="I1328" s="120"/>
      <c r="J1328" s="121">
        <f>ROUND(I1328*H1328,2)</f>
        <v>0</v>
      </c>
      <c r="K1328" s="119" t="s">
        <v>161</v>
      </c>
      <c r="L1328" s="31"/>
      <c r="M1328" s="122" t="s">
        <v>19</v>
      </c>
      <c r="N1328" s="123" t="s">
        <v>44</v>
      </c>
      <c r="P1328" s="124">
        <f>O1328*H1328</f>
        <v>0</v>
      </c>
      <c r="Q1328" s="124">
        <v>0</v>
      </c>
      <c r="R1328" s="124">
        <f>Q1328*H1328</f>
        <v>0</v>
      </c>
      <c r="S1328" s="124">
        <v>0</v>
      </c>
      <c r="T1328" s="125">
        <f>S1328*H1328</f>
        <v>0</v>
      </c>
      <c r="AR1328" s="126" t="s">
        <v>162</v>
      </c>
      <c r="AT1328" s="126" t="s">
        <v>157</v>
      </c>
      <c r="AU1328" s="126" t="s">
        <v>80</v>
      </c>
      <c r="AY1328" s="16" t="s">
        <v>155</v>
      </c>
      <c r="BE1328" s="127">
        <f>IF(N1328="základní",J1328,0)</f>
        <v>0</v>
      </c>
      <c r="BF1328" s="127">
        <f>IF(N1328="snížená",J1328,0)</f>
        <v>0</v>
      </c>
      <c r="BG1328" s="127">
        <f>IF(N1328="zákl. přenesená",J1328,0)</f>
        <v>0</v>
      </c>
      <c r="BH1328" s="127">
        <f>IF(N1328="sníž. přenesená",J1328,0)</f>
        <v>0</v>
      </c>
      <c r="BI1328" s="127">
        <f>IF(N1328="nulová",J1328,0)</f>
        <v>0</v>
      </c>
      <c r="BJ1328" s="16" t="s">
        <v>78</v>
      </c>
      <c r="BK1328" s="127">
        <f>ROUND(I1328*H1328,2)</f>
        <v>0</v>
      </c>
      <c r="BL1328" s="16" t="s">
        <v>162</v>
      </c>
      <c r="BM1328" s="126" t="s">
        <v>1597</v>
      </c>
    </row>
    <row r="1329" spans="2:65" s="1" customFormat="1">
      <c r="B1329" s="31"/>
      <c r="D1329" s="244" t="s">
        <v>164</v>
      </c>
      <c r="F1329" s="245" t="s">
        <v>826</v>
      </c>
      <c r="I1329" s="128"/>
      <c r="L1329" s="31"/>
      <c r="M1329" s="129"/>
      <c r="T1329" s="52"/>
      <c r="AT1329" s="16" t="s">
        <v>164</v>
      </c>
      <c r="AU1329" s="16" t="s">
        <v>80</v>
      </c>
    </row>
    <row r="1330" spans="2:65" s="1" customFormat="1" ht="19.5">
      <c r="B1330" s="31"/>
      <c r="D1330" s="234" t="s">
        <v>166</v>
      </c>
      <c r="F1330" s="235" t="s">
        <v>372</v>
      </c>
      <c r="I1330" s="128"/>
      <c r="L1330" s="31"/>
      <c r="M1330" s="129"/>
      <c r="T1330" s="52"/>
      <c r="AT1330" s="16" t="s">
        <v>166</v>
      </c>
      <c r="AU1330" s="16" t="s">
        <v>80</v>
      </c>
    </row>
    <row r="1331" spans="2:65" s="12" customFormat="1">
      <c r="B1331" s="130"/>
      <c r="C1331" s="246"/>
      <c r="D1331" s="234" t="s">
        <v>168</v>
      </c>
      <c r="E1331" s="247" t="s">
        <v>19</v>
      </c>
      <c r="F1331" s="248" t="s">
        <v>1598</v>
      </c>
      <c r="G1331" s="246"/>
      <c r="H1331" s="249">
        <v>1.2</v>
      </c>
      <c r="I1331" s="132"/>
      <c r="L1331" s="130"/>
      <c r="M1331" s="133"/>
      <c r="T1331" s="134"/>
      <c r="AT1331" s="131" t="s">
        <v>168</v>
      </c>
      <c r="AU1331" s="131" t="s">
        <v>80</v>
      </c>
      <c r="AV1331" s="12" t="s">
        <v>80</v>
      </c>
      <c r="AW1331" s="12" t="s">
        <v>34</v>
      </c>
      <c r="AX1331" s="12" t="s">
        <v>78</v>
      </c>
      <c r="AY1331" s="131" t="s">
        <v>155</v>
      </c>
    </row>
    <row r="1332" spans="2:65" s="1" customFormat="1" ht="16.5" customHeight="1">
      <c r="B1332" s="31"/>
      <c r="C1332" s="239" t="s">
        <v>1599</v>
      </c>
      <c r="D1332" s="239" t="s">
        <v>157</v>
      </c>
      <c r="E1332" s="240" t="s">
        <v>1470</v>
      </c>
      <c r="F1332" s="241" t="s">
        <v>1471</v>
      </c>
      <c r="G1332" s="242" t="s">
        <v>160</v>
      </c>
      <c r="H1332" s="243">
        <v>1.2</v>
      </c>
      <c r="I1332" s="120"/>
      <c r="J1332" s="121">
        <f>ROUND(I1332*H1332,2)</f>
        <v>0</v>
      </c>
      <c r="K1332" s="119" t="s">
        <v>161</v>
      </c>
      <c r="L1332" s="31"/>
      <c r="M1332" s="122" t="s">
        <v>19</v>
      </c>
      <c r="N1332" s="123" t="s">
        <v>44</v>
      </c>
      <c r="P1332" s="124">
        <f>O1332*H1332</f>
        <v>0</v>
      </c>
      <c r="Q1332" s="124">
        <v>0</v>
      </c>
      <c r="R1332" s="124">
        <f>Q1332*H1332</f>
        <v>0</v>
      </c>
      <c r="S1332" s="124">
        <v>0</v>
      </c>
      <c r="T1332" s="125">
        <f>S1332*H1332</f>
        <v>0</v>
      </c>
      <c r="AR1332" s="126" t="s">
        <v>162</v>
      </c>
      <c r="AT1332" s="126" t="s">
        <v>157</v>
      </c>
      <c r="AU1332" s="126" t="s">
        <v>80</v>
      </c>
      <c r="AY1332" s="16" t="s">
        <v>155</v>
      </c>
      <c r="BE1332" s="127">
        <f>IF(N1332="základní",J1332,0)</f>
        <v>0</v>
      </c>
      <c r="BF1332" s="127">
        <f>IF(N1332="snížená",J1332,0)</f>
        <v>0</v>
      </c>
      <c r="BG1332" s="127">
        <f>IF(N1332="zákl. přenesená",J1332,0)</f>
        <v>0</v>
      </c>
      <c r="BH1332" s="127">
        <f>IF(N1332="sníž. přenesená",J1332,0)</f>
        <v>0</v>
      </c>
      <c r="BI1332" s="127">
        <f>IF(N1332="nulová",J1332,0)</f>
        <v>0</v>
      </c>
      <c r="BJ1332" s="16" t="s">
        <v>78</v>
      </c>
      <c r="BK1332" s="127">
        <f>ROUND(I1332*H1332,2)</f>
        <v>0</v>
      </c>
      <c r="BL1332" s="16" t="s">
        <v>162</v>
      </c>
      <c r="BM1332" s="126" t="s">
        <v>1600</v>
      </c>
    </row>
    <row r="1333" spans="2:65" s="1" customFormat="1">
      <c r="B1333" s="31"/>
      <c r="D1333" s="244" t="s">
        <v>164</v>
      </c>
      <c r="F1333" s="245" t="s">
        <v>1473</v>
      </c>
      <c r="I1333" s="128"/>
      <c r="L1333" s="31"/>
      <c r="M1333" s="129"/>
      <c r="T1333" s="52"/>
      <c r="AT1333" s="16" t="s">
        <v>164</v>
      </c>
      <c r="AU1333" s="16" t="s">
        <v>80</v>
      </c>
    </row>
    <row r="1334" spans="2:65" s="1" customFormat="1" ht="44.25" customHeight="1">
      <c r="B1334" s="31"/>
      <c r="C1334" s="239" t="s">
        <v>1601</v>
      </c>
      <c r="D1334" s="239" t="s">
        <v>157</v>
      </c>
      <c r="E1334" s="240" t="s">
        <v>199</v>
      </c>
      <c r="F1334" s="241" t="s">
        <v>200</v>
      </c>
      <c r="G1334" s="242" t="s">
        <v>201</v>
      </c>
      <c r="H1334" s="243">
        <v>5.0000000000000001E-3</v>
      </c>
      <c r="I1334" s="120"/>
      <c r="J1334" s="121">
        <f>ROUND(I1334*H1334,2)</f>
        <v>0</v>
      </c>
      <c r="K1334" s="119" t="s">
        <v>161</v>
      </c>
      <c r="L1334" s="31"/>
      <c r="M1334" s="122" t="s">
        <v>19</v>
      </c>
      <c r="N1334" s="123" t="s">
        <v>44</v>
      </c>
      <c r="P1334" s="124">
        <f>O1334*H1334</f>
        <v>0</v>
      </c>
      <c r="Q1334" s="124">
        <v>0</v>
      </c>
      <c r="R1334" s="124">
        <f>Q1334*H1334</f>
        <v>0</v>
      </c>
      <c r="S1334" s="124">
        <v>0</v>
      </c>
      <c r="T1334" s="125">
        <f>S1334*H1334</f>
        <v>0</v>
      </c>
      <c r="AR1334" s="126" t="s">
        <v>162</v>
      </c>
      <c r="AT1334" s="126" t="s">
        <v>157</v>
      </c>
      <c r="AU1334" s="126" t="s">
        <v>80</v>
      </c>
      <c r="AY1334" s="16" t="s">
        <v>155</v>
      </c>
      <c r="BE1334" s="127">
        <f>IF(N1334="základní",J1334,0)</f>
        <v>0</v>
      </c>
      <c r="BF1334" s="127">
        <f>IF(N1334="snížená",J1334,0)</f>
        <v>0</v>
      </c>
      <c r="BG1334" s="127">
        <f>IF(N1334="zákl. přenesená",J1334,0)</f>
        <v>0</v>
      </c>
      <c r="BH1334" s="127">
        <f>IF(N1334="sníž. přenesená",J1334,0)</f>
        <v>0</v>
      </c>
      <c r="BI1334" s="127">
        <f>IF(N1334="nulová",J1334,0)</f>
        <v>0</v>
      </c>
      <c r="BJ1334" s="16" t="s">
        <v>78</v>
      </c>
      <c r="BK1334" s="127">
        <f>ROUND(I1334*H1334,2)</f>
        <v>0</v>
      </c>
      <c r="BL1334" s="16" t="s">
        <v>162</v>
      </c>
      <c r="BM1334" s="126" t="s">
        <v>1602</v>
      </c>
    </row>
    <row r="1335" spans="2:65" s="1" customFormat="1">
      <c r="B1335" s="31"/>
      <c r="D1335" s="244" t="s">
        <v>164</v>
      </c>
      <c r="F1335" s="245" t="s">
        <v>203</v>
      </c>
      <c r="I1335" s="128"/>
      <c r="L1335" s="31"/>
      <c r="M1335" s="129"/>
      <c r="T1335" s="52"/>
      <c r="AT1335" s="16" t="s">
        <v>164</v>
      </c>
      <c r="AU1335" s="16" t="s">
        <v>80</v>
      </c>
    </row>
    <row r="1336" spans="2:65" s="1" customFormat="1" ht="19.5">
      <c r="B1336" s="31"/>
      <c r="D1336" s="234" t="s">
        <v>166</v>
      </c>
      <c r="F1336" s="235" t="s">
        <v>204</v>
      </c>
      <c r="I1336" s="128"/>
      <c r="L1336" s="31"/>
      <c r="M1336" s="129"/>
      <c r="T1336" s="52"/>
      <c r="AT1336" s="16" t="s">
        <v>166</v>
      </c>
      <c r="AU1336" s="16" t="s">
        <v>80</v>
      </c>
    </row>
    <row r="1337" spans="2:65" s="1" customFormat="1" ht="21.75" customHeight="1">
      <c r="B1337" s="31"/>
      <c r="C1337" s="239" t="s">
        <v>1603</v>
      </c>
      <c r="D1337" s="239" t="s">
        <v>157</v>
      </c>
      <c r="E1337" s="240" t="s">
        <v>1157</v>
      </c>
      <c r="F1337" s="241" t="s">
        <v>1158</v>
      </c>
      <c r="G1337" s="242" t="s">
        <v>172</v>
      </c>
      <c r="H1337" s="243">
        <v>0.86299999999999999</v>
      </c>
      <c r="I1337" s="120"/>
      <c r="J1337" s="121">
        <f>ROUND(I1337*H1337,2)</f>
        <v>0</v>
      </c>
      <c r="K1337" s="119" t="s">
        <v>161</v>
      </c>
      <c r="L1337" s="31"/>
      <c r="M1337" s="122" t="s">
        <v>19</v>
      </c>
      <c r="N1337" s="123" t="s">
        <v>44</v>
      </c>
      <c r="P1337" s="124">
        <f>O1337*H1337</f>
        <v>0</v>
      </c>
      <c r="Q1337" s="124">
        <v>0</v>
      </c>
      <c r="R1337" s="124">
        <f>Q1337*H1337</f>
        <v>0</v>
      </c>
      <c r="S1337" s="124">
        <v>0</v>
      </c>
      <c r="T1337" s="125">
        <f>S1337*H1337</f>
        <v>0</v>
      </c>
      <c r="AR1337" s="126" t="s">
        <v>162</v>
      </c>
      <c r="AT1337" s="126" t="s">
        <v>157</v>
      </c>
      <c r="AU1337" s="126" t="s">
        <v>80</v>
      </c>
      <c r="AY1337" s="16" t="s">
        <v>155</v>
      </c>
      <c r="BE1337" s="127">
        <f>IF(N1337="základní",J1337,0)</f>
        <v>0</v>
      </c>
      <c r="BF1337" s="127">
        <f>IF(N1337="snížená",J1337,0)</f>
        <v>0</v>
      </c>
      <c r="BG1337" s="127">
        <f>IF(N1337="zákl. přenesená",J1337,0)</f>
        <v>0</v>
      </c>
      <c r="BH1337" s="127">
        <f>IF(N1337="sníž. přenesená",J1337,0)</f>
        <v>0</v>
      </c>
      <c r="BI1337" s="127">
        <f>IF(N1337="nulová",J1337,0)</f>
        <v>0</v>
      </c>
      <c r="BJ1337" s="16" t="s">
        <v>78</v>
      </c>
      <c r="BK1337" s="127">
        <f>ROUND(I1337*H1337,2)</f>
        <v>0</v>
      </c>
      <c r="BL1337" s="16" t="s">
        <v>162</v>
      </c>
      <c r="BM1337" s="126" t="s">
        <v>1604</v>
      </c>
    </row>
    <row r="1338" spans="2:65" s="1" customFormat="1">
      <c r="B1338" s="31"/>
      <c r="D1338" s="244" t="s">
        <v>164</v>
      </c>
      <c r="F1338" s="245" t="s">
        <v>1160</v>
      </c>
      <c r="I1338" s="128"/>
      <c r="L1338" s="31"/>
      <c r="M1338" s="129"/>
      <c r="T1338" s="52"/>
      <c r="AT1338" s="16" t="s">
        <v>164</v>
      </c>
      <c r="AU1338" s="16" t="s">
        <v>80</v>
      </c>
    </row>
    <row r="1339" spans="2:65" s="1" customFormat="1" ht="19.5">
      <c r="B1339" s="31"/>
      <c r="D1339" s="234" t="s">
        <v>166</v>
      </c>
      <c r="F1339" s="235" t="s">
        <v>1605</v>
      </c>
      <c r="I1339" s="128"/>
      <c r="L1339" s="31"/>
      <c r="M1339" s="129"/>
      <c r="T1339" s="52"/>
      <c r="AT1339" s="16" t="s">
        <v>166</v>
      </c>
      <c r="AU1339" s="16" t="s">
        <v>80</v>
      </c>
    </row>
    <row r="1340" spans="2:65" s="12" customFormat="1">
      <c r="B1340" s="130"/>
      <c r="C1340" s="246"/>
      <c r="D1340" s="234" t="s">
        <v>168</v>
      </c>
      <c r="E1340" s="247" t="s">
        <v>19</v>
      </c>
      <c r="F1340" s="248" t="s">
        <v>1606</v>
      </c>
      <c r="G1340" s="246"/>
      <c r="H1340" s="249">
        <v>0.86299999999999999</v>
      </c>
      <c r="I1340" s="132"/>
      <c r="L1340" s="130"/>
      <c r="M1340" s="133"/>
      <c r="T1340" s="134"/>
      <c r="AT1340" s="131" t="s">
        <v>168</v>
      </c>
      <c r="AU1340" s="131" t="s">
        <v>80</v>
      </c>
      <c r="AV1340" s="12" t="s">
        <v>80</v>
      </c>
      <c r="AW1340" s="12" t="s">
        <v>34</v>
      </c>
      <c r="AX1340" s="12" t="s">
        <v>78</v>
      </c>
      <c r="AY1340" s="131" t="s">
        <v>155</v>
      </c>
    </row>
    <row r="1341" spans="2:65" s="1" customFormat="1" ht="33" customHeight="1">
      <c r="B1341" s="31"/>
      <c r="C1341" s="239" t="s">
        <v>1607</v>
      </c>
      <c r="D1341" s="239" t="s">
        <v>157</v>
      </c>
      <c r="E1341" s="240" t="s">
        <v>1494</v>
      </c>
      <c r="F1341" s="241" t="s">
        <v>1495</v>
      </c>
      <c r="G1341" s="242" t="s">
        <v>172</v>
      </c>
      <c r="H1341" s="243">
        <v>0.86299999999999999</v>
      </c>
      <c r="I1341" s="120"/>
      <c r="J1341" s="121">
        <f>ROUND(I1341*H1341,2)</f>
        <v>0</v>
      </c>
      <c r="K1341" s="119" t="s">
        <v>161</v>
      </c>
      <c r="L1341" s="31"/>
      <c r="M1341" s="122" t="s">
        <v>19</v>
      </c>
      <c r="N1341" s="123" t="s">
        <v>44</v>
      </c>
      <c r="P1341" s="124">
        <f>O1341*H1341</f>
        <v>0</v>
      </c>
      <c r="Q1341" s="124">
        <v>0</v>
      </c>
      <c r="R1341" s="124">
        <f>Q1341*H1341</f>
        <v>0</v>
      </c>
      <c r="S1341" s="124">
        <v>0</v>
      </c>
      <c r="T1341" s="125">
        <f>S1341*H1341</f>
        <v>0</v>
      </c>
      <c r="AR1341" s="126" t="s">
        <v>162</v>
      </c>
      <c r="AT1341" s="126" t="s">
        <v>157</v>
      </c>
      <c r="AU1341" s="126" t="s">
        <v>80</v>
      </c>
      <c r="AY1341" s="16" t="s">
        <v>155</v>
      </c>
      <c r="BE1341" s="127">
        <f>IF(N1341="základní",J1341,0)</f>
        <v>0</v>
      </c>
      <c r="BF1341" s="127">
        <f>IF(N1341="snížená",J1341,0)</f>
        <v>0</v>
      </c>
      <c r="BG1341" s="127">
        <f>IF(N1341="zákl. přenesená",J1341,0)</f>
        <v>0</v>
      </c>
      <c r="BH1341" s="127">
        <f>IF(N1341="sníž. přenesená",J1341,0)</f>
        <v>0</v>
      </c>
      <c r="BI1341" s="127">
        <f>IF(N1341="nulová",J1341,0)</f>
        <v>0</v>
      </c>
      <c r="BJ1341" s="16" t="s">
        <v>78</v>
      </c>
      <c r="BK1341" s="127">
        <f>ROUND(I1341*H1341,2)</f>
        <v>0</v>
      </c>
      <c r="BL1341" s="16" t="s">
        <v>162</v>
      </c>
      <c r="BM1341" s="126" t="s">
        <v>1608</v>
      </c>
    </row>
    <row r="1342" spans="2:65" s="1" customFormat="1">
      <c r="B1342" s="31"/>
      <c r="D1342" s="244" t="s">
        <v>164</v>
      </c>
      <c r="F1342" s="245" t="s">
        <v>1497</v>
      </c>
      <c r="I1342" s="128"/>
      <c r="L1342" s="31"/>
      <c r="M1342" s="129"/>
      <c r="T1342" s="52"/>
      <c r="AT1342" s="16" t="s">
        <v>164</v>
      </c>
      <c r="AU1342" s="16" t="s">
        <v>80</v>
      </c>
    </row>
    <row r="1343" spans="2:65" s="1" customFormat="1" ht="37.9" customHeight="1">
      <c r="B1343" s="31"/>
      <c r="C1343" s="239" t="s">
        <v>1609</v>
      </c>
      <c r="D1343" s="239" t="s">
        <v>157</v>
      </c>
      <c r="E1343" s="240" t="s">
        <v>309</v>
      </c>
      <c r="F1343" s="241" t="s">
        <v>310</v>
      </c>
      <c r="G1343" s="242" t="s">
        <v>300</v>
      </c>
      <c r="H1343" s="243">
        <v>0.3</v>
      </c>
      <c r="I1343" s="120"/>
      <c r="J1343" s="121">
        <f>ROUND(I1343*H1343,2)</f>
        <v>0</v>
      </c>
      <c r="K1343" s="119" t="s">
        <v>19</v>
      </c>
      <c r="L1343" s="31"/>
      <c r="M1343" s="122" t="s">
        <v>19</v>
      </c>
      <c r="N1343" s="123" t="s">
        <v>44</v>
      </c>
      <c r="P1343" s="124">
        <f>O1343*H1343</f>
        <v>0</v>
      </c>
      <c r="Q1343" s="124">
        <v>0</v>
      </c>
      <c r="R1343" s="124">
        <f>Q1343*H1343</f>
        <v>0</v>
      </c>
      <c r="S1343" s="124">
        <v>0</v>
      </c>
      <c r="T1343" s="125">
        <f>S1343*H1343</f>
        <v>0</v>
      </c>
      <c r="AR1343" s="126" t="s">
        <v>162</v>
      </c>
      <c r="AT1343" s="126" t="s">
        <v>157</v>
      </c>
      <c r="AU1343" s="126" t="s">
        <v>80</v>
      </c>
      <c r="AY1343" s="16" t="s">
        <v>155</v>
      </c>
      <c r="BE1343" s="127">
        <f>IF(N1343="základní",J1343,0)</f>
        <v>0</v>
      </c>
      <c r="BF1343" s="127">
        <f>IF(N1343="snížená",J1343,0)</f>
        <v>0</v>
      </c>
      <c r="BG1343" s="127">
        <f>IF(N1343="zákl. přenesená",J1343,0)</f>
        <v>0</v>
      </c>
      <c r="BH1343" s="127">
        <f>IF(N1343="sníž. přenesená",J1343,0)</f>
        <v>0</v>
      </c>
      <c r="BI1343" s="127">
        <f>IF(N1343="nulová",J1343,0)</f>
        <v>0</v>
      </c>
      <c r="BJ1343" s="16" t="s">
        <v>78</v>
      </c>
      <c r="BK1343" s="127">
        <f>ROUND(I1343*H1343,2)</f>
        <v>0</v>
      </c>
      <c r="BL1343" s="16" t="s">
        <v>162</v>
      </c>
      <c r="BM1343" s="126" t="s">
        <v>1610</v>
      </c>
    </row>
    <row r="1344" spans="2:65" s="1" customFormat="1" ht="29.25">
      <c r="B1344" s="31"/>
      <c r="D1344" s="234" t="s">
        <v>166</v>
      </c>
      <c r="F1344" s="235" t="s">
        <v>959</v>
      </c>
      <c r="I1344" s="128"/>
      <c r="L1344" s="31"/>
      <c r="M1344" s="129"/>
      <c r="T1344" s="52"/>
      <c r="AT1344" s="16" t="s">
        <v>166</v>
      </c>
      <c r="AU1344" s="16" t="s">
        <v>80</v>
      </c>
    </row>
    <row r="1345" spans="2:65" s="12" customFormat="1">
      <c r="B1345" s="130"/>
      <c r="C1345" s="246"/>
      <c r="D1345" s="234" t="s">
        <v>168</v>
      </c>
      <c r="E1345" s="247" t="s">
        <v>19</v>
      </c>
      <c r="F1345" s="248" t="s">
        <v>1611</v>
      </c>
      <c r="G1345" s="246"/>
      <c r="H1345" s="249">
        <v>0.3</v>
      </c>
      <c r="I1345" s="132"/>
      <c r="L1345" s="130"/>
      <c r="M1345" s="133"/>
      <c r="T1345" s="134"/>
      <c r="AT1345" s="131" t="s">
        <v>168</v>
      </c>
      <c r="AU1345" s="131" t="s">
        <v>80</v>
      </c>
      <c r="AV1345" s="12" t="s">
        <v>80</v>
      </c>
      <c r="AW1345" s="12" t="s">
        <v>34</v>
      </c>
      <c r="AX1345" s="12" t="s">
        <v>78</v>
      </c>
      <c r="AY1345" s="131" t="s">
        <v>155</v>
      </c>
    </row>
    <row r="1346" spans="2:65" s="1" customFormat="1" ht="24.2" customHeight="1">
      <c r="B1346" s="31"/>
      <c r="C1346" s="250" t="s">
        <v>1612</v>
      </c>
      <c r="D1346" s="250" t="s">
        <v>192</v>
      </c>
      <c r="E1346" s="251" t="s">
        <v>1502</v>
      </c>
      <c r="F1346" s="252" t="s">
        <v>1503</v>
      </c>
      <c r="G1346" s="253" t="s">
        <v>300</v>
      </c>
      <c r="H1346" s="254">
        <v>0.3</v>
      </c>
      <c r="I1346" s="136"/>
      <c r="J1346" s="137">
        <f>ROUND(I1346*H1346,2)</f>
        <v>0</v>
      </c>
      <c r="K1346" s="135" t="s">
        <v>19</v>
      </c>
      <c r="L1346" s="138"/>
      <c r="M1346" s="139" t="s">
        <v>19</v>
      </c>
      <c r="N1346" s="140" t="s">
        <v>44</v>
      </c>
      <c r="P1346" s="124">
        <f>O1346*H1346</f>
        <v>0</v>
      </c>
      <c r="Q1346" s="124">
        <v>0</v>
      </c>
      <c r="R1346" s="124">
        <f>Q1346*H1346</f>
        <v>0</v>
      </c>
      <c r="S1346" s="124">
        <v>0</v>
      </c>
      <c r="T1346" s="125">
        <f>S1346*H1346</f>
        <v>0</v>
      </c>
      <c r="AR1346" s="126" t="s">
        <v>195</v>
      </c>
      <c r="AT1346" s="126" t="s">
        <v>192</v>
      </c>
      <c r="AU1346" s="126" t="s">
        <v>80</v>
      </c>
      <c r="AY1346" s="16" t="s">
        <v>155</v>
      </c>
      <c r="BE1346" s="127">
        <f>IF(N1346="základní",J1346,0)</f>
        <v>0</v>
      </c>
      <c r="BF1346" s="127">
        <f>IF(N1346="snížená",J1346,0)</f>
        <v>0</v>
      </c>
      <c r="BG1346" s="127">
        <f>IF(N1346="zákl. přenesená",J1346,0)</f>
        <v>0</v>
      </c>
      <c r="BH1346" s="127">
        <f>IF(N1346="sníž. přenesená",J1346,0)</f>
        <v>0</v>
      </c>
      <c r="BI1346" s="127">
        <f>IF(N1346="nulová",J1346,0)</f>
        <v>0</v>
      </c>
      <c r="BJ1346" s="16" t="s">
        <v>78</v>
      </c>
      <c r="BK1346" s="127">
        <f>ROUND(I1346*H1346,2)</f>
        <v>0</v>
      </c>
      <c r="BL1346" s="16" t="s">
        <v>162</v>
      </c>
      <c r="BM1346" s="126" t="s">
        <v>1613</v>
      </c>
    </row>
    <row r="1347" spans="2:65" s="1" customFormat="1" ht="19.5">
      <c r="B1347" s="31"/>
      <c r="D1347" s="234" t="s">
        <v>166</v>
      </c>
      <c r="F1347" s="235" t="s">
        <v>1614</v>
      </c>
      <c r="I1347" s="128"/>
      <c r="L1347" s="31"/>
      <c r="M1347" s="129"/>
      <c r="T1347" s="52"/>
      <c r="AT1347" s="16" t="s">
        <v>166</v>
      </c>
      <c r="AU1347" s="16" t="s">
        <v>80</v>
      </c>
    </row>
    <row r="1348" spans="2:65" s="1" customFormat="1" ht="37.9" customHeight="1">
      <c r="B1348" s="31"/>
      <c r="C1348" s="239" t="s">
        <v>1615</v>
      </c>
      <c r="D1348" s="239" t="s">
        <v>157</v>
      </c>
      <c r="E1348" s="240" t="s">
        <v>1583</v>
      </c>
      <c r="F1348" s="241" t="s">
        <v>1584</v>
      </c>
      <c r="G1348" s="242" t="s">
        <v>201</v>
      </c>
      <c r="H1348" s="243">
        <v>2.4E-2</v>
      </c>
      <c r="I1348" s="120"/>
      <c r="J1348" s="121">
        <f>ROUND(I1348*H1348,2)</f>
        <v>0</v>
      </c>
      <c r="K1348" s="119" t="s">
        <v>161</v>
      </c>
      <c r="L1348" s="31"/>
      <c r="M1348" s="122" t="s">
        <v>19</v>
      </c>
      <c r="N1348" s="123" t="s">
        <v>44</v>
      </c>
      <c r="P1348" s="124">
        <f>O1348*H1348</f>
        <v>0</v>
      </c>
      <c r="Q1348" s="124">
        <v>0</v>
      </c>
      <c r="R1348" s="124">
        <f>Q1348*H1348</f>
        <v>0</v>
      </c>
      <c r="S1348" s="124">
        <v>0</v>
      </c>
      <c r="T1348" s="125">
        <f>S1348*H1348</f>
        <v>0</v>
      </c>
      <c r="AR1348" s="126" t="s">
        <v>162</v>
      </c>
      <c r="AT1348" s="126" t="s">
        <v>157</v>
      </c>
      <c r="AU1348" s="126" t="s">
        <v>80</v>
      </c>
      <c r="AY1348" s="16" t="s">
        <v>155</v>
      </c>
      <c r="BE1348" s="127">
        <f>IF(N1348="základní",J1348,0)</f>
        <v>0</v>
      </c>
      <c r="BF1348" s="127">
        <f>IF(N1348="snížená",J1348,0)</f>
        <v>0</v>
      </c>
      <c r="BG1348" s="127">
        <f>IF(N1348="zákl. přenesená",J1348,0)</f>
        <v>0</v>
      </c>
      <c r="BH1348" s="127">
        <f>IF(N1348="sníž. přenesená",J1348,0)</f>
        <v>0</v>
      </c>
      <c r="BI1348" s="127">
        <f>IF(N1348="nulová",J1348,0)</f>
        <v>0</v>
      </c>
      <c r="BJ1348" s="16" t="s">
        <v>78</v>
      </c>
      <c r="BK1348" s="127">
        <f>ROUND(I1348*H1348,2)</f>
        <v>0</v>
      </c>
      <c r="BL1348" s="16" t="s">
        <v>162</v>
      </c>
      <c r="BM1348" s="126" t="s">
        <v>1616</v>
      </c>
    </row>
    <row r="1349" spans="2:65" s="1" customFormat="1">
      <c r="B1349" s="31"/>
      <c r="D1349" s="244" t="s">
        <v>164</v>
      </c>
      <c r="F1349" s="245" t="s">
        <v>1586</v>
      </c>
      <c r="I1349" s="128"/>
      <c r="L1349" s="31"/>
      <c r="M1349" s="129"/>
      <c r="T1349" s="52"/>
      <c r="AT1349" s="16" t="s">
        <v>164</v>
      </c>
      <c r="AU1349" s="16" t="s">
        <v>80</v>
      </c>
    </row>
    <row r="1350" spans="2:65" s="1" customFormat="1" ht="19.5">
      <c r="B1350" s="31"/>
      <c r="D1350" s="234" t="s">
        <v>166</v>
      </c>
      <c r="F1350" s="235" t="s">
        <v>628</v>
      </c>
      <c r="I1350" s="128"/>
      <c r="L1350" s="31"/>
      <c r="M1350" s="129"/>
      <c r="T1350" s="52"/>
      <c r="AT1350" s="16" t="s">
        <v>166</v>
      </c>
      <c r="AU1350" s="16" t="s">
        <v>80</v>
      </c>
    </row>
    <row r="1351" spans="2:65" s="12" customFormat="1">
      <c r="B1351" s="130"/>
      <c r="C1351" s="246"/>
      <c r="D1351" s="234" t="s">
        <v>168</v>
      </c>
      <c r="E1351" s="247" t="s">
        <v>19</v>
      </c>
      <c r="F1351" s="248" t="s">
        <v>1617</v>
      </c>
      <c r="G1351" s="246"/>
      <c r="H1351" s="249">
        <v>2.4E-2</v>
      </c>
      <c r="I1351" s="132"/>
      <c r="L1351" s="130"/>
      <c r="M1351" s="133"/>
      <c r="T1351" s="134"/>
      <c r="AT1351" s="131" t="s">
        <v>168</v>
      </c>
      <c r="AU1351" s="131" t="s">
        <v>80</v>
      </c>
      <c r="AV1351" s="12" t="s">
        <v>80</v>
      </c>
      <c r="AW1351" s="12" t="s">
        <v>34</v>
      </c>
      <c r="AX1351" s="12" t="s">
        <v>78</v>
      </c>
      <c r="AY1351" s="131" t="s">
        <v>155</v>
      </c>
    </row>
    <row r="1352" spans="2:65" s="1" customFormat="1" ht="55.5" customHeight="1">
      <c r="B1352" s="31"/>
      <c r="C1352" s="239" t="s">
        <v>1618</v>
      </c>
      <c r="D1352" s="239" t="s">
        <v>157</v>
      </c>
      <c r="E1352" s="240" t="s">
        <v>1589</v>
      </c>
      <c r="F1352" s="241" t="s">
        <v>1590</v>
      </c>
      <c r="G1352" s="242" t="s">
        <v>201</v>
      </c>
      <c r="H1352" s="243">
        <v>2.4E-2</v>
      </c>
      <c r="I1352" s="120"/>
      <c r="J1352" s="121">
        <f>ROUND(I1352*H1352,2)</f>
        <v>0</v>
      </c>
      <c r="K1352" s="119" t="s">
        <v>161</v>
      </c>
      <c r="L1352" s="31"/>
      <c r="M1352" s="122" t="s">
        <v>19</v>
      </c>
      <c r="N1352" s="123" t="s">
        <v>44</v>
      </c>
      <c r="P1352" s="124">
        <f>O1352*H1352</f>
        <v>0</v>
      </c>
      <c r="Q1352" s="124">
        <v>0</v>
      </c>
      <c r="R1352" s="124">
        <f>Q1352*H1352</f>
        <v>0</v>
      </c>
      <c r="S1352" s="124">
        <v>0</v>
      </c>
      <c r="T1352" s="125">
        <f>S1352*H1352</f>
        <v>0</v>
      </c>
      <c r="AR1352" s="126" t="s">
        <v>162</v>
      </c>
      <c r="AT1352" s="126" t="s">
        <v>157</v>
      </c>
      <c r="AU1352" s="126" t="s">
        <v>80</v>
      </c>
      <c r="AY1352" s="16" t="s">
        <v>155</v>
      </c>
      <c r="BE1352" s="127">
        <f>IF(N1352="základní",J1352,0)</f>
        <v>0</v>
      </c>
      <c r="BF1352" s="127">
        <f>IF(N1352="snížená",J1352,0)</f>
        <v>0</v>
      </c>
      <c r="BG1352" s="127">
        <f>IF(N1352="zákl. přenesená",J1352,0)</f>
        <v>0</v>
      </c>
      <c r="BH1352" s="127">
        <f>IF(N1352="sníž. přenesená",J1352,0)</f>
        <v>0</v>
      </c>
      <c r="BI1352" s="127">
        <f>IF(N1352="nulová",J1352,0)</f>
        <v>0</v>
      </c>
      <c r="BJ1352" s="16" t="s">
        <v>78</v>
      </c>
      <c r="BK1352" s="127">
        <f>ROUND(I1352*H1352,2)</f>
        <v>0</v>
      </c>
      <c r="BL1352" s="16" t="s">
        <v>162</v>
      </c>
      <c r="BM1352" s="126" t="s">
        <v>1619</v>
      </c>
    </row>
    <row r="1353" spans="2:65" s="1" customFormat="1">
      <c r="B1353" s="31"/>
      <c r="D1353" s="244" t="s">
        <v>164</v>
      </c>
      <c r="F1353" s="245" t="s">
        <v>1592</v>
      </c>
      <c r="I1353" s="128"/>
      <c r="L1353" s="31"/>
      <c r="M1353" s="129"/>
      <c r="T1353" s="52"/>
      <c r="AT1353" s="16" t="s">
        <v>164</v>
      </c>
      <c r="AU1353" s="16" t="s">
        <v>80</v>
      </c>
    </row>
    <row r="1354" spans="2:65" s="11" customFormat="1" ht="22.9" customHeight="1">
      <c r="B1354" s="109"/>
      <c r="C1354" s="236"/>
      <c r="D1354" s="237" t="s">
        <v>72</v>
      </c>
      <c r="E1354" s="238" t="s">
        <v>375</v>
      </c>
      <c r="F1354" s="238" t="s">
        <v>1620</v>
      </c>
      <c r="G1354" s="236"/>
      <c r="H1354" s="236"/>
      <c r="I1354" s="286"/>
      <c r="J1354" s="287">
        <f>BK1354</f>
        <v>0</v>
      </c>
      <c r="K1354" s="236"/>
      <c r="L1354" s="109"/>
      <c r="M1354" s="114"/>
      <c r="P1354" s="115">
        <f>SUM(P1355:P1398)</f>
        <v>0</v>
      </c>
      <c r="R1354" s="115">
        <f>SUM(R1355:R1398)</f>
        <v>0</v>
      </c>
      <c r="T1354" s="116">
        <f>SUM(T1355:T1398)</f>
        <v>0</v>
      </c>
      <c r="AR1354" s="110" t="s">
        <v>78</v>
      </c>
      <c r="AT1354" s="117" t="s">
        <v>72</v>
      </c>
      <c r="AU1354" s="117" t="s">
        <v>78</v>
      </c>
      <c r="AY1354" s="110" t="s">
        <v>155</v>
      </c>
      <c r="BK1354" s="118">
        <f>SUM(BK1355:BK1398)</f>
        <v>0</v>
      </c>
    </row>
    <row r="1355" spans="2:65" s="1" customFormat="1" ht="33" customHeight="1">
      <c r="B1355" s="31"/>
      <c r="C1355" s="239" t="s">
        <v>1621</v>
      </c>
      <c r="D1355" s="239" t="s">
        <v>157</v>
      </c>
      <c r="E1355" s="240" t="s">
        <v>1622</v>
      </c>
      <c r="F1355" s="241" t="s">
        <v>1623</v>
      </c>
      <c r="G1355" s="242" t="s">
        <v>179</v>
      </c>
      <c r="H1355" s="243">
        <v>3</v>
      </c>
      <c r="I1355" s="120"/>
      <c r="J1355" s="121">
        <f>ROUND(I1355*H1355,2)</f>
        <v>0</v>
      </c>
      <c r="K1355" s="119" t="s">
        <v>161</v>
      </c>
      <c r="L1355" s="31"/>
      <c r="M1355" s="122" t="s">
        <v>19</v>
      </c>
      <c r="N1355" s="123" t="s">
        <v>44</v>
      </c>
      <c r="P1355" s="124">
        <f>O1355*H1355</f>
        <v>0</v>
      </c>
      <c r="Q1355" s="124">
        <v>0</v>
      </c>
      <c r="R1355" s="124">
        <f>Q1355*H1355</f>
        <v>0</v>
      </c>
      <c r="S1355" s="124">
        <v>0</v>
      </c>
      <c r="T1355" s="125">
        <f>S1355*H1355</f>
        <v>0</v>
      </c>
      <c r="AR1355" s="126" t="s">
        <v>162</v>
      </c>
      <c r="AT1355" s="126" t="s">
        <v>157</v>
      </c>
      <c r="AU1355" s="126" t="s">
        <v>80</v>
      </c>
      <c r="AY1355" s="16" t="s">
        <v>155</v>
      </c>
      <c r="BE1355" s="127">
        <f>IF(N1355="základní",J1355,0)</f>
        <v>0</v>
      </c>
      <c r="BF1355" s="127">
        <f>IF(N1355="snížená",J1355,0)</f>
        <v>0</v>
      </c>
      <c r="BG1355" s="127">
        <f>IF(N1355="zákl. přenesená",J1355,0)</f>
        <v>0</v>
      </c>
      <c r="BH1355" s="127">
        <f>IF(N1355="sníž. přenesená",J1355,0)</f>
        <v>0</v>
      </c>
      <c r="BI1355" s="127">
        <f>IF(N1355="nulová",J1355,0)</f>
        <v>0</v>
      </c>
      <c r="BJ1355" s="16" t="s">
        <v>78</v>
      </c>
      <c r="BK1355" s="127">
        <f>ROUND(I1355*H1355,2)</f>
        <v>0</v>
      </c>
      <c r="BL1355" s="16" t="s">
        <v>162</v>
      </c>
      <c r="BM1355" s="126" t="s">
        <v>1624</v>
      </c>
    </row>
    <row r="1356" spans="2:65" s="1" customFormat="1">
      <c r="B1356" s="31"/>
      <c r="D1356" s="244" t="s">
        <v>164</v>
      </c>
      <c r="F1356" s="245" t="s">
        <v>1625</v>
      </c>
      <c r="I1356" s="128"/>
      <c r="L1356" s="31"/>
      <c r="M1356" s="129"/>
      <c r="T1356" s="52"/>
      <c r="AT1356" s="16" t="s">
        <v>164</v>
      </c>
      <c r="AU1356" s="16" t="s">
        <v>80</v>
      </c>
    </row>
    <row r="1357" spans="2:65" s="1" customFormat="1" ht="33" customHeight="1">
      <c r="B1357" s="31"/>
      <c r="C1357" s="239" t="s">
        <v>1626</v>
      </c>
      <c r="D1357" s="239" t="s">
        <v>157</v>
      </c>
      <c r="E1357" s="240" t="s">
        <v>1627</v>
      </c>
      <c r="F1357" s="241" t="s">
        <v>1628</v>
      </c>
      <c r="G1357" s="242" t="s">
        <v>179</v>
      </c>
      <c r="H1357" s="243">
        <v>3</v>
      </c>
      <c r="I1357" s="120"/>
      <c r="J1357" s="121">
        <f>ROUND(I1357*H1357,2)</f>
        <v>0</v>
      </c>
      <c r="K1357" s="119" t="s">
        <v>161</v>
      </c>
      <c r="L1357" s="31"/>
      <c r="M1357" s="122" t="s">
        <v>19</v>
      </c>
      <c r="N1357" s="123" t="s">
        <v>44</v>
      </c>
      <c r="P1357" s="124">
        <f>O1357*H1357</f>
        <v>0</v>
      </c>
      <c r="Q1357" s="124">
        <v>0</v>
      </c>
      <c r="R1357" s="124">
        <f>Q1357*H1357</f>
        <v>0</v>
      </c>
      <c r="S1357" s="124">
        <v>0</v>
      </c>
      <c r="T1357" s="125">
        <f>S1357*H1357</f>
        <v>0</v>
      </c>
      <c r="AR1357" s="126" t="s">
        <v>162</v>
      </c>
      <c r="AT1357" s="126" t="s">
        <v>157</v>
      </c>
      <c r="AU1357" s="126" t="s">
        <v>80</v>
      </c>
      <c r="AY1357" s="16" t="s">
        <v>155</v>
      </c>
      <c r="BE1357" s="127">
        <f>IF(N1357="základní",J1357,0)</f>
        <v>0</v>
      </c>
      <c r="BF1357" s="127">
        <f>IF(N1357="snížená",J1357,0)</f>
        <v>0</v>
      </c>
      <c r="BG1357" s="127">
        <f>IF(N1357="zákl. přenesená",J1357,0)</f>
        <v>0</v>
      </c>
      <c r="BH1357" s="127">
        <f>IF(N1357="sníž. přenesená",J1357,0)</f>
        <v>0</v>
      </c>
      <c r="BI1357" s="127">
        <f>IF(N1357="nulová",J1357,0)</f>
        <v>0</v>
      </c>
      <c r="BJ1357" s="16" t="s">
        <v>78</v>
      </c>
      <c r="BK1357" s="127">
        <f>ROUND(I1357*H1357,2)</f>
        <v>0</v>
      </c>
      <c r="BL1357" s="16" t="s">
        <v>162</v>
      </c>
      <c r="BM1357" s="126" t="s">
        <v>1629</v>
      </c>
    </row>
    <row r="1358" spans="2:65" s="1" customFormat="1">
      <c r="B1358" s="31"/>
      <c r="D1358" s="244" t="s">
        <v>164</v>
      </c>
      <c r="F1358" s="245" t="s">
        <v>1630</v>
      </c>
      <c r="I1358" s="128"/>
      <c r="L1358" s="31"/>
      <c r="M1358" s="129"/>
      <c r="T1358" s="52"/>
      <c r="AT1358" s="16" t="s">
        <v>164</v>
      </c>
      <c r="AU1358" s="16" t="s">
        <v>80</v>
      </c>
    </row>
    <row r="1359" spans="2:65" s="1" customFormat="1" ht="16.5" customHeight="1">
      <c r="B1359" s="31"/>
      <c r="C1359" s="250" t="s">
        <v>1631</v>
      </c>
      <c r="D1359" s="250" t="s">
        <v>192</v>
      </c>
      <c r="E1359" s="251" t="s">
        <v>1632</v>
      </c>
      <c r="F1359" s="252" t="s">
        <v>1633</v>
      </c>
      <c r="G1359" s="253" t="s">
        <v>172</v>
      </c>
      <c r="H1359" s="254">
        <v>4.4999999999999998E-2</v>
      </c>
      <c r="I1359" s="136"/>
      <c r="J1359" s="137">
        <f>ROUND(I1359*H1359,2)</f>
        <v>0</v>
      </c>
      <c r="K1359" s="135" t="s">
        <v>19</v>
      </c>
      <c r="L1359" s="138"/>
      <c r="M1359" s="139" t="s">
        <v>19</v>
      </c>
      <c r="N1359" s="140" t="s">
        <v>44</v>
      </c>
      <c r="P1359" s="124">
        <f>O1359*H1359</f>
        <v>0</v>
      </c>
      <c r="Q1359" s="124">
        <v>0</v>
      </c>
      <c r="R1359" s="124">
        <f>Q1359*H1359</f>
        <v>0</v>
      </c>
      <c r="S1359" s="124">
        <v>0</v>
      </c>
      <c r="T1359" s="125">
        <f>S1359*H1359</f>
        <v>0</v>
      </c>
      <c r="AR1359" s="126" t="s">
        <v>195</v>
      </c>
      <c r="AT1359" s="126" t="s">
        <v>192</v>
      </c>
      <c r="AU1359" s="126" t="s">
        <v>80</v>
      </c>
      <c r="AY1359" s="16" t="s">
        <v>155</v>
      </c>
      <c r="BE1359" s="127">
        <f>IF(N1359="základní",J1359,0)</f>
        <v>0</v>
      </c>
      <c r="BF1359" s="127">
        <f>IF(N1359="snížená",J1359,0)</f>
        <v>0</v>
      </c>
      <c r="BG1359" s="127">
        <f>IF(N1359="zákl. přenesená",J1359,0)</f>
        <v>0</v>
      </c>
      <c r="BH1359" s="127">
        <f>IF(N1359="sníž. přenesená",J1359,0)</f>
        <v>0</v>
      </c>
      <c r="BI1359" s="127">
        <f>IF(N1359="nulová",J1359,0)</f>
        <v>0</v>
      </c>
      <c r="BJ1359" s="16" t="s">
        <v>78</v>
      </c>
      <c r="BK1359" s="127">
        <f>ROUND(I1359*H1359,2)</f>
        <v>0</v>
      </c>
      <c r="BL1359" s="16" t="s">
        <v>162</v>
      </c>
      <c r="BM1359" s="126" t="s">
        <v>1634</v>
      </c>
    </row>
    <row r="1360" spans="2:65" s="1" customFormat="1" ht="39">
      <c r="B1360" s="31"/>
      <c r="D1360" s="234" t="s">
        <v>166</v>
      </c>
      <c r="F1360" s="235" t="s">
        <v>1635</v>
      </c>
      <c r="I1360" s="128"/>
      <c r="L1360" s="31"/>
      <c r="M1360" s="129"/>
      <c r="T1360" s="52"/>
      <c r="AT1360" s="16" t="s">
        <v>166</v>
      </c>
      <c r="AU1360" s="16" t="s">
        <v>80</v>
      </c>
    </row>
    <row r="1361" spans="2:65" s="12" customFormat="1">
      <c r="B1361" s="130"/>
      <c r="C1361" s="246"/>
      <c r="D1361" s="234" t="s">
        <v>168</v>
      </c>
      <c r="E1361" s="247" t="s">
        <v>19</v>
      </c>
      <c r="F1361" s="248" t="s">
        <v>1636</v>
      </c>
      <c r="G1361" s="246"/>
      <c r="H1361" s="249">
        <v>4.4999999999999998E-2</v>
      </c>
      <c r="I1361" s="132"/>
      <c r="L1361" s="130"/>
      <c r="M1361" s="133"/>
      <c r="T1361" s="134"/>
      <c r="AT1361" s="131" t="s">
        <v>168</v>
      </c>
      <c r="AU1361" s="131" t="s">
        <v>80</v>
      </c>
      <c r="AV1361" s="12" t="s">
        <v>80</v>
      </c>
      <c r="AW1361" s="12" t="s">
        <v>34</v>
      </c>
      <c r="AX1361" s="12" t="s">
        <v>78</v>
      </c>
      <c r="AY1361" s="131" t="s">
        <v>155</v>
      </c>
    </row>
    <row r="1362" spans="2:65" s="1" customFormat="1" ht="44.25" customHeight="1">
      <c r="B1362" s="31"/>
      <c r="C1362" s="239" t="s">
        <v>1637</v>
      </c>
      <c r="D1362" s="239" t="s">
        <v>157</v>
      </c>
      <c r="E1362" s="240" t="s">
        <v>1638</v>
      </c>
      <c r="F1362" s="241" t="s">
        <v>973</v>
      </c>
      <c r="G1362" s="242" t="s">
        <v>179</v>
      </c>
      <c r="H1362" s="243">
        <v>9</v>
      </c>
      <c r="I1362" s="120"/>
      <c r="J1362" s="121">
        <f>ROUND(I1362*H1362,2)</f>
        <v>0</v>
      </c>
      <c r="K1362" s="119" t="s">
        <v>161</v>
      </c>
      <c r="L1362" s="31"/>
      <c r="M1362" s="122" t="s">
        <v>19</v>
      </c>
      <c r="N1362" s="123" t="s">
        <v>44</v>
      </c>
      <c r="P1362" s="124">
        <f>O1362*H1362</f>
        <v>0</v>
      </c>
      <c r="Q1362" s="124">
        <v>0</v>
      </c>
      <c r="R1362" s="124">
        <f>Q1362*H1362</f>
        <v>0</v>
      </c>
      <c r="S1362" s="124">
        <v>0</v>
      </c>
      <c r="T1362" s="125">
        <f>S1362*H1362</f>
        <v>0</v>
      </c>
      <c r="AR1362" s="126" t="s">
        <v>162</v>
      </c>
      <c r="AT1362" s="126" t="s">
        <v>157</v>
      </c>
      <c r="AU1362" s="126" t="s">
        <v>80</v>
      </c>
      <c r="AY1362" s="16" t="s">
        <v>155</v>
      </c>
      <c r="BE1362" s="127">
        <f>IF(N1362="základní",J1362,0)</f>
        <v>0</v>
      </c>
      <c r="BF1362" s="127">
        <f>IF(N1362="snížená",J1362,0)</f>
        <v>0</v>
      </c>
      <c r="BG1362" s="127">
        <f>IF(N1362="zákl. přenesená",J1362,0)</f>
        <v>0</v>
      </c>
      <c r="BH1362" s="127">
        <f>IF(N1362="sníž. přenesená",J1362,0)</f>
        <v>0</v>
      </c>
      <c r="BI1362" s="127">
        <f>IF(N1362="nulová",J1362,0)</f>
        <v>0</v>
      </c>
      <c r="BJ1362" s="16" t="s">
        <v>78</v>
      </c>
      <c r="BK1362" s="127">
        <f>ROUND(I1362*H1362,2)</f>
        <v>0</v>
      </c>
      <c r="BL1362" s="16" t="s">
        <v>162</v>
      </c>
      <c r="BM1362" s="126" t="s">
        <v>1639</v>
      </c>
    </row>
    <row r="1363" spans="2:65" s="1" customFormat="1">
      <c r="B1363" s="31"/>
      <c r="D1363" s="244" t="s">
        <v>164</v>
      </c>
      <c r="F1363" s="245" t="s">
        <v>1640</v>
      </c>
      <c r="I1363" s="128"/>
      <c r="L1363" s="31"/>
      <c r="M1363" s="129"/>
      <c r="T1363" s="52"/>
      <c r="AT1363" s="16" t="s">
        <v>164</v>
      </c>
      <c r="AU1363" s="16" t="s">
        <v>80</v>
      </c>
    </row>
    <row r="1364" spans="2:65" s="1" customFormat="1" ht="19.5">
      <c r="B1364" s="31"/>
      <c r="D1364" s="234" t="s">
        <v>166</v>
      </c>
      <c r="F1364" s="235" t="s">
        <v>845</v>
      </c>
      <c r="I1364" s="128"/>
      <c r="L1364" s="31"/>
      <c r="M1364" s="129"/>
      <c r="T1364" s="52"/>
      <c r="AT1364" s="16" t="s">
        <v>166</v>
      </c>
      <c r="AU1364" s="16" t="s">
        <v>80</v>
      </c>
    </row>
    <row r="1365" spans="2:65" s="1" customFormat="1" ht="37.9" customHeight="1">
      <c r="B1365" s="31"/>
      <c r="C1365" s="239" t="s">
        <v>1641</v>
      </c>
      <c r="D1365" s="239" t="s">
        <v>157</v>
      </c>
      <c r="E1365" s="240" t="s">
        <v>1642</v>
      </c>
      <c r="F1365" s="241" t="s">
        <v>1643</v>
      </c>
      <c r="G1365" s="242" t="s">
        <v>179</v>
      </c>
      <c r="H1365" s="243">
        <v>9</v>
      </c>
      <c r="I1365" s="120"/>
      <c r="J1365" s="121">
        <f>ROUND(I1365*H1365,2)</f>
        <v>0</v>
      </c>
      <c r="K1365" s="119" t="s">
        <v>161</v>
      </c>
      <c r="L1365" s="31"/>
      <c r="M1365" s="122" t="s">
        <v>19</v>
      </c>
      <c r="N1365" s="123" t="s">
        <v>44</v>
      </c>
      <c r="P1365" s="124">
        <f>O1365*H1365</f>
        <v>0</v>
      </c>
      <c r="Q1365" s="124">
        <v>0</v>
      </c>
      <c r="R1365" s="124">
        <f>Q1365*H1365</f>
        <v>0</v>
      </c>
      <c r="S1365" s="124">
        <v>0</v>
      </c>
      <c r="T1365" s="125">
        <f>S1365*H1365</f>
        <v>0</v>
      </c>
      <c r="AR1365" s="126" t="s">
        <v>162</v>
      </c>
      <c r="AT1365" s="126" t="s">
        <v>157</v>
      </c>
      <c r="AU1365" s="126" t="s">
        <v>80</v>
      </c>
      <c r="AY1365" s="16" t="s">
        <v>155</v>
      </c>
      <c r="BE1365" s="127">
        <f>IF(N1365="základní",J1365,0)</f>
        <v>0</v>
      </c>
      <c r="BF1365" s="127">
        <f>IF(N1365="snížená",J1365,0)</f>
        <v>0</v>
      </c>
      <c r="BG1365" s="127">
        <f>IF(N1365="zákl. přenesená",J1365,0)</f>
        <v>0</v>
      </c>
      <c r="BH1365" s="127">
        <f>IF(N1365="sníž. přenesená",J1365,0)</f>
        <v>0</v>
      </c>
      <c r="BI1365" s="127">
        <f>IF(N1365="nulová",J1365,0)</f>
        <v>0</v>
      </c>
      <c r="BJ1365" s="16" t="s">
        <v>78</v>
      </c>
      <c r="BK1365" s="127">
        <f>ROUND(I1365*H1365,2)</f>
        <v>0</v>
      </c>
      <c r="BL1365" s="16" t="s">
        <v>162</v>
      </c>
      <c r="BM1365" s="126" t="s">
        <v>1644</v>
      </c>
    </row>
    <row r="1366" spans="2:65" s="1" customFormat="1">
      <c r="B1366" s="31"/>
      <c r="D1366" s="244" t="s">
        <v>164</v>
      </c>
      <c r="F1366" s="245" t="s">
        <v>1645</v>
      </c>
      <c r="I1366" s="128"/>
      <c r="L1366" s="31"/>
      <c r="M1366" s="129"/>
      <c r="T1366" s="52"/>
      <c r="AT1366" s="16" t="s">
        <v>164</v>
      </c>
      <c r="AU1366" s="16" t="s">
        <v>80</v>
      </c>
    </row>
    <row r="1367" spans="2:65" s="1" customFormat="1" ht="16.5" customHeight="1">
      <c r="B1367" s="31"/>
      <c r="C1367" s="250" t="s">
        <v>1646</v>
      </c>
      <c r="D1367" s="250" t="s">
        <v>192</v>
      </c>
      <c r="E1367" s="251" t="s">
        <v>1647</v>
      </c>
      <c r="F1367" s="252" t="s">
        <v>1648</v>
      </c>
      <c r="G1367" s="253" t="s">
        <v>179</v>
      </c>
      <c r="H1367" s="254">
        <v>9</v>
      </c>
      <c r="I1367" s="136"/>
      <c r="J1367" s="137">
        <f>ROUND(I1367*H1367,2)</f>
        <v>0</v>
      </c>
      <c r="K1367" s="135" t="s">
        <v>19</v>
      </c>
      <c r="L1367" s="138"/>
      <c r="M1367" s="139" t="s">
        <v>19</v>
      </c>
      <c r="N1367" s="140" t="s">
        <v>44</v>
      </c>
      <c r="P1367" s="124">
        <f>O1367*H1367</f>
        <v>0</v>
      </c>
      <c r="Q1367" s="124">
        <v>0</v>
      </c>
      <c r="R1367" s="124">
        <f>Q1367*H1367</f>
        <v>0</v>
      </c>
      <c r="S1367" s="124">
        <v>0</v>
      </c>
      <c r="T1367" s="125">
        <f>S1367*H1367</f>
        <v>0</v>
      </c>
      <c r="AR1367" s="126" t="s">
        <v>195</v>
      </c>
      <c r="AT1367" s="126" t="s">
        <v>192</v>
      </c>
      <c r="AU1367" s="126" t="s">
        <v>80</v>
      </c>
      <c r="AY1367" s="16" t="s">
        <v>155</v>
      </c>
      <c r="BE1367" s="127">
        <f>IF(N1367="základní",J1367,0)</f>
        <v>0</v>
      </c>
      <c r="BF1367" s="127">
        <f>IF(N1367="snížená",J1367,0)</f>
        <v>0</v>
      </c>
      <c r="BG1367" s="127">
        <f>IF(N1367="zákl. přenesená",J1367,0)</f>
        <v>0</v>
      </c>
      <c r="BH1367" s="127">
        <f>IF(N1367="sníž. přenesená",J1367,0)</f>
        <v>0</v>
      </c>
      <c r="BI1367" s="127">
        <f>IF(N1367="nulová",J1367,0)</f>
        <v>0</v>
      </c>
      <c r="BJ1367" s="16" t="s">
        <v>78</v>
      </c>
      <c r="BK1367" s="127">
        <f>ROUND(I1367*H1367,2)</f>
        <v>0</v>
      </c>
      <c r="BL1367" s="16" t="s">
        <v>162</v>
      </c>
      <c r="BM1367" s="126" t="s">
        <v>1649</v>
      </c>
    </row>
    <row r="1368" spans="2:65" s="1" customFormat="1" ht="21.75" customHeight="1">
      <c r="B1368" s="31"/>
      <c r="C1368" s="239" t="s">
        <v>1650</v>
      </c>
      <c r="D1368" s="239" t="s">
        <v>157</v>
      </c>
      <c r="E1368" s="240" t="s">
        <v>1157</v>
      </c>
      <c r="F1368" s="241" t="s">
        <v>1158</v>
      </c>
      <c r="G1368" s="242" t="s">
        <v>172</v>
      </c>
      <c r="H1368" s="243">
        <v>0.34499999999999997</v>
      </c>
      <c r="I1368" s="120"/>
      <c r="J1368" s="121">
        <f>ROUND(I1368*H1368,2)</f>
        <v>0</v>
      </c>
      <c r="K1368" s="119" t="s">
        <v>161</v>
      </c>
      <c r="L1368" s="31"/>
      <c r="M1368" s="122" t="s">
        <v>19</v>
      </c>
      <c r="N1368" s="123" t="s">
        <v>44</v>
      </c>
      <c r="P1368" s="124">
        <f>O1368*H1368</f>
        <v>0</v>
      </c>
      <c r="Q1368" s="124">
        <v>0</v>
      </c>
      <c r="R1368" s="124">
        <f>Q1368*H1368</f>
        <v>0</v>
      </c>
      <c r="S1368" s="124">
        <v>0</v>
      </c>
      <c r="T1368" s="125">
        <f>S1368*H1368</f>
        <v>0</v>
      </c>
      <c r="AR1368" s="126" t="s">
        <v>162</v>
      </c>
      <c r="AT1368" s="126" t="s">
        <v>157</v>
      </c>
      <c r="AU1368" s="126" t="s">
        <v>80</v>
      </c>
      <c r="AY1368" s="16" t="s">
        <v>155</v>
      </c>
      <c r="BE1368" s="127">
        <f>IF(N1368="základní",J1368,0)</f>
        <v>0</v>
      </c>
      <c r="BF1368" s="127">
        <f>IF(N1368="snížená",J1368,0)</f>
        <v>0</v>
      </c>
      <c r="BG1368" s="127">
        <f>IF(N1368="zákl. přenesená",J1368,0)</f>
        <v>0</v>
      </c>
      <c r="BH1368" s="127">
        <f>IF(N1368="sníž. přenesená",J1368,0)</f>
        <v>0</v>
      </c>
      <c r="BI1368" s="127">
        <f>IF(N1368="nulová",J1368,0)</f>
        <v>0</v>
      </c>
      <c r="BJ1368" s="16" t="s">
        <v>78</v>
      </c>
      <c r="BK1368" s="127">
        <f>ROUND(I1368*H1368,2)</f>
        <v>0</v>
      </c>
      <c r="BL1368" s="16" t="s">
        <v>162</v>
      </c>
      <c r="BM1368" s="126" t="s">
        <v>1651</v>
      </c>
    </row>
    <row r="1369" spans="2:65" s="1" customFormat="1">
      <c r="B1369" s="31"/>
      <c r="D1369" s="244" t="s">
        <v>164</v>
      </c>
      <c r="F1369" s="245" t="s">
        <v>1160</v>
      </c>
      <c r="I1369" s="128"/>
      <c r="L1369" s="31"/>
      <c r="M1369" s="129"/>
      <c r="T1369" s="52"/>
      <c r="AT1369" s="16" t="s">
        <v>164</v>
      </c>
      <c r="AU1369" s="16" t="s">
        <v>80</v>
      </c>
    </row>
    <row r="1370" spans="2:65" s="1" customFormat="1" ht="19.5">
      <c r="B1370" s="31"/>
      <c r="D1370" s="234" t="s">
        <v>166</v>
      </c>
      <c r="F1370" s="235" t="s">
        <v>1652</v>
      </c>
      <c r="I1370" s="128"/>
      <c r="L1370" s="31"/>
      <c r="M1370" s="129"/>
      <c r="T1370" s="52"/>
      <c r="AT1370" s="16" t="s">
        <v>166</v>
      </c>
      <c r="AU1370" s="16" t="s">
        <v>80</v>
      </c>
    </row>
    <row r="1371" spans="2:65" s="12" customFormat="1">
      <c r="B1371" s="130"/>
      <c r="C1371" s="246"/>
      <c r="D1371" s="234" t="s">
        <v>168</v>
      </c>
      <c r="E1371" s="247" t="s">
        <v>19</v>
      </c>
      <c r="F1371" s="248" t="s">
        <v>1653</v>
      </c>
      <c r="G1371" s="246"/>
      <c r="H1371" s="249">
        <v>0.34499999999999997</v>
      </c>
      <c r="I1371" s="132"/>
      <c r="L1371" s="130"/>
      <c r="M1371" s="133"/>
      <c r="T1371" s="134"/>
      <c r="AT1371" s="131" t="s">
        <v>168</v>
      </c>
      <c r="AU1371" s="131" t="s">
        <v>80</v>
      </c>
      <c r="AV1371" s="12" t="s">
        <v>80</v>
      </c>
      <c r="AW1371" s="12" t="s">
        <v>34</v>
      </c>
      <c r="AX1371" s="12" t="s">
        <v>78</v>
      </c>
      <c r="AY1371" s="131" t="s">
        <v>155</v>
      </c>
    </row>
    <row r="1372" spans="2:65" s="1" customFormat="1" ht="33" customHeight="1">
      <c r="B1372" s="31"/>
      <c r="C1372" s="239" t="s">
        <v>1654</v>
      </c>
      <c r="D1372" s="239" t="s">
        <v>157</v>
      </c>
      <c r="E1372" s="240" t="s">
        <v>1494</v>
      </c>
      <c r="F1372" s="241" t="s">
        <v>1495</v>
      </c>
      <c r="G1372" s="242" t="s">
        <v>172</v>
      </c>
      <c r="H1372" s="243">
        <v>0.34499999999999997</v>
      </c>
      <c r="I1372" s="120"/>
      <c r="J1372" s="121">
        <f>ROUND(I1372*H1372,2)</f>
        <v>0</v>
      </c>
      <c r="K1372" s="119" t="s">
        <v>161</v>
      </c>
      <c r="L1372" s="31"/>
      <c r="M1372" s="122" t="s">
        <v>19</v>
      </c>
      <c r="N1372" s="123" t="s">
        <v>44</v>
      </c>
      <c r="P1372" s="124">
        <f>O1372*H1372</f>
        <v>0</v>
      </c>
      <c r="Q1372" s="124">
        <v>0</v>
      </c>
      <c r="R1372" s="124">
        <f>Q1372*H1372</f>
        <v>0</v>
      </c>
      <c r="S1372" s="124">
        <v>0</v>
      </c>
      <c r="T1372" s="125">
        <f>S1372*H1372</f>
        <v>0</v>
      </c>
      <c r="AR1372" s="126" t="s">
        <v>162</v>
      </c>
      <c r="AT1372" s="126" t="s">
        <v>157</v>
      </c>
      <c r="AU1372" s="126" t="s">
        <v>80</v>
      </c>
      <c r="AY1372" s="16" t="s">
        <v>155</v>
      </c>
      <c r="BE1372" s="127">
        <f>IF(N1372="základní",J1372,0)</f>
        <v>0</v>
      </c>
      <c r="BF1372" s="127">
        <f>IF(N1372="snížená",J1372,0)</f>
        <v>0</v>
      </c>
      <c r="BG1372" s="127">
        <f>IF(N1372="zákl. přenesená",J1372,0)</f>
        <v>0</v>
      </c>
      <c r="BH1372" s="127">
        <f>IF(N1372="sníž. přenesená",J1372,0)</f>
        <v>0</v>
      </c>
      <c r="BI1372" s="127">
        <f>IF(N1372="nulová",J1372,0)</f>
        <v>0</v>
      </c>
      <c r="BJ1372" s="16" t="s">
        <v>78</v>
      </c>
      <c r="BK1372" s="127">
        <f>ROUND(I1372*H1372,2)</f>
        <v>0</v>
      </c>
      <c r="BL1372" s="16" t="s">
        <v>162</v>
      </c>
      <c r="BM1372" s="126" t="s">
        <v>1655</v>
      </c>
    </row>
    <row r="1373" spans="2:65" s="1" customFormat="1">
      <c r="B1373" s="31"/>
      <c r="D1373" s="244" t="s">
        <v>164</v>
      </c>
      <c r="F1373" s="245" t="s">
        <v>1497</v>
      </c>
      <c r="I1373" s="128"/>
      <c r="L1373" s="31"/>
      <c r="M1373" s="129"/>
      <c r="T1373" s="52"/>
      <c r="AT1373" s="16" t="s">
        <v>164</v>
      </c>
      <c r="AU1373" s="16" t="s">
        <v>80</v>
      </c>
    </row>
    <row r="1374" spans="2:65" s="1" customFormat="1" ht="37.9" customHeight="1">
      <c r="B1374" s="31"/>
      <c r="C1374" s="239" t="s">
        <v>1656</v>
      </c>
      <c r="D1374" s="239" t="s">
        <v>157</v>
      </c>
      <c r="E1374" s="240" t="s">
        <v>309</v>
      </c>
      <c r="F1374" s="241" t="s">
        <v>310</v>
      </c>
      <c r="G1374" s="242" t="s">
        <v>300</v>
      </c>
      <c r="H1374" s="243">
        <v>0.15</v>
      </c>
      <c r="I1374" s="120"/>
      <c r="J1374" s="121">
        <f>ROUND(I1374*H1374,2)</f>
        <v>0</v>
      </c>
      <c r="K1374" s="119" t="s">
        <v>19</v>
      </c>
      <c r="L1374" s="31"/>
      <c r="M1374" s="122" t="s">
        <v>19</v>
      </c>
      <c r="N1374" s="123" t="s">
        <v>44</v>
      </c>
      <c r="P1374" s="124">
        <f>O1374*H1374</f>
        <v>0</v>
      </c>
      <c r="Q1374" s="124">
        <v>0</v>
      </c>
      <c r="R1374" s="124">
        <f>Q1374*H1374</f>
        <v>0</v>
      </c>
      <c r="S1374" s="124">
        <v>0</v>
      </c>
      <c r="T1374" s="125">
        <f>S1374*H1374</f>
        <v>0</v>
      </c>
      <c r="AR1374" s="126" t="s">
        <v>162</v>
      </c>
      <c r="AT1374" s="126" t="s">
        <v>157</v>
      </c>
      <c r="AU1374" s="126" t="s">
        <v>80</v>
      </c>
      <c r="AY1374" s="16" t="s">
        <v>155</v>
      </c>
      <c r="BE1374" s="127">
        <f>IF(N1374="základní",J1374,0)</f>
        <v>0</v>
      </c>
      <c r="BF1374" s="127">
        <f>IF(N1374="snížená",J1374,0)</f>
        <v>0</v>
      </c>
      <c r="BG1374" s="127">
        <f>IF(N1374="zákl. přenesená",J1374,0)</f>
        <v>0</v>
      </c>
      <c r="BH1374" s="127">
        <f>IF(N1374="sníž. přenesená",J1374,0)</f>
        <v>0</v>
      </c>
      <c r="BI1374" s="127">
        <f>IF(N1374="nulová",J1374,0)</f>
        <v>0</v>
      </c>
      <c r="BJ1374" s="16" t="s">
        <v>78</v>
      </c>
      <c r="BK1374" s="127">
        <f>ROUND(I1374*H1374,2)</f>
        <v>0</v>
      </c>
      <c r="BL1374" s="16" t="s">
        <v>162</v>
      </c>
      <c r="BM1374" s="126" t="s">
        <v>1657</v>
      </c>
    </row>
    <row r="1375" spans="2:65" s="1" customFormat="1" ht="29.25">
      <c r="B1375" s="31"/>
      <c r="D1375" s="234" t="s">
        <v>166</v>
      </c>
      <c r="F1375" s="235" t="s">
        <v>959</v>
      </c>
      <c r="I1375" s="128"/>
      <c r="L1375" s="31"/>
      <c r="M1375" s="129"/>
      <c r="T1375" s="52"/>
      <c r="AT1375" s="16" t="s">
        <v>166</v>
      </c>
      <c r="AU1375" s="16" t="s">
        <v>80</v>
      </c>
    </row>
    <row r="1376" spans="2:65" s="12" customFormat="1">
      <c r="B1376" s="130"/>
      <c r="C1376" s="246"/>
      <c r="D1376" s="234" t="s">
        <v>168</v>
      </c>
      <c r="E1376" s="247" t="s">
        <v>19</v>
      </c>
      <c r="F1376" s="248" t="s">
        <v>1658</v>
      </c>
      <c r="G1376" s="246"/>
      <c r="H1376" s="249">
        <v>0.15</v>
      </c>
      <c r="I1376" s="132"/>
      <c r="L1376" s="130"/>
      <c r="M1376" s="133"/>
      <c r="T1376" s="134"/>
      <c r="AT1376" s="131" t="s">
        <v>168</v>
      </c>
      <c r="AU1376" s="131" t="s">
        <v>80</v>
      </c>
      <c r="AV1376" s="12" t="s">
        <v>80</v>
      </c>
      <c r="AW1376" s="12" t="s">
        <v>34</v>
      </c>
      <c r="AX1376" s="12" t="s">
        <v>78</v>
      </c>
      <c r="AY1376" s="131" t="s">
        <v>155</v>
      </c>
    </row>
    <row r="1377" spans="2:65" s="1" customFormat="1" ht="24.2" customHeight="1">
      <c r="B1377" s="31"/>
      <c r="C1377" s="250" t="s">
        <v>1659</v>
      </c>
      <c r="D1377" s="250" t="s">
        <v>192</v>
      </c>
      <c r="E1377" s="251" t="s">
        <v>1502</v>
      </c>
      <c r="F1377" s="252" t="s">
        <v>1503</v>
      </c>
      <c r="G1377" s="253" t="s">
        <v>300</v>
      </c>
      <c r="H1377" s="254">
        <v>0.15</v>
      </c>
      <c r="I1377" s="136"/>
      <c r="J1377" s="137">
        <f>ROUND(I1377*H1377,2)</f>
        <v>0</v>
      </c>
      <c r="K1377" s="135" t="s">
        <v>19</v>
      </c>
      <c r="L1377" s="138"/>
      <c r="M1377" s="139" t="s">
        <v>19</v>
      </c>
      <c r="N1377" s="140" t="s">
        <v>44</v>
      </c>
      <c r="P1377" s="124">
        <f>O1377*H1377</f>
        <v>0</v>
      </c>
      <c r="Q1377" s="124">
        <v>0</v>
      </c>
      <c r="R1377" s="124">
        <f>Q1377*H1377</f>
        <v>0</v>
      </c>
      <c r="S1377" s="124">
        <v>0</v>
      </c>
      <c r="T1377" s="125">
        <f>S1377*H1377</f>
        <v>0</v>
      </c>
      <c r="AR1377" s="126" t="s">
        <v>195</v>
      </c>
      <c r="AT1377" s="126" t="s">
        <v>192</v>
      </c>
      <c r="AU1377" s="126" t="s">
        <v>80</v>
      </c>
      <c r="AY1377" s="16" t="s">
        <v>155</v>
      </c>
      <c r="BE1377" s="127">
        <f>IF(N1377="základní",J1377,0)</f>
        <v>0</v>
      </c>
      <c r="BF1377" s="127">
        <f>IF(N1377="snížená",J1377,0)</f>
        <v>0</v>
      </c>
      <c r="BG1377" s="127">
        <f>IF(N1377="zákl. přenesená",J1377,0)</f>
        <v>0</v>
      </c>
      <c r="BH1377" s="127">
        <f>IF(N1377="sníž. přenesená",J1377,0)</f>
        <v>0</v>
      </c>
      <c r="BI1377" s="127">
        <f>IF(N1377="nulová",J1377,0)</f>
        <v>0</v>
      </c>
      <c r="BJ1377" s="16" t="s">
        <v>78</v>
      </c>
      <c r="BK1377" s="127">
        <f>ROUND(I1377*H1377,2)</f>
        <v>0</v>
      </c>
      <c r="BL1377" s="16" t="s">
        <v>162</v>
      </c>
      <c r="BM1377" s="126" t="s">
        <v>1660</v>
      </c>
    </row>
    <row r="1378" spans="2:65" s="1" customFormat="1" ht="19.5">
      <c r="B1378" s="31"/>
      <c r="D1378" s="234" t="s">
        <v>166</v>
      </c>
      <c r="F1378" s="235" t="s">
        <v>1661</v>
      </c>
      <c r="I1378" s="128"/>
      <c r="L1378" s="31"/>
      <c r="M1378" s="129"/>
      <c r="T1378" s="52"/>
      <c r="AT1378" s="16" t="s">
        <v>166</v>
      </c>
      <c r="AU1378" s="16" t="s">
        <v>80</v>
      </c>
    </row>
    <row r="1379" spans="2:65" s="1" customFormat="1" ht="21.75" customHeight="1">
      <c r="B1379" s="31"/>
      <c r="C1379" s="239" t="s">
        <v>1662</v>
      </c>
      <c r="D1379" s="239" t="s">
        <v>157</v>
      </c>
      <c r="E1379" s="240" t="s">
        <v>823</v>
      </c>
      <c r="F1379" s="241" t="s">
        <v>824</v>
      </c>
      <c r="G1379" s="242" t="s">
        <v>160</v>
      </c>
      <c r="H1379" s="243">
        <v>0.6</v>
      </c>
      <c r="I1379" s="120"/>
      <c r="J1379" s="121">
        <f>ROUND(I1379*H1379,2)</f>
        <v>0</v>
      </c>
      <c r="K1379" s="119" t="s">
        <v>161</v>
      </c>
      <c r="L1379" s="31"/>
      <c r="M1379" s="122" t="s">
        <v>19</v>
      </c>
      <c r="N1379" s="123" t="s">
        <v>44</v>
      </c>
      <c r="P1379" s="124">
        <f>O1379*H1379</f>
        <v>0</v>
      </c>
      <c r="Q1379" s="124">
        <v>0</v>
      </c>
      <c r="R1379" s="124">
        <f>Q1379*H1379</f>
        <v>0</v>
      </c>
      <c r="S1379" s="124">
        <v>0</v>
      </c>
      <c r="T1379" s="125">
        <f>S1379*H1379</f>
        <v>0</v>
      </c>
      <c r="AR1379" s="126" t="s">
        <v>162</v>
      </c>
      <c r="AT1379" s="126" t="s">
        <v>157</v>
      </c>
      <c r="AU1379" s="126" t="s">
        <v>80</v>
      </c>
      <c r="AY1379" s="16" t="s">
        <v>155</v>
      </c>
      <c r="BE1379" s="127">
        <f>IF(N1379="základní",J1379,0)</f>
        <v>0</v>
      </c>
      <c r="BF1379" s="127">
        <f>IF(N1379="snížená",J1379,0)</f>
        <v>0</v>
      </c>
      <c r="BG1379" s="127">
        <f>IF(N1379="zákl. přenesená",J1379,0)</f>
        <v>0</v>
      </c>
      <c r="BH1379" s="127">
        <f>IF(N1379="sníž. přenesená",J1379,0)</f>
        <v>0</v>
      </c>
      <c r="BI1379" s="127">
        <f>IF(N1379="nulová",J1379,0)</f>
        <v>0</v>
      </c>
      <c r="BJ1379" s="16" t="s">
        <v>78</v>
      </c>
      <c r="BK1379" s="127">
        <f>ROUND(I1379*H1379,2)</f>
        <v>0</v>
      </c>
      <c r="BL1379" s="16" t="s">
        <v>162</v>
      </c>
      <c r="BM1379" s="126" t="s">
        <v>1663</v>
      </c>
    </row>
    <row r="1380" spans="2:65" s="1" customFormat="1">
      <c r="B1380" s="31"/>
      <c r="D1380" s="244" t="s">
        <v>164</v>
      </c>
      <c r="F1380" s="245" t="s">
        <v>826</v>
      </c>
      <c r="I1380" s="128"/>
      <c r="L1380" s="31"/>
      <c r="M1380" s="129"/>
      <c r="T1380" s="52"/>
      <c r="AT1380" s="16" t="s">
        <v>164</v>
      </c>
      <c r="AU1380" s="16" t="s">
        <v>80</v>
      </c>
    </row>
    <row r="1381" spans="2:65" s="1" customFormat="1" ht="19.5">
      <c r="B1381" s="31"/>
      <c r="D1381" s="234" t="s">
        <v>166</v>
      </c>
      <c r="F1381" s="235" t="s">
        <v>372</v>
      </c>
      <c r="I1381" s="128"/>
      <c r="L1381" s="31"/>
      <c r="M1381" s="129"/>
      <c r="T1381" s="52"/>
      <c r="AT1381" s="16" t="s">
        <v>166</v>
      </c>
      <c r="AU1381" s="16" t="s">
        <v>80</v>
      </c>
    </row>
    <row r="1382" spans="2:65" s="12" customFormat="1">
      <c r="B1382" s="130"/>
      <c r="C1382" s="246"/>
      <c r="D1382" s="234" t="s">
        <v>168</v>
      </c>
      <c r="E1382" s="247" t="s">
        <v>19</v>
      </c>
      <c r="F1382" s="248" t="s">
        <v>1664</v>
      </c>
      <c r="G1382" s="246"/>
      <c r="H1382" s="249">
        <v>0.6</v>
      </c>
      <c r="I1382" s="132"/>
      <c r="L1382" s="130"/>
      <c r="M1382" s="133"/>
      <c r="T1382" s="134"/>
      <c r="AT1382" s="131" t="s">
        <v>168</v>
      </c>
      <c r="AU1382" s="131" t="s">
        <v>80</v>
      </c>
      <c r="AV1382" s="12" t="s">
        <v>80</v>
      </c>
      <c r="AW1382" s="12" t="s">
        <v>34</v>
      </c>
      <c r="AX1382" s="12" t="s">
        <v>78</v>
      </c>
      <c r="AY1382" s="131" t="s">
        <v>155</v>
      </c>
    </row>
    <row r="1383" spans="2:65" s="1" customFormat="1" ht="16.5" customHeight="1">
      <c r="B1383" s="31"/>
      <c r="C1383" s="239" t="s">
        <v>1665</v>
      </c>
      <c r="D1383" s="239" t="s">
        <v>157</v>
      </c>
      <c r="E1383" s="240" t="s">
        <v>1470</v>
      </c>
      <c r="F1383" s="241" t="s">
        <v>1471</v>
      </c>
      <c r="G1383" s="242" t="s">
        <v>160</v>
      </c>
      <c r="H1383" s="243">
        <v>0.6</v>
      </c>
      <c r="I1383" s="120"/>
      <c r="J1383" s="121">
        <f>ROUND(I1383*H1383,2)</f>
        <v>0</v>
      </c>
      <c r="K1383" s="119" t="s">
        <v>161</v>
      </c>
      <c r="L1383" s="31"/>
      <c r="M1383" s="122" t="s">
        <v>19</v>
      </c>
      <c r="N1383" s="123" t="s">
        <v>44</v>
      </c>
      <c r="P1383" s="124">
        <f>O1383*H1383</f>
        <v>0</v>
      </c>
      <c r="Q1383" s="124">
        <v>0</v>
      </c>
      <c r="R1383" s="124">
        <f>Q1383*H1383</f>
        <v>0</v>
      </c>
      <c r="S1383" s="124">
        <v>0</v>
      </c>
      <c r="T1383" s="125">
        <f>S1383*H1383</f>
        <v>0</v>
      </c>
      <c r="AR1383" s="126" t="s">
        <v>162</v>
      </c>
      <c r="AT1383" s="126" t="s">
        <v>157</v>
      </c>
      <c r="AU1383" s="126" t="s">
        <v>80</v>
      </c>
      <c r="AY1383" s="16" t="s">
        <v>155</v>
      </c>
      <c r="BE1383" s="127">
        <f>IF(N1383="základní",J1383,0)</f>
        <v>0</v>
      </c>
      <c r="BF1383" s="127">
        <f>IF(N1383="snížená",J1383,0)</f>
        <v>0</v>
      </c>
      <c r="BG1383" s="127">
        <f>IF(N1383="zákl. přenesená",J1383,0)</f>
        <v>0</v>
      </c>
      <c r="BH1383" s="127">
        <f>IF(N1383="sníž. přenesená",J1383,0)</f>
        <v>0</v>
      </c>
      <c r="BI1383" s="127">
        <f>IF(N1383="nulová",J1383,0)</f>
        <v>0</v>
      </c>
      <c r="BJ1383" s="16" t="s">
        <v>78</v>
      </c>
      <c r="BK1383" s="127">
        <f>ROUND(I1383*H1383,2)</f>
        <v>0</v>
      </c>
      <c r="BL1383" s="16" t="s">
        <v>162</v>
      </c>
      <c r="BM1383" s="126" t="s">
        <v>1666</v>
      </c>
    </row>
    <row r="1384" spans="2:65" s="1" customFormat="1">
      <c r="B1384" s="31"/>
      <c r="D1384" s="244" t="s">
        <v>164</v>
      </c>
      <c r="F1384" s="245" t="s">
        <v>1473</v>
      </c>
      <c r="I1384" s="128"/>
      <c r="L1384" s="31"/>
      <c r="M1384" s="129"/>
      <c r="T1384" s="52"/>
      <c r="AT1384" s="16" t="s">
        <v>164</v>
      </c>
      <c r="AU1384" s="16" t="s">
        <v>80</v>
      </c>
    </row>
    <row r="1385" spans="2:65" s="1" customFormat="1" ht="44.25" customHeight="1">
      <c r="B1385" s="31"/>
      <c r="C1385" s="239" t="s">
        <v>1667</v>
      </c>
      <c r="D1385" s="239" t="s">
        <v>157</v>
      </c>
      <c r="E1385" s="240" t="s">
        <v>199</v>
      </c>
      <c r="F1385" s="241" t="s">
        <v>200</v>
      </c>
      <c r="G1385" s="242" t="s">
        <v>201</v>
      </c>
      <c r="H1385" s="243">
        <v>5.0000000000000001E-3</v>
      </c>
      <c r="I1385" s="120"/>
      <c r="J1385" s="121">
        <f>ROUND(I1385*H1385,2)</f>
        <v>0</v>
      </c>
      <c r="K1385" s="119" t="s">
        <v>161</v>
      </c>
      <c r="L1385" s="31"/>
      <c r="M1385" s="122" t="s">
        <v>19</v>
      </c>
      <c r="N1385" s="123" t="s">
        <v>44</v>
      </c>
      <c r="P1385" s="124">
        <f>O1385*H1385</f>
        <v>0</v>
      </c>
      <c r="Q1385" s="124">
        <v>0</v>
      </c>
      <c r="R1385" s="124">
        <f>Q1385*H1385</f>
        <v>0</v>
      </c>
      <c r="S1385" s="124">
        <v>0</v>
      </c>
      <c r="T1385" s="125">
        <f>S1385*H1385</f>
        <v>0</v>
      </c>
      <c r="AR1385" s="126" t="s">
        <v>162</v>
      </c>
      <c r="AT1385" s="126" t="s">
        <v>157</v>
      </c>
      <c r="AU1385" s="126" t="s">
        <v>80</v>
      </c>
      <c r="AY1385" s="16" t="s">
        <v>155</v>
      </c>
      <c r="BE1385" s="127">
        <f>IF(N1385="základní",J1385,0)</f>
        <v>0</v>
      </c>
      <c r="BF1385" s="127">
        <f>IF(N1385="snížená",J1385,0)</f>
        <v>0</v>
      </c>
      <c r="BG1385" s="127">
        <f>IF(N1385="zákl. přenesená",J1385,0)</f>
        <v>0</v>
      </c>
      <c r="BH1385" s="127">
        <f>IF(N1385="sníž. přenesená",J1385,0)</f>
        <v>0</v>
      </c>
      <c r="BI1385" s="127">
        <f>IF(N1385="nulová",J1385,0)</f>
        <v>0</v>
      </c>
      <c r="BJ1385" s="16" t="s">
        <v>78</v>
      </c>
      <c r="BK1385" s="127">
        <f>ROUND(I1385*H1385,2)</f>
        <v>0</v>
      </c>
      <c r="BL1385" s="16" t="s">
        <v>162</v>
      </c>
      <c r="BM1385" s="126" t="s">
        <v>1668</v>
      </c>
    </row>
    <row r="1386" spans="2:65" s="1" customFormat="1">
      <c r="B1386" s="31"/>
      <c r="D1386" s="244" t="s">
        <v>164</v>
      </c>
      <c r="F1386" s="245" t="s">
        <v>203</v>
      </c>
      <c r="I1386" s="128"/>
      <c r="L1386" s="31"/>
      <c r="M1386" s="129"/>
      <c r="T1386" s="52"/>
      <c r="AT1386" s="16" t="s">
        <v>164</v>
      </c>
      <c r="AU1386" s="16" t="s">
        <v>80</v>
      </c>
    </row>
    <row r="1387" spans="2:65" s="1" customFormat="1" ht="19.5">
      <c r="B1387" s="31"/>
      <c r="D1387" s="234" t="s">
        <v>166</v>
      </c>
      <c r="F1387" s="235" t="s">
        <v>204</v>
      </c>
      <c r="I1387" s="128"/>
      <c r="L1387" s="31"/>
      <c r="M1387" s="129"/>
      <c r="T1387" s="52"/>
      <c r="AT1387" s="16" t="s">
        <v>166</v>
      </c>
      <c r="AU1387" s="16" t="s">
        <v>80</v>
      </c>
    </row>
    <row r="1388" spans="2:65" s="1" customFormat="1" ht="37.9" customHeight="1">
      <c r="B1388" s="31"/>
      <c r="C1388" s="239" t="s">
        <v>1669</v>
      </c>
      <c r="D1388" s="239" t="s">
        <v>157</v>
      </c>
      <c r="E1388" s="240" t="s">
        <v>1583</v>
      </c>
      <c r="F1388" s="241" t="s">
        <v>1584</v>
      </c>
      <c r="G1388" s="242" t="s">
        <v>201</v>
      </c>
      <c r="H1388" s="243">
        <v>0.03</v>
      </c>
      <c r="I1388" s="120"/>
      <c r="J1388" s="121">
        <f>ROUND(I1388*H1388,2)</f>
        <v>0</v>
      </c>
      <c r="K1388" s="119" t="s">
        <v>161</v>
      </c>
      <c r="L1388" s="31"/>
      <c r="M1388" s="122" t="s">
        <v>19</v>
      </c>
      <c r="N1388" s="123" t="s">
        <v>44</v>
      </c>
      <c r="P1388" s="124">
        <f>O1388*H1388</f>
        <v>0</v>
      </c>
      <c r="Q1388" s="124">
        <v>0</v>
      </c>
      <c r="R1388" s="124">
        <f>Q1388*H1388</f>
        <v>0</v>
      </c>
      <c r="S1388" s="124">
        <v>0</v>
      </c>
      <c r="T1388" s="125">
        <f>S1388*H1388</f>
        <v>0</v>
      </c>
      <c r="AR1388" s="126" t="s">
        <v>162</v>
      </c>
      <c r="AT1388" s="126" t="s">
        <v>157</v>
      </c>
      <c r="AU1388" s="126" t="s">
        <v>80</v>
      </c>
      <c r="AY1388" s="16" t="s">
        <v>155</v>
      </c>
      <c r="BE1388" s="127">
        <f>IF(N1388="základní",J1388,0)</f>
        <v>0</v>
      </c>
      <c r="BF1388" s="127">
        <f>IF(N1388="snížená",J1388,0)</f>
        <v>0</v>
      </c>
      <c r="BG1388" s="127">
        <f>IF(N1388="zákl. přenesená",J1388,0)</f>
        <v>0</v>
      </c>
      <c r="BH1388" s="127">
        <f>IF(N1388="sníž. přenesená",J1388,0)</f>
        <v>0</v>
      </c>
      <c r="BI1388" s="127">
        <f>IF(N1388="nulová",J1388,0)</f>
        <v>0</v>
      </c>
      <c r="BJ1388" s="16" t="s">
        <v>78</v>
      </c>
      <c r="BK1388" s="127">
        <f>ROUND(I1388*H1388,2)</f>
        <v>0</v>
      </c>
      <c r="BL1388" s="16" t="s">
        <v>162</v>
      </c>
      <c r="BM1388" s="126" t="s">
        <v>1670</v>
      </c>
    </row>
    <row r="1389" spans="2:65" s="1" customFormat="1">
      <c r="B1389" s="31"/>
      <c r="D1389" s="244" t="s">
        <v>164</v>
      </c>
      <c r="F1389" s="245" t="s">
        <v>1586</v>
      </c>
      <c r="I1389" s="128"/>
      <c r="L1389" s="31"/>
      <c r="M1389" s="129"/>
      <c r="T1389" s="52"/>
      <c r="AT1389" s="16" t="s">
        <v>164</v>
      </c>
      <c r="AU1389" s="16" t="s">
        <v>80</v>
      </c>
    </row>
    <row r="1390" spans="2:65" s="1" customFormat="1" ht="19.5">
      <c r="B1390" s="31"/>
      <c r="D1390" s="234" t="s">
        <v>166</v>
      </c>
      <c r="F1390" s="235" t="s">
        <v>628</v>
      </c>
      <c r="I1390" s="128"/>
      <c r="L1390" s="31"/>
      <c r="M1390" s="129"/>
      <c r="T1390" s="52"/>
      <c r="AT1390" s="16" t="s">
        <v>166</v>
      </c>
      <c r="AU1390" s="16" t="s">
        <v>80</v>
      </c>
    </row>
    <row r="1391" spans="2:65" s="12" customFormat="1">
      <c r="B1391" s="130"/>
      <c r="C1391" s="246"/>
      <c r="D1391" s="234" t="s">
        <v>168</v>
      </c>
      <c r="E1391" s="247" t="s">
        <v>19</v>
      </c>
      <c r="F1391" s="248" t="s">
        <v>1671</v>
      </c>
      <c r="G1391" s="246"/>
      <c r="H1391" s="249">
        <v>0.03</v>
      </c>
      <c r="I1391" s="132"/>
      <c r="L1391" s="130"/>
      <c r="M1391" s="133"/>
      <c r="T1391" s="134"/>
      <c r="AT1391" s="131" t="s">
        <v>168</v>
      </c>
      <c r="AU1391" s="131" t="s">
        <v>80</v>
      </c>
      <c r="AV1391" s="12" t="s">
        <v>80</v>
      </c>
      <c r="AW1391" s="12" t="s">
        <v>34</v>
      </c>
      <c r="AX1391" s="12" t="s">
        <v>78</v>
      </c>
      <c r="AY1391" s="131" t="s">
        <v>155</v>
      </c>
    </row>
    <row r="1392" spans="2:65" s="1" customFormat="1" ht="55.5" customHeight="1">
      <c r="B1392" s="31"/>
      <c r="C1392" s="239" t="s">
        <v>1672</v>
      </c>
      <c r="D1392" s="239" t="s">
        <v>157</v>
      </c>
      <c r="E1392" s="240" t="s">
        <v>1589</v>
      </c>
      <c r="F1392" s="241" t="s">
        <v>1590</v>
      </c>
      <c r="G1392" s="242" t="s">
        <v>201</v>
      </c>
      <c r="H1392" s="243">
        <v>0.03</v>
      </c>
      <c r="I1392" s="120"/>
      <c r="J1392" s="121">
        <f>ROUND(I1392*H1392,2)</f>
        <v>0</v>
      </c>
      <c r="K1392" s="119" t="s">
        <v>161</v>
      </c>
      <c r="L1392" s="31"/>
      <c r="M1392" s="122" t="s">
        <v>19</v>
      </c>
      <c r="N1392" s="123" t="s">
        <v>44</v>
      </c>
      <c r="P1392" s="124">
        <f>O1392*H1392</f>
        <v>0</v>
      </c>
      <c r="Q1392" s="124">
        <v>0</v>
      </c>
      <c r="R1392" s="124">
        <f>Q1392*H1392</f>
        <v>0</v>
      </c>
      <c r="S1392" s="124">
        <v>0</v>
      </c>
      <c r="T1392" s="125">
        <f>S1392*H1392</f>
        <v>0</v>
      </c>
      <c r="AR1392" s="126" t="s">
        <v>162</v>
      </c>
      <c r="AT1392" s="126" t="s">
        <v>157</v>
      </c>
      <c r="AU1392" s="126" t="s">
        <v>80</v>
      </c>
      <c r="AY1392" s="16" t="s">
        <v>155</v>
      </c>
      <c r="BE1392" s="127">
        <f>IF(N1392="základní",J1392,0)</f>
        <v>0</v>
      </c>
      <c r="BF1392" s="127">
        <f>IF(N1392="snížená",J1392,0)</f>
        <v>0</v>
      </c>
      <c r="BG1392" s="127">
        <f>IF(N1392="zákl. přenesená",J1392,0)</f>
        <v>0</v>
      </c>
      <c r="BH1392" s="127">
        <f>IF(N1392="sníž. přenesená",J1392,0)</f>
        <v>0</v>
      </c>
      <c r="BI1392" s="127">
        <f>IF(N1392="nulová",J1392,0)</f>
        <v>0</v>
      </c>
      <c r="BJ1392" s="16" t="s">
        <v>78</v>
      </c>
      <c r="BK1392" s="127">
        <f>ROUND(I1392*H1392,2)</f>
        <v>0</v>
      </c>
      <c r="BL1392" s="16" t="s">
        <v>162</v>
      </c>
      <c r="BM1392" s="126" t="s">
        <v>1673</v>
      </c>
    </row>
    <row r="1393" spans="2:65" s="1" customFormat="1">
      <c r="B1393" s="31"/>
      <c r="D1393" s="244" t="s">
        <v>164</v>
      </c>
      <c r="F1393" s="245" t="s">
        <v>1592</v>
      </c>
      <c r="I1393" s="128"/>
      <c r="L1393" s="31"/>
      <c r="M1393" s="129"/>
      <c r="T1393" s="52"/>
      <c r="AT1393" s="16" t="s">
        <v>164</v>
      </c>
      <c r="AU1393" s="16" t="s">
        <v>80</v>
      </c>
    </row>
    <row r="1394" spans="2:65" s="1" customFormat="1" ht="24.2" customHeight="1">
      <c r="B1394" s="31"/>
      <c r="C1394" s="239" t="s">
        <v>1674</v>
      </c>
      <c r="D1394" s="239" t="s">
        <v>157</v>
      </c>
      <c r="E1394" s="240" t="s">
        <v>1033</v>
      </c>
      <c r="F1394" s="241" t="s">
        <v>1034</v>
      </c>
      <c r="G1394" s="242" t="s">
        <v>179</v>
      </c>
      <c r="H1394" s="243">
        <v>9</v>
      </c>
      <c r="I1394" s="120"/>
      <c r="J1394" s="121">
        <f>ROUND(I1394*H1394,2)</f>
        <v>0</v>
      </c>
      <c r="K1394" s="119" t="s">
        <v>161</v>
      </c>
      <c r="L1394" s="31"/>
      <c r="M1394" s="122" t="s">
        <v>19</v>
      </c>
      <c r="N1394" s="123" t="s">
        <v>44</v>
      </c>
      <c r="P1394" s="124">
        <f>O1394*H1394</f>
        <v>0</v>
      </c>
      <c r="Q1394" s="124">
        <v>0</v>
      </c>
      <c r="R1394" s="124">
        <f>Q1394*H1394</f>
        <v>0</v>
      </c>
      <c r="S1394" s="124">
        <v>0</v>
      </c>
      <c r="T1394" s="125">
        <f>S1394*H1394</f>
        <v>0</v>
      </c>
      <c r="AR1394" s="126" t="s">
        <v>162</v>
      </c>
      <c r="AT1394" s="126" t="s">
        <v>157</v>
      </c>
      <c r="AU1394" s="126" t="s">
        <v>80</v>
      </c>
      <c r="AY1394" s="16" t="s">
        <v>155</v>
      </c>
      <c r="BE1394" s="127">
        <f>IF(N1394="základní",J1394,0)</f>
        <v>0</v>
      </c>
      <c r="BF1394" s="127">
        <f>IF(N1394="snížená",J1394,0)</f>
        <v>0</v>
      </c>
      <c r="BG1394" s="127">
        <f>IF(N1394="zákl. přenesená",J1394,0)</f>
        <v>0</v>
      </c>
      <c r="BH1394" s="127">
        <f>IF(N1394="sníž. přenesená",J1394,0)</f>
        <v>0</v>
      </c>
      <c r="BI1394" s="127">
        <f>IF(N1394="nulová",J1394,0)</f>
        <v>0</v>
      </c>
      <c r="BJ1394" s="16" t="s">
        <v>78</v>
      </c>
      <c r="BK1394" s="127">
        <f>ROUND(I1394*H1394,2)</f>
        <v>0</v>
      </c>
      <c r="BL1394" s="16" t="s">
        <v>162</v>
      </c>
      <c r="BM1394" s="126" t="s">
        <v>1675</v>
      </c>
    </row>
    <row r="1395" spans="2:65" s="1" customFormat="1">
      <c r="B1395" s="31"/>
      <c r="D1395" s="244" t="s">
        <v>164</v>
      </c>
      <c r="F1395" s="245" t="s">
        <v>1036</v>
      </c>
      <c r="I1395" s="128"/>
      <c r="L1395" s="31"/>
      <c r="M1395" s="129"/>
      <c r="T1395" s="52"/>
      <c r="AT1395" s="16" t="s">
        <v>164</v>
      </c>
      <c r="AU1395" s="16" t="s">
        <v>80</v>
      </c>
    </row>
    <row r="1396" spans="2:65" s="1" customFormat="1" ht="19.5">
      <c r="B1396" s="31"/>
      <c r="D1396" s="234" t="s">
        <v>166</v>
      </c>
      <c r="F1396" s="235" t="s">
        <v>997</v>
      </c>
      <c r="I1396" s="128"/>
      <c r="L1396" s="31"/>
      <c r="M1396" s="129"/>
      <c r="T1396" s="52"/>
      <c r="AT1396" s="16" t="s">
        <v>166</v>
      </c>
      <c r="AU1396" s="16" t="s">
        <v>80</v>
      </c>
    </row>
    <row r="1397" spans="2:65" s="1" customFormat="1" ht="24.2" customHeight="1">
      <c r="B1397" s="31"/>
      <c r="C1397" s="239" t="s">
        <v>1676</v>
      </c>
      <c r="D1397" s="239" t="s">
        <v>157</v>
      </c>
      <c r="E1397" s="240" t="s">
        <v>1677</v>
      </c>
      <c r="F1397" s="241" t="s">
        <v>1678</v>
      </c>
      <c r="G1397" s="242" t="s">
        <v>179</v>
      </c>
      <c r="H1397" s="243">
        <v>9</v>
      </c>
      <c r="I1397" s="120"/>
      <c r="J1397" s="121">
        <f>ROUND(I1397*H1397,2)</f>
        <v>0</v>
      </c>
      <c r="K1397" s="119" t="s">
        <v>161</v>
      </c>
      <c r="L1397" s="31"/>
      <c r="M1397" s="122" t="s">
        <v>19</v>
      </c>
      <c r="N1397" s="123" t="s">
        <v>44</v>
      </c>
      <c r="P1397" s="124">
        <f>O1397*H1397</f>
        <v>0</v>
      </c>
      <c r="Q1397" s="124">
        <v>0</v>
      </c>
      <c r="R1397" s="124">
        <f>Q1397*H1397</f>
        <v>0</v>
      </c>
      <c r="S1397" s="124">
        <v>0</v>
      </c>
      <c r="T1397" s="125">
        <f>S1397*H1397</f>
        <v>0</v>
      </c>
      <c r="AR1397" s="126" t="s">
        <v>162</v>
      </c>
      <c r="AT1397" s="126" t="s">
        <v>157</v>
      </c>
      <c r="AU1397" s="126" t="s">
        <v>80</v>
      </c>
      <c r="AY1397" s="16" t="s">
        <v>155</v>
      </c>
      <c r="BE1397" s="127">
        <f>IF(N1397="základní",J1397,0)</f>
        <v>0</v>
      </c>
      <c r="BF1397" s="127">
        <f>IF(N1397="snížená",J1397,0)</f>
        <v>0</v>
      </c>
      <c r="BG1397" s="127">
        <f>IF(N1397="zákl. přenesená",J1397,0)</f>
        <v>0</v>
      </c>
      <c r="BH1397" s="127">
        <f>IF(N1397="sníž. přenesená",J1397,0)</f>
        <v>0</v>
      </c>
      <c r="BI1397" s="127">
        <f>IF(N1397="nulová",J1397,0)</f>
        <v>0</v>
      </c>
      <c r="BJ1397" s="16" t="s">
        <v>78</v>
      </c>
      <c r="BK1397" s="127">
        <f>ROUND(I1397*H1397,2)</f>
        <v>0</v>
      </c>
      <c r="BL1397" s="16" t="s">
        <v>162</v>
      </c>
      <c r="BM1397" s="126" t="s">
        <v>1679</v>
      </c>
    </row>
    <row r="1398" spans="2:65" s="1" customFormat="1">
      <c r="B1398" s="31"/>
      <c r="D1398" s="244" t="s">
        <v>164</v>
      </c>
      <c r="F1398" s="245" t="s">
        <v>1680</v>
      </c>
      <c r="I1398" s="128"/>
      <c r="L1398" s="31"/>
      <c r="M1398" s="129"/>
      <c r="T1398" s="52"/>
      <c r="AT1398" s="16" t="s">
        <v>164</v>
      </c>
      <c r="AU1398" s="16" t="s">
        <v>80</v>
      </c>
    </row>
    <row r="1399" spans="2:65" s="11" customFormat="1" ht="22.9" customHeight="1">
      <c r="B1399" s="109"/>
      <c r="C1399" s="236"/>
      <c r="D1399" s="237" t="s">
        <v>72</v>
      </c>
      <c r="E1399" s="238" t="s">
        <v>382</v>
      </c>
      <c r="F1399" s="238" t="s">
        <v>1681</v>
      </c>
      <c r="G1399" s="236"/>
      <c r="H1399" s="236"/>
      <c r="I1399" s="286"/>
      <c r="J1399" s="287">
        <f>BK1399</f>
        <v>0</v>
      </c>
      <c r="K1399" s="236"/>
      <c r="L1399" s="109"/>
      <c r="M1399" s="114"/>
      <c r="P1399" s="115">
        <f>SUM(P1400:P1440)</f>
        <v>0</v>
      </c>
      <c r="R1399" s="115">
        <f>SUM(R1400:R1440)</f>
        <v>0.773733</v>
      </c>
      <c r="T1399" s="116">
        <f>SUM(T1400:T1440)</f>
        <v>0</v>
      </c>
      <c r="AR1399" s="110" t="s">
        <v>78</v>
      </c>
      <c r="AT1399" s="117" t="s">
        <v>72</v>
      </c>
      <c r="AU1399" s="117" t="s">
        <v>78</v>
      </c>
      <c r="AY1399" s="110" t="s">
        <v>155</v>
      </c>
      <c r="BK1399" s="118">
        <f>SUM(BK1400:BK1440)</f>
        <v>0</v>
      </c>
    </row>
    <row r="1400" spans="2:65" s="1" customFormat="1" ht="24.2" customHeight="1">
      <c r="B1400" s="31"/>
      <c r="C1400" s="239" t="s">
        <v>1682</v>
      </c>
      <c r="D1400" s="239" t="s">
        <v>157</v>
      </c>
      <c r="E1400" s="240" t="s">
        <v>1683</v>
      </c>
      <c r="F1400" s="241" t="s">
        <v>1684</v>
      </c>
      <c r="G1400" s="242" t="s">
        <v>160</v>
      </c>
      <c r="H1400" s="243">
        <v>28875</v>
      </c>
      <c r="I1400" s="120"/>
      <c r="J1400" s="121">
        <f>ROUND(I1400*H1400,2)</f>
        <v>0</v>
      </c>
      <c r="K1400" s="119" t="s">
        <v>19</v>
      </c>
      <c r="L1400" s="31"/>
      <c r="M1400" s="122" t="s">
        <v>19</v>
      </c>
      <c r="N1400" s="123" t="s">
        <v>44</v>
      </c>
      <c r="P1400" s="124">
        <f>O1400*H1400</f>
        <v>0</v>
      </c>
      <c r="Q1400" s="124">
        <v>0</v>
      </c>
      <c r="R1400" s="124">
        <f>Q1400*H1400</f>
        <v>0</v>
      </c>
      <c r="S1400" s="124">
        <v>0</v>
      </c>
      <c r="T1400" s="125">
        <f>S1400*H1400</f>
        <v>0</v>
      </c>
      <c r="AR1400" s="126" t="s">
        <v>162</v>
      </c>
      <c r="AT1400" s="126" t="s">
        <v>157</v>
      </c>
      <c r="AU1400" s="126" t="s">
        <v>80</v>
      </c>
      <c r="AY1400" s="16" t="s">
        <v>155</v>
      </c>
      <c r="BE1400" s="127">
        <f>IF(N1400="základní",J1400,0)</f>
        <v>0</v>
      </c>
      <c r="BF1400" s="127">
        <f>IF(N1400="snížená",J1400,0)</f>
        <v>0</v>
      </c>
      <c r="BG1400" s="127">
        <f>IF(N1400="zákl. přenesená",J1400,0)</f>
        <v>0</v>
      </c>
      <c r="BH1400" s="127">
        <f>IF(N1400="sníž. přenesená",J1400,0)</f>
        <v>0</v>
      </c>
      <c r="BI1400" s="127">
        <f>IF(N1400="nulová",J1400,0)</f>
        <v>0</v>
      </c>
      <c r="BJ1400" s="16" t="s">
        <v>78</v>
      </c>
      <c r="BK1400" s="127">
        <f>ROUND(I1400*H1400,2)</f>
        <v>0</v>
      </c>
      <c r="BL1400" s="16" t="s">
        <v>162</v>
      </c>
      <c r="BM1400" s="126" t="s">
        <v>1685</v>
      </c>
    </row>
    <row r="1401" spans="2:65" s="1" customFormat="1" ht="19.5">
      <c r="B1401" s="31"/>
      <c r="D1401" s="234" t="s">
        <v>166</v>
      </c>
      <c r="F1401" s="235" t="s">
        <v>1686</v>
      </c>
      <c r="I1401" s="128"/>
      <c r="L1401" s="31"/>
      <c r="M1401" s="129"/>
      <c r="T1401" s="52"/>
      <c r="AT1401" s="16" t="s">
        <v>166</v>
      </c>
      <c r="AU1401" s="16" t="s">
        <v>80</v>
      </c>
    </row>
    <row r="1402" spans="2:65" s="12" customFormat="1">
      <c r="B1402" s="130"/>
      <c r="C1402" s="246"/>
      <c r="D1402" s="234" t="s">
        <v>168</v>
      </c>
      <c r="E1402" s="247" t="s">
        <v>19</v>
      </c>
      <c r="F1402" s="248" t="s">
        <v>1687</v>
      </c>
      <c r="G1402" s="246"/>
      <c r="H1402" s="249">
        <v>28875</v>
      </c>
      <c r="I1402" s="132"/>
      <c r="L1402" s="130"/>
      <c r="M1402" s="133"/>
      <c r="T1402" s="134"/>
      <c r="AT1402" s="131" t="s">
        <v>168</v>
      </c>
      <c r="AU1402" s="131" t="s">
        <v>80</v>
      </c>
      <c r="AV1402" s="12" t="s">
        <v>80</v>
      </c>
      <c r="AW1402" s="12" t="s">
        <v>34</v>
      </c>
      <c r="AX1402" s="12" t="s">
        <v>78</v>
      </c>
      <c r="AY1402" s="131" t="s">
        <v>155</v>
      </c>
    </row>
    <row r="1403" spans="2:65" s="1" customFormat="1" ht="16.5" customHeight="1">
      <c r="B1403" s="31"/>
      <c r="C1403" s="239" t="s">
        <v>1688</v>
      </c>
      <c r="D1403" s="239" t="s">
        <v>157</v>
      </c>
      <c r="E1403" s="240" t="s">
        <v>1689</v>
      </c>
      <c r="F1403" s="241" t="s">
        <v>1690</v>
      </c>
      <c r="G1403" s="242" t="s">
        <v>160</v>
      </c>
      <c r="H1403" s="243">
        <v>28875</v>
      </c>
      <c r="I1403" s="120"/>
      <c r="J1403" s="121">
        <f>ROUND(I1403*H1403,2)</f>
        <v>0</v>
      </c>
      <c r="K1403" s="119" t="s">
        <v>19</v>
      </c>
      <c r="L1403" s="31"/>
      <c r="M1403" s="122" t="s">
        <v>19</v>
      </c>
      <c r="N1403" s="123" t="s">
        <v>44</v>
      </c>
      <c r="P1403" s="124">
        <f>O1403*H1403</f>
        <v>0</v>
      </c>
      <c r="Q1403" s="124">
        <v>0</v>
      </c>
      <c r="R1403" s="124">
        <f>Q1403*H1403</f>
        <v>0</v>
      </c>
      <c r="S1403" s="124">
        <v>0</v>
      </c>
      <c r="T1403" s="125">
        <f>S1403*H1403</f>
        <v>0</v>
      </c>
      <c r="AR1403" s="126" t="s">
        <v>162</v>
      </c>
      <c r="AT1403" s="126" t="s">
        <v>157</v>
      </c>
      <c r="AU1403" s="126" t="s">
        <v>80</v>
      </c>
      <c r="AY1403" s="16" t="s">
        <v>155</v>
      </c>
      <c r="BE1403" s="127">
        <f>IF(N1403="základní",J1403,0)</f>
        <v>0</v>
      </c>
      <c r="BF1403" s="127">
        <f>IF(N1403="snížená",J1403,0)</f>
        <v>0</v>
      </c>
      <c r="BG1403" s="127">
        <f>IF(N1403="zákl. přenesená",J1403,0)</f>
        <v>0</v>
      </c>
      <c r="BH1403" s="127">
        <f>IF(N1403="sníž. přenesená",J1403,0)</f>
        <v>0</v>
      </c>
      <c r="BI1403" s="127">
        <f>IF(N1403="nulová",J1403,0)</f>
        <v>0</v>
      </c>
      <c r="BJ1403" s="16" t="s">
        <v>78</v>
      </c>
      <c r="BK1403" s="127">
        <f>ROUND(I1403*H1403,2)</f>
        <v>0</v>
      </c>
      <c r="BL1403" s="16" t="s">
        <v>162</v>
      </c>
      <c r="BM1403" s="126" t="s">
        <v>1691</v>
      </c>
    </row>
    <row r="1404" spans="2:65" s="1" customFormat="1" ht="24.2" customHeight="1">
      <c r="B1404" s="31"/>
      <c r="C1404" s="239" t="s">
        <v>1692</v>
      </c>
      <c r="D1404" s="239" t="s">
        <v>157</v>
      </c>
      <c r="E1404" s="240" t="s">
        <v>956</v>
      </c>
      <c r="F1404" s="241" t="s">
        <v>957</v>
      </c>
      <c r="G1404" s="242" t="s">
        <v>300</v>
      </c>
      <c r="H1404" s="243">
        <v>92.4</v>
      </c>
      <c r="I1404" s="120"/>
      <c r="J1404" s="121">
        <f>ROUND(I1404*H1404,2)</f>
        <v>0</v>
      </c>
      <c r="K1404" s="119" t="s">
        <v>19</v>
      </c>
      <c r="L1404" s="31"/>
      <c r="M1404" s="122" t="s">
        <v>19</v>
      </c>
      <c r="N1404" s="123" t="s">
        <v>44</v>
      </c>
      <c r="P1404" s="124">
        <f>O1404*H1404</f>
        <v>0</v>
      </c>
      <c r="Q1404" s="124">
        <v>0</v>
      </c>
      <c r="R1404" s="124">
        <f>Q1404*H1404</f>
        <v>0</v>
      </c>
      <c r="S1404" s="124">
        <v>0</v>
      </c>
      <c r="T1404" s="125">
        <f>S1404*H1404</f>
        <v>0</v>
      </c>
      <c r="AR1404" s="126" t="s">
        <v>162</v>
      </c>
      <c r="AT1404" s="126" t="s">
        <v>157</v>
      </c>
      <c r="AU1404" s="126" t="s">
        <v>80</v>
      </c>
      <c r="AY1404" s="16" t="s">
        <v>155</v>
      </c>
      <c r="BE1404" s="127">
        <f>IF(N1404="základní",J1404,0)</f>
        <v>0</v>
      </c>
      <c r="BF1404" s="127">
        <f>IF(N1404="snížená",J1404,0)</f>
        <v>0</v>
      </c>
      <c r="BG1404" s="127">
        <f>IF(N1404="zákl. přenesená",J1404,0)</f>
        <v>0</v>
      </c>
      <c r="BH1404" s="127">
        <f>IF(N1404="sníž. přenesená",J1404,0)</f>
        <v>0</v>
      </c>
      <c r="BI1404" s="127">
        <f>IF(N1404="nulová",J1404,0)</f>
        <v>0</v>
      </c>
      <c r="BJ1404" s="16" t="s">
        <v>78</v>
      </c>
      <c r="BK1404" s="127">
        <f>ROUND(I1404*H1404,2)</f>
        <v>0</v>
      </c>
      <c r="BL1404" s="16" t="s">
        <v>162</v>
      </c>
      <c r="BM1404" s="126" t="s">
        <v>1693</v>
      </c>
    </row>
    <row r="1405" spans="2:65" s="1" customFormat="1" ht="19.5">
      <c r="B1405" s="31"/>
      <c r="D1405" s="234" t="s">
        <v>166</v>
      </c>
      <c r="F1405" s="235" t="s">
        <v>1694</v>
      </c>
      <c r="I1405" s="128"/>
      <c r="L1405" s="31"/>
      <c r="M1405" s="129"/>
      <c r="T1405" s="52"/>
      <c r="AT1405" s="16" t="s">
        <v>166</v>
      </c>
      <c r="AU1405" s="16" t="s">
        <v>80</v>
      </c>
    </row>
    <row r="1406" spans="2:65" s="12" customFormat="1">
      <c r="B1406" s="130"/>
      <c r="C1406" s="246"/>
      <c r="D1406" s="234" t="s">
        <v>168</v>
      </c>
      <c r="E1406" s="247" t="s">
        <v>19</v>
      </c>
      <c r="F1406" s="248" t="s">
        <v>1695</v>
      </c>
      <c r="G1406" s="246"/>
      <c r="H1406" s="249">
        <v>92.4</v>
      </c>
      <c r="I1406" s="132"/>
      <c r="L1406" s="130"/>
      <c r="M1406" s="133"/>
      <c r="T1406" s="134"/>
      <c r="AT1406" s="131" t="s">
        <v>168</v>
      </c>
      <c r="AU1406" s="131" t="s">
        <v>80</v>
      </c>
      <c r="AV1406" s="12" t="s">
        <v>80</v>
      </c>
      <c r="AW1406" s="12" t="s">
        <v>34</v>
      </c>
      <c r="AX1406" s="12" t="s">
        <v>78</v>
      </c>
      <c r="AY1406" s="131" t="s">
        <v>155</v>
      </c>
    </row>
    <row r="1407" spans="2:65" s="1" customFormat="1" ht="16.5" customHeight="1">
      <c r="B1407" s="31"/>
      <c r="C1407" s="250" t="s">
        <v>1696</v>
      </c>
      <c r="D1407" s="250" t="s">
        <v>192</v>
      </c>
      <c r="E1407" s="251" t="s">
        <v>1697</v>
      </c>
      <c r="F1407" s="252" t="s">
        <v>1698</v>
      </c>
      <c r="G1407" s="253" t="s">
        <v>300</v>
      </c>
      <c r="H1407" s="254">
        <v>92.4</v>
      </c>
      <c r="I1407" s="136"/>
      <c r="J1407" s="137">
        <f>ROUND(I1407*H1407,2)</f>
        <v>0</v>
      </c>
      <c r="K1407" s="135" t="s">
        <v>19</v>
      </c>
      <c r="L1407" s="138"/>
      <c r="M1407" s="139" t="s">
        <v>19</v>
      </c>
      <c r="N1407" s="140" t="s">
        <v>44</v>
      </c>
      <c r="P1407" s="124">
        <f>O1407*H1407</f>
        <v>0</v>
      </c>
      <c r="Q1407" s="124">
        <v>0</v>
      </c>
      <c r="R1407" s="124">
        <f>Q1407*H1407</f>
        <v>0</v>
      </c>
      <c r="S1407" s="124">
        <v>0</v>
      </c>
      <c r="T1407" s="125">
        <f>S1407*H1407</f>
        <v>0</v>
      </c>
      <c r="AR1407" s="126" t="s">
        <v>195</v>
      </c>
      <c r="AT1407" s="126" t="s">
        <v>192</v>
      </c>
      <c r="AU1407" s="126" t="s">
        <v>80</v>
      </c>
      <c r="AY1407" s="16" t="s">
        <v>155</v>
      </c>
      <c r="BE1407" s="127">
        <f>IF(N1407="základní",J1407,0)</f>
        <v>0</v>
      </c>
      <c r="BF1407" s="127">
        <f>IF(N1407="snížená",J1407,0)</f>
        <v>0</v>
      </c>
      <c r="BG1407" s="127">
        <f>IF(N1407="zákl. přenesená",J1407,0)</f>
        <v>0</v>
      </c>
      <c r="BH1407" s="127">
        <f>IF(N1407="sníž. přenesená",J1407,0)</f>
        <v>0</v>
      </c>
      <c r="BI1407" s="127">
        <f>IF(N1407="nulová",J1407,0)</f>
        <v>0</v>
      </c>
      <c r="BJ1407" s="16" t="s">
        <v>78</v>
      </c>
      <c r="BK1407" s="127">
        <f>ROUND(I1407*H1407,2)</f>
        <v>0</v>
      </c>
      <c r="BL1407" s="16" t="s">
        <v>162</v>
      </c>
      <c r="BM1407" s="126" t="s">
        <v>1699</v>
      </c>
    </row>
    <row r="1408" spans="2:65" s="1" customFormat="1" ht="19.5">
      <c r="B1408" s="31"/>
      <c r="D1408" s="234" t="s">
        <v>166</v>
      </c>
      <c r="F1408" s="235" t="s">
        <v>1700</v>
      </c>
      <c r="I1408" s="128"/>
      <c r="L1408" s="31"/>
      <c r="M1408" s="129"/>
      <c r="T1408" s="52"/>
      <c r="AT1408" s="16" t="s">
        <v>166</v>
      </c>
      <c r="AU1408" s="16" t="s">
        <v>80</v>
      </c>
    </row>
    <row r="1409" spans="2:65" s="1" customFormat="1" ht="33" customHeight="1">
      <c r="B1409" s="31"/>
      <c r="C1409" s="239" t="s">
        <v>1701</v>
      </c>
      <c r="D1409" s="239" t="s">
        <v>157</v>
      </c>
      <c r="E1409" s="240" t="s">
        <v>828</v>
      </c>
      <c r="F1409" s="241" t="s">
        <v>503</v>
      </c>
      <c r="G1409" s="242" t="s">
        <v>160</v>
      </c>
      <c r="H1409" s="243">
        <v>2310</v>
      </c>
      <c r="I1409" s="120"/>
      <c r="J1409" s="121">
        <f>ROUND(I1409*H1409,2)</f>
        <v>0</v>
      </c>
      <c r="K1409" s="119" t="s">
        <v>19</v>
      </c>
      <c r="L1409" s="31"/>
      <c r="M1409" s="122" t="s">
        <v>19</v>
      </c>
      <c r="N1409" s="123" t="s">
        <v>44</v>
      </c>
      <c r="P1409" s="124">
        <f>O1409*H1409</f>
        <v>0</v>
      </c>
      <c r="Q1409" s="124">
        <v>0</v>
      </c>
      <c r="R1409" s="124">
        <f>Q1409*H1409</f>
        <v>0</v>
      </c>
      <c r="S1409" s="124">
        <v>0</v>
      </c>
      <c r="T1409" s="125">
        <f>S1409*H1409</f>
        <v>0</v>
      </c>
      <c r="AR1409" s="126" t="s">
        <v>162</v>
      </c>
      <c r="AT1409" s="126" t="s">
        <v>157</v>
      </c>
      <c r="AU1409" s="126" t="s">
        <v>80</v>
      </c>
      <c r="AY1409" s="16" t="s">
        <v>155</v>
      </c>
      <c r="BE1409" s="127">
        <f>IF(N1409="základní",J1409,0)</f>
        <v>0</v>
      </c>
      <c r="BF1409" s="127">
        <f>IF(N1409="snížená",J1409,0)</f>
        <v>0</v>
      </c>
      <c r="BG1409" s="127">
        <f>IF(N1409="zákl. přenesená",J1409,0)</f>
        <v>0</v>
      </c>
      <c r="BH1409" s="127">
        <f>IF(N1409="sníž. přenesená",J1409,0)</f>
        <v>0</v>
      </c>
      <c r="BI1409" s="127">
        <f>IF(N1409="nulová",J1409,0)</f>
        <v>0</v>
      </c>
      <c r="BJ1409" s="16" t="s">
        <v>78</v>
      </c>
      <c r="BK1409" s="127">
        <f>ROUND(I1409*H1409,2)</f>
        <v>0</v>
      </c>
      <c r="BL1409" s="16" t="s">
        <v>162</v>
      </c>
      <c r="BM1409" s="126" t="s">
        <v>1702</v>
      </c>
    </row>
    <row r="1410" spans="2:65" s="1" customFormat="1" ht="19.5">
      <c r="B1410" s="31"/>
      <c r="D1410" s="234" t="s">
        <v>166</v>
      </c>
      <c r="F1410" s="235" t="s">
        <v>628</v>
      </c>
      <c r="I1410" s="128"/>
      <c r="L1410" s="31"/>
      <c r="M1410" s="129"/>
      <c r="T1410" s="52"/>
      <c r="AT1410" s="16" t="s">
        <v>166</v>
      </c>
      <c r="AU1410" s="16" t="s">
        <v>80</v>
      </c>
    </row>
    <row r="1411" spans="2:65" s="12" customFormat="1">
      <c r="B1411" s="130"/>
      <c r="C1411" s="246"/>
      <c r="D1411" s="234" t="s">
        <v>168</v>
      </c>
      <c r="E1411" s="247" t="s">
        <v>19</v>
      </c>
      <c r="F1411" s="248" t="s">
        <v>1703</v>
      </c>
      <c r="G1411" s="246"/>
      <c r="H1411" s="249">
        <v>2310</v>
      </c>
      <c r="I1411" s="132"/>
      <c r="L1411" s="130"/>
      <c r="M1411" s="133"/>
      <c r="T1411" s="134"/>
      <c r="AT1411" s="131" t="s">
        <v>168</v>
      </c>
      <c r="AU1411" s="131" t="s">
        <v>80</v>
      </c>
      <c r="AV1411" s="12" t="s">
        <v>80</v>
      </c>
      <c r="AW1411" s="12" t="s">
        <v>34</v>
      </c>
      <c r="AX1411" s="12" t="s">
        <v>78</v>
      </c>
      <c r="AY1411" s="131" t="s">
        <v>155</v>
      </c>
    </row>
    <row r="1412" spans="2:65" s="1" customFormat="1" ht="16.5" customHeight="1">
      <c r="B1412" s="31"/>
      <c r="C1412" s="250" t="s">
        <v>1704</v>
      </c>
      <c r="D1412" s="250" t="s">
        <v>192</v>
      </c>
      <c r="E1412" s="251" t="s">
        <v>833</v>
      </c>
      <c r="F1412" s="252" t="s">
        <v>834</v>
      </c>
      <c r="G1412" s="253" t="s">
        <v>509</v>
      </c>
      <c r="H1412" s="254">
        <v>6.93</v>
      </c>
      <c r="I1412" s="136"/>
      <c r="J1412" s="137">
        <f>ROUND(I1412*H1412,2)</f>
        <v>0</v>
      </c>
      <c r="K1412" s="135" t="s">
        <v>19</v>
      </c>
      <c r="L1412" s="138"/>
      <c r="M1412" s="139" t="s">
        <v>19</v>
      </c>
      <c r="N1412" s="140" t="s">
        <v>44</v>
      </c>
      <c r="P1412" s="124">
        <f>O1412*H1412</f>
        <v>0</v>
      </c>
      <c r="Q1412" s="124">
        <v>0</v>
      </c>
      <c r="R1412" s="124">
        <f>Q1412*H1412</f>
        <v>0</v>
      </c>
      <c r="S1412" s="124">
        <v>0</v>
      </c>
      <c r="T1412" s="125">
        <f>S1412*H1412</f>
        <v>0</v>
      </c>
      <c r="AR1412" s="126" t="s">
        <v>195</v>
      </c>
      <c r="AT1412" s="126" t="s">
        <v>192</v>
      </c>
      <c r="AU1412" s="126" t="s">
        <v>80</v>
      </c>
      <c r="AY1412" s="16" t="s">
        <v>155</v>
      </c>
      <c r="BE1412" s="127">
        <f>IF(N1412="základní",J1412,0)</f>
        <v>0</v>
      </c>
      <c r="BF1412" s="127">
        <f>IF(N1412="snížená",J1412,0)</f>
        <v>0</v>
      </c>
      <c r="BG1412" s="127">
        <f>IF(N1412="zákl. přenesená",J1412,0)</f>
        <v>0</v>
      </c>
      <c r="BH1412" s="127">
        <f>IF(N1412="sníž. přenesená",J1412,0)</f>
        <v>0</v>
      </c>
      <c r="BI1412" s="127">
        <f>IF(N1412="nulová",J1412,0)</f>
        <v>0</v>
      </c>
      <c r="BJ1412" s="16" t="s">
        <v>78</v>
      </c>
      <c r="BK1412" s="127">
        <f>ROUND(I1412*H1412,2)</f>
        <v>0</v>
      </c>
      <c r="BL1412" s="16" t="s">
        <v>162</v>
      </c>
      <c r="BM1412" s="126" t="s">
        <v>1705</v>
      </c>
    </row>
    <row r="1413" spans="2:65" s="1" customFormat="1" ht="19.5">
      <c r="B1413" s="31"/>
      <c r="D1413" s="234" t="s">
        <v>166</v>
      </c>
      <c r="F1413" s="235" t="s">
        <v>511</v>
      </c>
      <c r="I1413" s="128"/>
      <c r="L1413" s="31"/>
      <c r="M1413" s="129"/>
      <c r="T1413" s="52"/>
      <c r="AT1413" s="16" t="s">
        <v>166</v>
      </c>
      <c r="AU1413" s="16" t="s">
        <v>80</v>
      </c>
    </row>
    <row r="1414" spans="2:65" s="1" customFormat="1" ht="24.2" customHeight="1">
      <c r="B1414" s="31"/>
      <c r="C1414" s="239" t="s">
        <v>1706</v>
      </c>
      <c r="D1414" s="239" t="s">
        <v>157</v>
      </c>
      <c r="E1414" s="240" t="s">
        <v>376</v>
      </c>
      <c r="F1414" s="241" t="s">
        <v>377</v>
      </c>
      <c r="G1414" s="242" t="s">
        <v>160</v>
      </c>
      <c r="H1414" s="243">
        <v>2310</v>
      </c>
      <c r="I1414" s="120"/>
      <c r="J1414" s="121">
        <f>ROUND(I1414*H1414,2)</f>
        <v>0</v>
      </c>
      <c r="K1414" s="119" t="s">
        <v>161</v>
      </c>
      <c r="L1414" s="31"/>
      <c r="M1414" s="122" t="s">
        <v>19</v>
      </c>
      <c r="N1414" s="123" t="s">
        <v>44</v>
      </c>
      <c r="P1414" s="124">
        <f>O1414*H1414</f>
        <v>0</v>
      </c>
      <c r="Q1414" s="124">
        <v>0</v>
      </c>
      <c r="R1414" s="124">
        <f>Q1414*H1414</f>
        <v>0</v>
      </c>
      <c r="S1414" s="124">
        <v>0</v>
      </c>
      <c r="T1414" s="125">
        <f>S1414*H1414</f>
        <v>0</v>
      </c>
      <c r="AR1414" s="126" t="s">
        <v>162</v>
      </c>
      <c r="AT1414" s="126" t="s">
        <v>157</v>
      </c>
      <c r="AU1414" s="126" t="s">
        <v>80</v>
      </c>
      <c r="AY1414" s="16" t="s">
        <v>155</v>
      </c>
      <c r="BE1414" s="127">
        <f>IF(N1414="základní",J1414,0)</f>
        <v>0</v>
      </c>
      <c r="BF1414" s="127">
        <f>IF(N1414="snížená",J1414,0)</f>
        <v>0</v>
      </c>
      <c r="BG1414" s="127">
        <f>IF(N1414="zákl. přenesená",J1414,0)</f>
        <v>0</v>
      </c>
      <c r="BH1414" s="127">
        <f>IF(N1414="sníž. přenesená",J1414,0)</f>
        <v>0</v>
      </c>
      <c r="BI1414" s="127">
        <f>IF(N1414="nulová",J1414,0)</f>
        <v>0</v>
      </c>
      <c r="BJ1414" s="16" t="s">
        <v>78</v>
      </c>
      <c r="BK1414" s="127">
        <f>ROUND(I1414*H1414,2)</f>
        <v>0</v>
      </c>
      <c r="BL1414" s="16" t="s">
        <v>162</v>
      </c>
      <c r="BM1414" s="126" t="s">
        <v>1707</v>
      </c>
    </row>
    <row r="1415" spans="2:65" s="1" customFormat="1">
      <c r="B1415" s="31"/>
      <c r="D1415" s="244" t="s">
        <v>164</v>
      </c>
      <c r="F1415" s="245" t="s">
        <v>379</v>
      </c>
      <c r="I1415" s="128"/>
      <c r="L1415" s="31"/>
      <c r="M1415" s="129"/>
      <c r="T1415" s="52"/>
      <c r="AT1415" s="16" t="s">
        <v>164</v>
      </c>
      <c r="AU1415" s="16" t="s">
        <v>80</v>
      </c>
    </row>
    <row r="1416" spans="2:65" s="1" customFormat="1" ht="19.5">
      <c r="B1416" s="31"/>
      <c r="D1416" s="234" t="s">
        <v>166</v>
      </c>
      <c r="F1416" s="235" t="s">
        <v>628</v>
      </c>
      <c r="I1416" s="128"/>
      <c r="L1416" s="31"/>
      <c r="M1416" s="129"/>
      <c r="T1416" s="52"/>
      <c r="AT1416" s="16" t="s">
        <v>166</v>
      </c>
      <c r="AU1416" s="16" t="s">
        <v>80</v>
      </c>
    </row>
    <row r="1417" spans="2:65" s="12" customFormat="1">
      <c r="B1417" s="130"/>
      <c r="C1417" s="246"/>
      <c r="D1417" s="234" t="s">
        <v>168</v>
      </c>
      <c r="E1417" s="247" t="s">
        <v>19</v>
      </c>
      <c r="F1417" s="248" t="s">
        <v>1703</v>
      </c>
      <c r="G1417" s="246"/>
      <c r="H1417" s="249">
        <v>2310</v>
      </c>
      <c r="I1417" s="132"/>
      <c r="L1417" s="130"/>
      <c r="M1417" s="133"/>
      <c r="T1417" s="134"/>
      <c r="AT1417" s="131" t="s">
        <v>168</v>
      </c>
      <c r="AU1417" s="131" t="s">
        <v>80</v>
      </c>
      <c r="AV1417" s="12" t="s">
        <v>80</v>
      </c>
      <c r="AW1417" s="12" t="s">
        <v>34</v>
      </c>
      <c r="AX1417" s="12" t="s">
        <v>78</v>
      </c>
      <c r="AY1417" s="131" t="s">
        <v>155</v>
      </c>
    </row>
    <row r="1418" spans="2:65" s="1" customFormat="1" ht="16.5" customHeight="1">
      <c r="B1418" s="31"/>
      <c r="C1418" s="250" t="s">
        <v>1708</v>
      </c>
      <c r="D1418" s="250" t="s">
        <v>192</v>
      </c>
      <c r="E1418" s="251" t="s">
        <v>389</v>
      </c>
      <c r="F1418" s="252" t="s">
        <v>390</v>
      </c>
      <c r="G1418" s="253" t="s">
        <v>385</v>
      </c>
      <c r="H1418" s="254">
        <v>2310</v>
      </c>
      <c r="I1418" s="136"/>
      <c r="J1418" s="137">
        <f>ROUND(I1418*H1418,2)</f>
        <v>0</v>
      </c>
      <c r="K1418" s="135" t="s">
        <v>19</v>
      </c>
      <c r="L1418" s="138"/>
      <c r="M1418" s="139" t="s">
        <v>19</v>
      </c>
      <c r="N1418" s="140" t="s">
        <v>44</v>
      </c>
      <c r="P1418" s="124">
        <f>O1418*H1418</f>
        <v>0</v>
      </c>
      <c r="Q1418" s="124">
        <v>0</v>
      </c>
      <c r="R1418" s="124">
        <f>Q1418*H1418</f>
        <v>0</v>
      </c>
      <c r="S1418" s="124">
        <v>0</v>
      </c>
      <c r="T1418" s="125">
        <f>S1418*H1418</f>
        <v>0</v>
      </c>
      <c r="AR1418" s="126" t="s">
        <v>195</v>
      </c>
      <c r="AT1418" s="126" t="s">
        <v>192</v>
      </c>
      <c r="AU1418" s="126" t="s">
        <v>80</v>
      </c>
      <c r="AY1418" s="16" t="s">
        <v>155</v>
      </c>
      <c r="BE1418" s="127">
        <f>IF(N1418="základní",J1418,0)</f>
        <v>0</v>
      </c>
      <c r="BF1418" s="127">
        <f>IF(N1418="snížená",J1418,0)</f>
        <v>0</v>
      </c>
      <c r="BG1418" s="127">
        <f>IF(N1418="zákl. přenesená",J1418,0)</f>
        <v>0</v>
      </c>
      <c r="BH1418" s="127">
        <f>IF(N1418="sníž. přenesená",J1418,0)</f>
        <v>0</v>
      </c>
      <c r="BI1418" s="127">
        <f>IF(N1418="nulová",J1418,0)</f>
        <v>0</v>
      </c>
      <c r="BJ1418" s="16" t="s">
        <v>78</v>
      </c>
      <c r="BK1418" s="127">
        <f>ROUND(I1418*H1418,2)</f>
        <v>0</v>
      </c>
      <c r="BL1418" s="16" t="s">
        <v>162</v>
      </c>
      <c r="BM1418" s="126" t="s">
        <v>1709</v>
      </c>
    </row>
    <row r="1419" spans="2:65" s="1" customFormat="1" ht="19.5">
      <c r="B1419" s="31"/>
      <c r="D1419" s="234" t="s">
        <v>166</v>
      </c>
      <c r="F1419" s="235" t="s">
        <v>392</v>
      </c>
      <c r="I1419" s="128"/>
      <c r="L1419" s="31"/>
      <c r="M1419" s="129"/>
      <c r="T1419" s="52"/>
      <c r="AT1419" s="16" t="s">
        <v>166</v>
      </c>
      <c r="AU1419" s="16" t="s">
        <v>80</v>
      </c>
    </row>
    <row r="1420" spans="2:65" s="1" customFormat="1" ht="37.9" customHeight="1">
      <c r="B1420" s="31"/>
      <c r="C1420" s="239" t="s">
        <v>1710</v>
      </c>
      <c r="D1420" s="239" t="s">
        <v>157</v>
      </c>
      <c r="E1420" s="240" t="s">
        <v>1711</v>
      </c>
      <c r="F1420" s="241" t="s">
        <v>1712</v>
      </c>
      <c r="G1420" s="242" t="s">
        <v>160</v>
      </c>
      <c r="H1420" s="243">
        <v>1155</v>
      </c>
      <c r="I1420" s="120"/>
      <c r="J1420" s="121">
        <f>ROUND(I1420*H1420,2)</f>
        <v>0</v>
      </c>
      <c r="K1420" s="119" t="s">
        <v>161</v>
      </c>
      <c r="L1420" s="31"/>
      <c r="M1420" s="122" t="s">
        <v>19</v>
      </c>
      <c r="N1420" s="123" t="s">
        <v>44</v>
      </c>
      <c r="P1420" s="124">
        <f>O1420*H1420</f>
        <v>0</v>
      </c>
      <c r="Q1420" s="124">
        <v>0</v>
      </c>
      <c r="R1420" s="124">
        <f>Q1420*H1420</f>
        <v>0</v>
      </c>
      <c r="S1420" s="124">
        <v>0</v>
      </c>
      <c r="T1420" s="125">
        <f>S1420*H1420</f>
        <v>0</v>
      </c>
      <c r="AR1420" s="126" t="s">
        <v>162</v>
      </c>
      <c r="AT1420" s="126" t="s">
        <v>157</v>
      </c>
      <c r="AU1420" s="126" t="s">
        <v>80</v>
      </c>
      <c r="AY1420" s="16" t="s">
        <v>155</v>
      </c>
      <c r="BE1420" s="127">
        <f>IF(N1420="základní",J1420,0)</f>
        <v>0</v>
      </c>
      <c r="BF1420" s="127">
        <f>IF(N1420="snížená",J1420,0)</f>
        <v>0</v>
      </c>
      <c r="BG1420" s="127">
        <f>IF(N1420="zákl. přenesená",J1420,0)</f>
        <v>0</v>
      </c>
      <c r="BH1420" s="127">
        <f>IF(N1420="sníž. přenesená",J1420,0)</f>
        <v>0</v>
      </c>
      <c r="BI1420" s="127">
        <f>IF(N1420="nulová",J1420,0)</f>
        <v>0</v>
      </c>
      <c r="BJ1420" s="16" t="s">
        <v>78</v>
      </c>
      <c r="BK1420" s="127">
        <f>ROUND(I1420*H1420,2)</f>
        <v>0</v>
      </c>
      <c r="BL1420" s="16" t="s">
        <v>162</v>
      </c>
      <c r="BM1420" s="126" t="s">
        <v>1713</v>
      </c>
    </row>
    <row r="1421" spans="2:65" s="1" customFormat="1">
      <c r="B1421" s="31"/>
      <c r="D1421" s="244" t="s">
        <v>164</v>
      </c>
      <c r="F1421" s="245" t="s">
        <v>1714</v>
      </c>
      <c r="I1421" s="128"/>
      <c r="L1421" s="31"/>
      <c r="M1421" s="129"/>
      <c r="T1421" s="52"/>
      <c r="AT1421" s="16" t="s">
        <v>164</v>
      </c>
      <c r="AU1421" s="16" t="s">
        <v>80</v>
      </c>
    </row>
    <row r="1422" spans="2:65" s="1" customFormat="1" ht="19.5">
      <c r="B1422" s="31"/>
      <c r="D1422" s="234" t="s">
        <v>166</v>
      </c>
      <c r="F1422" s="235" t="s">
        <v>289</v>
      </c>
      <c r="I1422" s="128"/>
      <c r="L1422" s="31"/>
      <c r="M1422" s="129"/>
      <c r="T1422" s="52"/>
      <c r="AT1422" s="16" t="s">
        <v>166</v>
      </c>
      <c r="AU1422" s="16" t="s">
        <v>80</v>
      </c>
    </row>
    <row r="1423" spans="2:65" s="1" customFormat="1" ht="16.5" customHeight="1">
      <c r="B1423" s="31"/>
      <c r="C1423" s="250" t="s">
        <v>1715</v>
      </c>
      <c r="D1423" s="250" t="s">
        <v>192</v>
      </c>
      <c r="E1423" s="251" t="s">
        <v>1716</v>
      </c>
      <c r="F1423" s="252" t="s">
        <v>1717</v>
      </c>
      <c r="G1423" s="253" t="s">
        <v>300</v>
      </c>
      <c r="H1423" s="254">
        <v>1.7330000000000001</v>
      </c>
      <c r="I1423" s="136"/>
      <c r="J1423" s="137">
        <f>ROUND(I1423*H1423,2)</f>
        <v>0</v>
      </c>
      <c r="K1423" s="135" t="s">
        <v>161</v>
      </c>
      <c r="L1423" s="138"/>
      <c r="M1423" s="139" t="s">
        <v>19</v>
      </c>
      <c r="N1423" s="140" t="s">
        <v>44</v>
      </c>
      <c r="P1423" s="124">
        <f>O1423*H1423</f>
        <v>0</v>
      </c>
      <c r="Q1423" s="124">
        <v>1E-3</v>
      </c>
      <c r="R1423" s="124">
        <f>Q1423*H1423</f>
        <v>1.7330000000000002E-3</v>
      </c>
      <c r="S1423" s="124">
        <v>0</v>
      </c>
      <c r="T1423" s="125">
        <f>S1423*H1423</f>
        <v>0</v>
      </c>
      <c r="AR1423" s="126" t="s">
        <v>195</v>
      </c>
      <c r="AT1423" s="126" t="s">
        <v>192</v>
      </c>
      <c r="AU1423" s="126" t="s">
        <v>80</v>
      </c>
      <c r="AY1423" s="16" t="s">
        <v>155</v>
      </c>
      <c r="BE1423" s="127">
        <f>IF(N1423="základní",J1423,0)</f>
        <v>0</v>
      </c>
      <c r="BF1423" s="127">
        <f>IF(N1423="snížená",J1423,0)</f>
        <v>0</v>
      </c>
      <c r="BG1423" s="127">
        <f>IF(N1423="zákl. přenesená",J1423,0)</f>
        <v>0</v>
      </c>
      <c r="BH1423" s="127">
        <f>IF(N1423="sníž. přenesená",J1423,0)</f>
        <v>0</v>
      </c>
      <c r="BI1423" s="127">
        <f>IF(N1423="nulová",J1423,0)</f>
        <v>0</v>
      </c>
      <c r="BJ1423" s="16" t="s">
        <v>78</v>
      </c>
      <c r="BK1423" s="127">
        <f>ROUND(I1423*H1423,2)</f>
        <v>0</v>
      </c>
      <c r="BL1423" s="16" t="s">
        <v>162</v>
      </c>
      <c r="BM1423" s="126" t="s">
        <v>1718</v>
      </c>
    </row>
    <row r="1424" spans="2:65" s="12" customFormat="1">
      <c r="B1424" s="130"/>
      <c r="C1424" s="246"/>
      <c r="D1424" s="234" t="s">
        <v>168</v>
      </c>
      <c r="E1424" s="246"/>
      <c r="F1424" s="248" t="s">
        <v>1719</v>
      </c>
      <c r="G1424" s="246"/>
      <c r="H1424" s="249">
        <v>1.7330000000000001</v>
      </c>
      <c r="I1424" s="132"/>
      <c r="L1424" s="130"/>
      <c r="M1424" s="133"/>
      <c r="T1424" s="134"/>
      <c r="AT1424" s="131" t="s">
        <v>168</v>
      </c>
      <c r="AU1424" s="131" t="s">
        <v>80</v>
      </c>
      <c r="AV1424" s="12" t="s">
        <v>80</v>
      </c>
      <c r="AW1424" s="12" t="s">
        <v>4</v>
      </c>
      <c r="AX1424" s="12" t="s">
        <v>78</v>
      </c>
      <c r="AY1424" s="131" t="s">
        <v>155</v>
      </c>
    </row>
    <row r="1425" spans="2:65" s="1" customFormat="1" ht="37.9" customHeight="1">
      <c r="B1425" s="31"/>
      <c r="C1425" s="239" t="s">
        <v>1720</v>
      </c>
      <c r="D1425" s="239" t="s">
        <v>157</v>
      </c>
      <c r="E1425" s="240" t="s">
        <v>1721</v>
      </c>
      <c r="F1425" s="241" t="s">
        <v>1722</v>
      </c>
      <c r="G1425" s="242" t="s">
        <v>160</v>
      </c>
      <c r="H1425" s="243">
        <v>231</v>
      </c>
      <c r="I1425" s="120"/>
      <c r="J1425" s="121">
        <f>ROUND(I1425*H1425,2)</f>
        <v>0</v>
      </c>
      <c r="K1425" s="119" t="s">
        <v>161</v>
      </c>
      <c r="L1425" s="31"/>
      <c r="M1425" s="122" t="s">
        <v>19</v>
      </c>
      <c r="N1425" s="123" t="s">
        <v>44</v>
      </c>
      <c r="P1425" s="124">
        <f>O1425*H1425</f>
        <v>0</v>
      </c>
      <c r="Q1425" s="124">
        <v>0</v>
      </c>
      <c r="R1425" s="124">
        <f>Q1425*H1425</f>
        <v>0</v>
      </c>
      <c r="S1425" s="124">
        <v>0</v>
      </c>
      <c r="T1425" s="125">
        <f>S1425*H1425</f>
        <v>0</v>
      </c>
      <c r="AR1425" s="126" t="s">
        <v>162</v>
      </c>
      <c r="AT1425" s="126" t="s">
        <v>157</v>
      </c>
      <c r="AU1425" s="126" t="s">
        <v>80</v>
      </c>
      <c r="AY1425" s="16" t="s">
        <v>155</v>
      </c>
      <c r="BE1425" s="127">
        <f>IF(N1425="základní",J1425,0)</f>
        <v>0</v>
      </c>
      <c r="BF1425" s="127">
        <f>IF(N1425="snížená",J1425,0)</f>
        <v>0</v>
      </c>
      <c r="BG1425" s="127">
        <f>IF(N1425="zákl. přenesená",J1425,0)</f>
        <v>0</v>
      </c>
      <c r="BH1425" s="127">
        <f>IF(N1425="sníž. přenesená",J1425,0)</f>
        <v>0</v>
      </c>
      <c r="BI1425" s="127">
        <f>IF(N1425="nulová",J1425,0)</f>
        <v>0</v>
      </c>
      <c r="BJ1425" s="16" t="s">
        <v>78</v>
      </c>
      <c r="BK1425" s="127">
        <f>ROUND(I1425*H1425,2)</f>
        <v>0</v>
      </c>
      <c r="BL1425" s="16" t="s">
        <v>162</v>
      </c>
      <c r="BM1425" s="126" t="s">
        <v>1723</v>
      </c>
    </row>
    <row r="1426" spans="2:65" s="1" customFormat="1">
      <c r="B1426" s="31"/>
      <c r="D1426" s="244" t="s">
        <v>164</v>
      </c>
      <c r="F1426" s="245" t="s">
        <v>1724</v>
      </c>
      <c r="I1426" s="128"/>
      <c r="L1426" s="31"/>
      <c r="M1426" s="129"/>
      <c r="T1426" s="52"/>
      <c r="AT1426" s="16" t="s">
        <v>164</v>
      </c>
      <c r="AU1426" s="16" t="s">
        <v>80</v>
      </c>
    </row>
    <row r="1427" spans="2:65" s="1" customFormat="1" ht="19.5">
      <c r="B1427" s="31"/>
      <c r="D1427" s="234" t="s">
        <v>166</v>
      </c>
      <c r="F1427" s="235" t="s">
        <v>1725</v>
      </c>
      <c r="I1427" s="128"/>
      <c r="L1427" s="31"/>
      <c r="M1427" s="129"/>
      <c r="T1427" s="52"/>
      <c r="AT1427" s="16" t="s">
        <v>166</v>
      </c>
      <c r="AU1427" s="16" t="s">
        <v>80</v>
      </c>
    </row>
    <row r="1428" spans="2:65" s="12" customFormat="1">
      <c r="B1428" s="130"/>
      <c r="C1428" s="246"/>
      <c r="D1428" s="234" t="s">
        <v>168</v>
      </c>
      <c r="E1428" s="247" t="s">
        <v>19</v>
      </c>
      <c r="F1428" s="248" t="s">
        <v>1726</v>
      </c>
      <c r="G1428" s="246"/>
      <c r="H1428" s="249">
        <v>231</v>
      </c>
      <c r="I1428" s="132"/>
      <c r="L1428" s="130"/>
      <c r="M1428" s="133"/>
      <c r="T1428" s="134"/>
      <c r="AT1428" s="131" t="s">
        <v>168</v>
      </c>
      <c r="AU1428" s="131" t="s">
        <v>80</v>
      </c>
      <c r="AV1428" s="12" t="s">
        <v>80</v>
      </c>
      <c r="AW1428" s="12" t="s">
        <v>34</v>
      </c>
      <c r="AX1428" s="12" t="s">
        <v>78</v>
      </c>
      <c r="AY1428" s="131" t="s">
        <v>155</v>
      </c>
    </row>
    <row r="1429" spans="2:65" s="1" customFormat="1" ht="16.5" customHeight="1">
      <c r="B1429" s="31"/>
      <c r="C1429" s="250" t="s">
        <v>1727</v>
      </c>
      <c r="D1429" s="250" t="s">
        <v>192</v>
      </c>
      <c r="E1429" s="251" t="s">
        <v>1728</v>
      </c>
      <c r="F1429" s="252" t="s">
        <v>1729</v>
      </c>
      <c r="G1429" s="253" t="s">
        <v>201</v>
      </c>
      <c r="H1429" s="254">
        <v>0.77200000000000002</v>
      </c>
      <c r="I1429" s="136"/>
      <c r="J1429" s="137">
        <f>ROUND(I1429*H1429,2)</f>
        <v>0</v>
      </c>
      <c r="K1429" s="135" t="s">
        <v>161</v>
      </c>
      <c r="L1429" s="138"/>
      <c r="M1429" s="139" t="s">
        <v>19</v>
      </c>
      <c r="N1429" s="140" t="s">
        <v>44</v>
      </c>
      <c r="P1429" s="124">
        <f>O1429*H1429</f>
        <v>0</v>
      </c>
      <c r="Q1429" s="124">
        <v>1</v>
      </c>
      <c r="R1429" s="124">
        <f>Q1429*H1429</f>
        <v>0.77200000000000002</v>
      </c>
      <c r="S1429" s="124">
        <v>0</v>
      </c>
      <c r="T1429" s="125">
        <f>S1429*H1429</f>
        <v>0</v>
      </c>
      <c r="AR1429" s="126" t="s">
        <v>195</v>
      </c>
      <c r="AT1429" s="126" t="s">
        <v>192</v>
      </c>
      <c r="AU1429" s="126" t="s">
        <v>80</v>
      </c>
      <c r="AY1429" s="16" t="s">
        <v>155</v>
      </c>
      <c r="BE1429" s="127">
        <f>IF(N1429="základní",J1429,0)</f>
        <v>0</v>
      </c>
      <c r="BF1429" s="127">
        <f>IF(N1429="snížená",J1429,0)</f>
        <v>0</v>
      </c>
      <c r="BG1429" s="127">
        <f>IF(N1429="zákl. přenesená",J1429,0)</f>
        <v>0</v>
      </c>
      <c r="BH1429" s="127">
        <f>IF(N1429="sníž. přenesená",J1429,0)</f>
        <v>0</v>
      </c>
      <c r="BI1429" s="127">
        <f>IF(N1429="nulová",J1429,0)</f>
        <v>0</v>
      </c>
      <c r="BJ1429" s="16" t="s">
        <v>78</v>
      </c>
      <c r="BK1429" s="127">
        <f>ROUND(I1429*H1429,2)</f>
        <v>0</v>
      </c>
      <c r="BL1429" s="16" t="s">
        <v>162</v>
      </c>
      <c r="BM1429" s="126" t="s">
        <v>1730</v>
      </c>
    </row>
    <row r="1430" spans="2:65" s="12" customFormat="1">
      <c r="B1430" s="130"/>
      <c r="C1430" s="246"/>
      <c r="D1430" s="234" t="s">
        <v>168</v>
      </c>
      <c r="E1430" s="246"/>
      <c r="F1430" s="248" t="s">
        <v>1731</v>
      </c>
      <c r="G1430" s="246"/>
      <c r="H1430" s="249">
        <v>0.77200000000000002</v>
      </c>
      <c r="I1430" s="132"/>
      <c r="L1430" s="130"/>
      <c r="M1430" s="133"/>
      <c r="T1430" s="134"/>
      <c r="AT1430" s="131" t="s">
        <v>168</v>
      </c>
      <c r="AU1430" s="131" t="s">
        <v>80</v>
      </c>
      <c r="AV1430" s="12" t="s">
        <v>80</v>
      </c>
      <c r="AW1430" s="12" t="s">
        <v>4</v>
      </c>
      <c r="AX1430" s="12" t="s">
        <v>78</v>
      </c>
      <c r="AY1430" s="131" t="s">
        <v>155</v>
      </c>
    </row>
    <row r="1431" spans="2:65" s="1" customFormat="1" ht="24.2" customHeight="1">
      <c r="B1431" s="31"/>
      <c r="C1431" s="239" t="s">
        <v>1732</v>
      </c>
      <c r="D1431" s="239" t="s">
        <v>157</v>
      </c>
      <c r="E1431" s="240" t="s">
        <v>1733</v>
      </c>
      <c r="F1431" s="241" t="s">
        <v>1734</v>
      </c>
      <c r="G1431" s="242" t="s">
        <v>160</v>
      </c>
      <c r="H1431" s="243">
        <v>1155</v>
      </c>
      <c r="I1431" s="120"/>
      <c r="J1431" s="121">
        <f>ROUND(I1431*H1431,2)</f>
        <v>0</v>
      </c>
      <c r="K1431" s="119" t="s">
        <v>161</v>
      </c>
      <c r="L1431" s="31"/>
      <c r="M1431" s="122" t="s">
        <v>19</v>
      </c>
      <c r="N1431" s="123" t="s">
        <v>44</v>
      </c>
      <c r="P1431" s="124">
        <f>O1431*H1431</f>
        <v>0</v>
      </c>
      <c r="Q1431" s="124">
        <v>0</v>
      </c>
      <c r="R1431" s="124">
        <f>Q1431*H1431</f>
        <v>0</v>
      </c>
      <c r="S1431" s="124">
        <v>0</v>
      </c>
      <c r="T1431" s="125">
        <f>S1431*H1431</f>
        <v>0</v>
      </c>
      <c r="AR1431" s="126" t="s">
        <v>162</v>
      </c>
      <c r="AT1431" s="126" t="s">
        <v>157</v>
      </c>
      <c r="AU1431" s="126" t="s">
        <v>80</v>
      </c>
      <c r="AY1431" s="16" t="s">
        <v>155</v>
      </c>
      <c r="BE1431" s="127">
        <f>IF(N1431="základní",J1431,0)</f>
        <v>0</v>
      </c>
      <c r="BF1431" s="127">
        <f>IF(N1431="snížená",J1431,0)</f>
        <v>0</v>
      </c>
      <c r="BG1431" s="127">
        <f>IF(N1431="zákl. přenesená",J1431,0)</f>
        <v>0</v>
      </c>
      <c r="BH1431" s="127">
        <f>IF(N1431="sníž. přenesená",J1431,0)</f>
        <v>0</v>
      </c>
      <c r="BI1431" s="127">
        <f>IF(N1431="nulová",J1431,0)</f>
        <v>0</v>
      </c>
      <c r="BJ1431" s="16" t="s">
        <v>78</v>
      </c>
      <c r="BK1431" s="127">
        <f>ROUND(I1431*H1431,2)</f>
        <v>0</v>
      </c>
      <c r="BL1431" s="16" t="s">
        <v>162</v>
      </c>
      <c r="BM1431" s="126" t="s">
        <v>1735</v>
      </c>
    </row>
    <row r="1432" spans="2:65" s="1" customFormat="1">
      <c r="B1432" s="31"/>
      <c r="D1432" s="244" t="s">
        <v>164</v>
      </c>
      <c r="F1432" s="245" t="s">
        <v>1736</v>
      </c>
      <c r="I1432" s="128"/>
      <c r="L1432" s="31"/>
      <c r="M1432" s="129"/>
      <c r="T1432" s="52"/>
      <c r="AT1432" s="16" t="s">
        <v>164</v>
      </c>
      <c r="AU1432" s="16" t="s">
        <v>80</v>
      </c>
    </row>
    <row r="1433" spans="2:65" s="1" customFormat="1" ht="19.5">
      <c r="B1433" s="31"/>
      <c r="D1433" s="234" t="s">
        <v>166</v>
      </c>
      <c r="F1433" s="235" t="s">
        <v>289</v>
      </c>
      <c r="I1433" s="128"/>
      <c r="L1433" s="31"/>
      <c r="M1433" s="129"/>
      <c r="T1433" s="52"/>
      <c r="AT1433" s="16" t="s">
        <v>166</v>
      </c>
      <c r="AU1433" s="16" t="s">
        <v>80</v>
      </c>
    </row>
    <row r="1434" spans="2:65" s="1" customFormat="1" ht="37.9" customHeight="1">
      <c r="B1434" s="31"/>
      <c r="C1434" s="239" t="s">
        <v>1737</v>
      </c>
      <c r="D1434" s="239" t="s">
        <v>157</v>
      </c>
      <c r="E1434" s="240" t="s">
        <v>1738</v>
      </c>
      <c r="F1434" s="241" t="s">
        <v>1739</v>
      </c>
      <c r="G1434" s="242" t="s">
        <v>160</v>
      </c>
      <c r="H1434" s="243">
        <v>1443.75</v>
      </c>
      <c r="I1434" s="120"/>
      <c r="J1434" s="121">
        <f>ROUND(I1434*H1434,2)</f>
        <v>0</v>
      </c>
      <c r="K1434" s="119" t="s">
        <v>161</v>
      </c>
      <c r="L1434" s="31"/>
      <c r="M1434" s="122" t="s">
        <v>19</v>
      </c>
      <c r="N1434" s="123" t="s">
        <v>44</v>
      </c>
      <c r="P1434" s="124">
        <f>O1434*H1434</f>
        <v>0</v>
      </c>
      <c r="Q1434" s="124">
        <v>0</v>
      </c>
      <c r="R1434" s="124">
        <f>Q1434*H1434</f>
        <v>0</v>
      </c>
      <c r="S1434" s="124">
        <v>0</v>
      </c>
      <c r="T1434" s="125">
        <f>S1434*H1434</f>
        <v>0</v>
      </c>
      <c r="AR1434" s="126" t="s">
        <v>162</v>
      </c>
      <c r="AT1434" s="126" t="s">
        <v>157</v>
      </c>
      <c r="AU1434" s="126" t="s">
        <v>80</v>
      </c>
      <c r="AY1434" s="16" t="s">
        <v>155</v>
      </c>
      <c r="BE1434" s="127">
        <f>IF(N1434="základní",J1434,0)</f>
        <v>0</v>
      </c>
      <c r="BF1434" s="127">
        <f>IF(N1434="snížená",J1434,0)</f>
        <v>0</v>
      </c>
      <c r="BG1434" s="127">
        <f>IF(N1434="zákl. přenesená",J1434,0)</f>
        <v>0</v>
      </c>
      <c r="BH1434" s="127">
        <f>IF(N1434="sníž. přenesená",J1434,0)</f>
        <v>0</v>
      </c>
      <c r="BI1434" s="127">
        <f>IF(N1434="nulová",J1434,0)</f>
        <v>0</v>
      </c>
      <c r="BJ1434" s="16" t="s">
        <v>78</v>
      </c>
      <c r="BK1434" s="127">
        <f>ROUND(I1434*H1434,2)</f>
        <v>0</v>
      </c>
      <c r="BL1434" s="16" t="s">
        <v>162</v>
      </c>
      <c r="BM1434" s="126" t="s">
        <v>1740</v>
      </c>
    </row>
    <row r="1435" spans="2:65" s="1" customFormat="1">
      <c r="B1435" s="31"/>
      <c r="D1435" s="244" t="s">
        <v>164</v>
      </c>
      <c r="F1435" s="245" t="s">
        <v>1741</v>
      </c>
      <c r="I1435" s="128"/>
      <c r="L1435" s="31"/>
      <c r="M1435" s="129"/>
      <c r="T1435" s="52"/>
      <c r="AT1435" s="16" t="s">
        <v>164</v>
      </c>
      <c r="AU1435" s="16" t="s">
        <v>80</v>
      </c>
    </row>
    <row r="1436" spans="2:65" s="1" customFormat="1" ht="29.25">
      <c r="B1436" s="31"/>
      <c r="D1436" s="234" t="s">
        <v>166</v>
      </c>
      <c r="F1436" s="235" t="s">
        <v>1742</v>
      </c>
      <c r="I1436" s="128"/>
      <c r="L1436" s="31"/>
      <c r="M1436" s="129"/>
      <c r="T1436" s="52"/>
      <c r="AT1436" s="16" t="s">
        <v>166</v>
      </c>
      <c r="AU1436" s="16" t="s">
        <v>80</v>
      </c>
    </row>
    <row r="1437" spans="2:65" s="12" customFormat="1">
      <c r="B1437" s="130"/>
      <c r="C1437" s="246"/>
      <c r="D1437" s="234" t="s">
        <v>168</v>
      </c>
      <c r="E1437" s="247" t="s">
        <v>19</v>
      </c>
      <c r="F1437" s="248" t="s">
        <v>1743</v>
      </c>
      <c r="G1437" s="246"/>
      <c r="H1437" s="249">
        <v>1443.75</v>
      </c>
      <c r="I1437" s="132"/>
      <c r="L1437" s="130"/>
      <c r="M1437" s="133"/>
      <c r="T1437" s="134"/>
      <c r="AT1437" s="131" t="s">
        <v>168</v>
      </c>
      <c r="AU1437" s="131" t="s">
        <v>80</v>
      </c>
      <c r="AV1437" s="12" t="s">
        <v>80</v>
      </c>
      <c r="AW1437" s="12" t="s">
        <v>34</v>
      </c>
      <c r="AX1437" s="12" t="s">
        <v>78</v>
      </c>
      <c r="AY1437" s="131" t="s">
        <v>155</v>
      </c>
    </row>
    <row r="1438" spans="2:65" s="1" customFormat="1" ht="44.25" customHeight="1">
      <c r="B1438" s="31"/>
      <c r="C1438" s="239" t="s">
        <v>1744</v>
      </c>
      <c r="D1438" s="239" t="s">
        <v>157</v>
      </c>
      <c r="E1438" s="240" t="s">
        <v>199</v>
      </c>
      <c r="F1438" s="241" t="s">
        <v>200</v>
      </c>
      <c r="G1438" s="242" t="s">
        <v>201</v>
      </c>
      <c r="H1438" s="243">
        <v>8</v>
      </c>
      <c r="I1438" s="120"/>
      <c r="J1438" s="121">
        <f>ROUND(I1438*H1438,2)</f>
        <v>0</v>
      </c>
      <c r="K1438" s="119" t="s">
        <v>161</v>
      </c>
      <c r="L1438" s="31"/>
      <c r="M1438" s="122" t="s">
        <v>19</v>
      </c>
      <c r="N1438" s="123" t="s">
        <v>44</v>
      </c>
      <c r="P1438" s="124">
        <f>O1438*H1438</f>
        <v>0</v>
      </c>
      <c r="Q1438" s="124">
        <v>0</v>
      </c>
      <c r="R1438" s="124">
        <f>Q1438*H1438</f>
        <v>0</v>
      </c>
      <c r="S1438" s="124">
        <v>0</v>
      </c>
      <c r="T1438" s="125">
        <f>S1438*H1438</f>
        <v>0</v>
      </c>
      <c r="AR1438" s="126" t="s">
        <v>162</v>
      </c>
      <c r="AT1438" s="126" t="s">
        <v>157</v>
      </c>
      <c r="AU1438" s="126" t="s">
        <v>80</v>
      </c>
      <c r="AY1438" s="16" t="s">
        <v>155</v>
      </c>
      <c r="BE1438" s="127">
        <f>IF(N1438="základní",J1438,0)</f>
        <v>0</v>
      </c>
      <c r="BF1438" s="127">
        <f>IF(N1438="snížená",J1438,0)</f>
        <v>0</v>
      </c>
      <c r="BG1438" s="127">
        <f>IF(N1438="zákl. přenesená",J1438,0)</f>
        <v>0</v>
      </c>
      <c r="BH1438" s="127">
        <f>IF(N1438="sníž. přenesená",J1438,0)</f>
        <v>0</v>
      </c>
      <c r="BI1438" s="127">
        <f>IF(N1438="nulová",J1438,0)</f>
        <v>0</v>
      </c>
      <c r="BJ1438" s="16" t="s">
        <v>78</v>
      </c>
      <c r="BK1438" s="127">
        <f>ROUND(I1438*H1438,2)</f>
        <v>0</v>
      </c>
      <c r="BL1438" s="16" t="s">
        <v>162</v>
      </c>
      <c r="BM1438" s="126" t="s">
        <v>1745</v>
      </c>
    </row>
    <row r="1439" spans="2:65" s="1" customFormat="1">
      <c r="B1439" s="31"/>
      <c r="D1439" s="244" t="s">
        <v>164</v>
      </c>
      <c r="F1439" s="245" t="s">
        <v>203</v>
      </c>
      <c r="I1439" s="128"/>
      <c r="L1439" s="31"/>
      <c r="M1439" s="129"/>
      <c r="T1439" s="52"/>
      <c r="AT1439" s="16" t="s">
        <v>164</v>
      </c>
      <c r="AU1439" s="16" t="s">
        <v>80</v>
      </c>
    </row>
    <row r="1440" spans="2:65" s="1" customFormat="1" ht="19.5">
      <c r="B1440" s="31"/>
      <c r="D1440" s="234" t="s">
        <v>166</v>
      </c>
      <c r="F1440" s="235" t="s">
        <v>204</v>
      </c>
      <c r="I1440" s="128"/>
      <c r="L1440" s="31"/>
      <c r="M1440" s="129"/>
      <c r="T1440" s="52"/>
      <c r="AT1440" s="16" t="s">
        <v>166</v>
      </c>
      <c r="AU1440" s="16" t="s">
        <v>80</v>
      </c>
    </row>
    <row r="1441" spans="2:65" s="11" customFormat="1" ht="22.9" customHeight="1">
      <c r="B1441" s="109"/>
      <c r="C1441" s="236"/>
      <c r="D1441" s="237" t="s">
        <v>72</v>
      </c>
      <c r="E1441" s="238" t="s">
        <v>388</v>
      </c>
      <c r="F1441" s="238" t="s">
        <v>1746</v>
      </c>
      <c r="G1441" s="236"/>
      <c r="H1441" s="236"/>
      <c r="I1441" s="286"/>
      <c r="J1441" s="287">
        <f>BK1441</f>
        <v>0</v>
      </c>
      <c r="K1441" s="236"/>
      <c r="L1441" s="109"/>
      <c r="M1441" s="114"/>
      <c r="P1441" s="115">
        <f>SUM(P1442:P1483)</f>
        <v>0</v>
      </c>
      <c r="R1441" s="115">
        <f>SUM(R1442:R1483)</f>
        <v>0.75970300000000002</v>
      </c>
      <c r="T1441" s="116">
        <f>SUM(T1442:T1483)</f>
        <v>0</v>
      </c>
      <c r="AR1441" s="110" t="s">
        <v>78</v>
      </c>
      <c r="AT1441" s="117" t="s">
        <v>72</v>
      </c>
      <c r="AU1441" s="117" t="s">
        <v>78</v>
      </c>
      <c r="AY1441" s="110" t="s">
        <v>155</v>
      </c>
      <c r="BK1441" s="118">
        <f>SUM(BK1442:BK1483)</f>
        <v>0</v>
      </c>
    </row>
    <row r="1442" spans="2:65" s="1" customFormat="1" ht="24.2" customHeight="1">
      <c r="B1442" s="31"/>
      <c r="C1442" s="239" t="s">
        <v>1747</v>
      </c>
      <c r="D1442" s="239" t="s">
        <v>157</v>
      </c>
      <c r="E1442" s="240" t="s">
        <v>1683</v>
      </c>
      <c r="F1442" s="241" t="s">
        <v>1684</v>
      </c>
      <c r="G1442" s="242" t="s">
        <v>160</v>
      </c>
      <c r="H1442" s="243">
        <v>28375</v>
      </c>
      <c r="I1442" s="120"/>
      <c r="J1442" s="121">
        <f>ROUND(I1442*H1442,2)</f>
        <v>0</v>
      </c>
      <c r="K1442" s="119" t="s">
        <v>19</v>
      </c>
      <c r="L1442" s="31"/>
      <c r="M1442" s="122" t="s">
        <v>19</v>
      </c>
      <c r="N1442" s="123" t="s">
        <v>44</v>
      </c>
      <c r="P1442" s="124">
        <f>O1442*H1442</f>
        <v>0</v>
      </c>
      <c r="Q1442" s="124">
        <v>0</v>
      </c>
      <c r="R1442" s="124">
        <f>Q1442*H1442</f>
        <v>0</v>
      </c>
      <c r="S1442" s="124">
        <v>0</v>
      </c>
      <c r="T1442" s="125">
        <f>S1442*H1442</f>
        <v>0</v>
      </c>
      <c r="AR1442" s="126" t="s">
        <v>162</v>
      </c>
      <c r="AT1442" s="126" t="s">
        <v>157</v>
      </c>
      <c r="AU1442" s="126" t="s">
        <v>80</v>
      </c>
      <c r="AY1442" s="16" t="s">
        <v>155</v>
      </c>
      <c r="BE1442" s="127">
        <f>IF(N1442="základní",J1442,0)</f>
        <v>0</v>
      </c>
      <c r="BF1442" s="127">
        <f>IF(N1442="snížená",J1442,0)</f>
        <v>0</v>
      </c>
      <c r="BG1442" s="127">
        <f>IF(N1442="zákl. přenesená",J1442,0)</f>
        <v>0</v>
      </c>
      <c r="BH1442" s="127">
        <f>IF(N1442="sníž. přenesená",J1442,0)</f>
        <v>0</v>
      </c>
      <c r="BI1442" s="127">
        <f>IF(N1442="nulová",J1442,0)</f>
        <v>0</v>
      </c>
      <c r="BJ1442" s="16" t="s">
        <v>78</v>
      </c>
      <c r="BK1442" s="127">
        <f>ROUND(I1442*H1442,2)</f>
        <v>0</v>
      </c>
      <c r="BL1442" s="16" t="s">
        <v>162</v>
      </c>
      <c r="BM1442" s="126" t="s">
        <v>1748</v>
      </c>
    </row>
    <row r="1443" spans="2:65" s="1" customFormat="1" ht="19.5">
      <c r="B1443" s="31"/>
      <c r="D1443" s="234" t="s">
        <v>166</v>
      </c>
      <c r="F1443" s="235" t="s">
        <v>1686</v>
      </c>
      <c r="I1443" s="128"/>
      <c r="L1443" s="31"/>
      <c r="M1443" s="129"/>
      <c r="T1443" s="52"/>
      <c r="AT1443" s="16" t="s">
        <v>166</v>
      </c>
      <c r="AU1443" s="16" t="s">
        <v>80</v>
      </c>
    </row>
    <row r="1444" spans="2:65" s="12" customFormat="1">
      <c r="B1444" s="130"/>
      <c r="C1444" s="246"/>
      <c r="D1444" s="234" t="s">
        <v>168</v>
      </c>
      <c r="E1444" s="247" t="s">
        <v>19</v>
      </c>
      <c r="F1444" s="248" t="s">
        <v>1749</v>
      </c>
      <c r="G1444" s="246"/>
      <c r="H1444" s="249">
        <v>28375</v>
      </c>
      <c r="I1444" s="132"/>
      <c r="L1444" s="130"/>
      <c r="M1444" s="133"/>
      <c r="T1444" s="134"/>
      <c r="AT1444" s="131" t="s">
        <v>168</v>
      </c>
      <c r="AU1444" s="131" t="s">
        <v>80</v>
      </c>
      <c r="AV1444" s="12" t="s">
        <v>80</v>
      </c>
      <c r="AW1444" s="12" t="s">
        <v>34</v>
      </c>
      <c r="AX1444" s="12" t="s">
        <v>78</v>
      </c>
      <c r="AY1444" s="131" t="s">
        <v>155</v>
      </c>
    </row>
    <row r="1445" spans="2:65" s="1" customFormat="1" ht="24.2" customHeight="1">
      <c r="B1445" s="31"/>
      <c r="C1445" s="239" t="s">
        <v>1750</v>
      </c>
      <c r="D1445" s="239" t="s">
        <v>157</v>
      </c>
      <c r="E1445" s="240" t="s">
        <v>956</v>
      </c>
      <c r="F1445" s="241" t="s">
        <v>957</v>
      </c>
      <c r="G1445" s="242" t="s">
        <v>300</v>
      </c>
      <c r="H1445" s="243">
        <v>90.8</v>
      </c>
      <c r="I1445" s="120"/>
      <c r="J1445" s="121">
        <f>ROUND(I1445*H1445,2)</f>
        <v>0</v>
      </c>
      <c r="K1445" s="119" t="s">
        <v>19</v>
      </c>
      <c r="L1445" s="31"/>
      <c r="M1445" s="122" t="s">
        <v>19</v>
      </c>
      <c r="N1445" s="123" t="s">
        <v>44</v>
      </c>
      <c r="P1445" s="124">
        <f>O1445*H1445</f>
        <v>0</v>
      </c>
      <c r="Q1445" s="124">
        <v>0</v>
      </c>
      <c r="R1445" s="124">
        <f>Q1445*H1445</f>
        <v>0</v>
      </c>
      <c r="S1445" s="124">
        <v>0</v>
      </c>
      <c r="T1445" s="125">
        <f>S1445*H1445</f>
        <v>0</v>
      </c>
      <c r="AR1445" s="126" t="s">
        <v>162</v>
      </c>
      <c r="AT1445" s="126" t="s">
        <v>157</v>
      </c>
      <c r="AU1445" s="126" t="s">
        <v>80</v>
      </c>
      <c r="AY1445" s="16" t="s">
        <v>155</v>
      </c>
      <c r="BE1445" s="127">
        <f>IF(N1445="základní",J1445,0)</f>
        <v>0</v>
      </c>
      <c r="BF1445" s="127">
        <f>IF(N1445="snížená",J1445,0)</f>
        <v>0</v>
      </c>
      <c r="BG1445" s="127">
        <f>IF(N1445="zákl. přenesená",J1445,0)</f>
        <v>0</v>
      </c>
      <c r="BH1445" s="127">
        <f>IF(N1445="sníž. přenesená",J1445,0)</f>
        <v>0</v>
      </c>
      <c r="BI1445" s="127">
        <f>IF(N1445="nulová",J1445,0)</f>
        <v>0</v>
      </c>
      <c r="BJ1445" s="16" t="s">
        <v>78</v>
      </c>
      <c r="BK1445" s="127">
        <f>ROUND(I1445*H1445,2)</f>
        <v>0</v>
      </c>
      <c r="BL1445" s="16" t="s">
        <v>162</v>
      </c>
      <c r="BM1445" s="126" t="s">
        <v>1751</v>
      </c>
    </row>
    <row r="1446" spans="2:65" s="1" customFormat="1" ht="19.5">
      <c r="B1446" s="31"/>
      <c r="D1446" s="234" t="s">
        <v>166</v>
      </c>
      <c r="F1446" s="235" t="s">
        <v>1694</v>
      </c>
      <c r="I1446" s="128"/>
      <c r="L1446" s="31"/>
      <c r="M1446" s="129"/>
      <c r="T1446" s="52"/>
      <c r="AT1446" s="16" t="s">
        <v>166</v>
      </c>
      <c r="AU1446" s="16" t="s">
        <v>80</v>
      </c>
    </row>
    <row r="1447" spans="2:65" s="12" customFormat="1">
      <c r="B1447" s="130"/>
      <c r="C1447" s="246"/>
      <c r="D1447" s="234" t="s">
        <v>168</v>
      </c>
      <c r="E1447" s="247" t="s">
        <v>19</v>
      </c>
      <c r="F1447" s="248" t="s">
        <v>1752</v>
      </c>
      <c r="G1447" s="246"/>
      <c r="H1447" s="249">
        <v>90.8</v>
      </c>
      <c r="I1447" s="132"/>
      <c r="L1447" s="130"/>
      <c r="M1447" s="133"/>
      <c r="T1447" s="134"/>
      <c r="AT1447" s="131" t="s">
        <v>168</v>
      </c>
      <c r="AU1447" s="131" t="s">
        <v>80</v>
      </c>
      <c r="AV1447" s="12" t="s">
        <v>80</v>
      </c>
      <c r="AW1447" s="12" t="s">
        <v>34</v>
      </c>
      <c r="AX1447" s="12" t="s">
        <v>78</v>
      </c>
      <c r="AY1447" s="131" t="s">
        <v>155</v>
      </c>
    </row>
    <row r="1448" spans="2:65" s="1" customFormat="1" ht="16.5" customHeight="1">
      <c r="B1448" s="31"/>
      <c r="C1448" s="250" t="s">
        <v>1753</v>
      </c>
      <c r="D1448" s="250" t="s">
        <v>192</v>
      </c>
      <c r="E1448" s="251" t="s">
        <v>1697</v>
      </c>
      <c r="F1448" s="252" t="s">
        <v>1698</v>
      </c>
      <c r="G1448" s="253" t="s">
        <v>300</v>
      </c>
      <c r="H1448" s="254">
        <v>90.8</v>
      </c>
      <c r="I1448" s="136"/>
      <c r="J1448" s="137">
        <f>ROUND(I1448*H1448,2)</f>
        <v>0</v>
      </c>
      <c r="K1448" s="135" t="s">
        <v>19</v>
      </c>
      <c r="L1448" s="138"/>
      <c r="M1448" s="139" t="s">
        <v>19</v>
      </c>
      <c r="N1448" s="140" t="s">
        <v>44</v>
      </c>
      <c r="P1448" s="124">
        <f>O1448*H1448</f>
        <v>0</v>
      </c>
      <c r="Q1448" s="124">
        <v>0</v>
      </c>
      <c r="R1448" s="124">
        <f>Q1448*H1448</f>
        <v>0</v>
      </c>
      <c r="S1448" s="124">
        <v>0</v>
      </c>
      <c r="T1448" s="125">
        <f>S1448*H1448</f>
        <v>0</v>
      </c>
      <c r="AR1448" s="126" t="s">
        <v>195</v>
      </c>
      <c r="AT1448" s="126" t="s">
        <v>192</v>
      </c>
      <c r="AU1448" s="126" t="s">
        <v>80</v>
      </c>
      <c r="AY1448" s="16" t="s">
        <v>155</v>
      </c>
      <c r="BE1448" s="127">
        <f>IF(N1448="základní",J1448,0)</f>
        <v>0</v>
      </c>
      <c r="BF1448" s="127">
        <f>IF(N1448="snížená",J1448,0)</f>
        <v>0</v>
      </c>
      <c r="BG1448" s="127">
        <f>IF(N1448="zákl. přenesená",J1448,0)</f>
        <v>0</v>
      </c>
      <c r="BH1448" s="127">
        <f>IF(N1448="sníž. přenesená",J1448,0)</f>
        <v>0</v>
      </c>
      <c r="BI1448" s="127">
        <f>IF(N1448="nulová",J1448,0)</f>
        <v>0</v>
      </c>
      <c r="BJ1448" s="16" t="s">
        <v>78</v>
      </c>
      <c r="BK1448" s="127">
        <f>ROUND(I1448*H1448,2)</f>
        <v>0</v>
      </c>
      <c r="BL1448" s="16" t="s">
        <v>162</v>
      </c>
      <c r="BM1448" s="126" t="s">
        <v>1754</v>
      </c>
    </row>
    <row r="1449" spans="2:65" s="1" customFormat="1" ht="19.5">
      <c r="B1449" s="31"/>
      <c r="D1449" s="234" t="s">
        <v>166</v>
      </c>
      <c r="F1449" s="235" t="s">
        <v>1700</v>
      </c>
      <c r="I1449" s="128"/>
      <c r="L1449" s="31"/>
      <c r="M1449" s="129"/>
      <c r="T1449" s="52"/>
      <c r="AT1449" s="16" t="s">
        <v>166</v>
      </c>
      <c r="AU1449" s="16" t="s">
        <v>80</v>
      </c>
    </row>
    <row r="1450" spans="2:65" s="1" customFormat="1" ht="33" customHeight="1">
      <c r="B1450" s="31"/>
      <c r="C1450" s="239" t="s">
        <v>1755</v>
      </c>
      <c r="D1450" s="239" t="s">
        <v>157</v>
      </c>
      <c r="E1450" s="240" t="s">
        <v>828</v>
      </c>
      <c r="F1450" s="241" t="s">
        <v>503</v>
      </c>
      <c r="G1450" s="242" t="s">
        <v>160</v>
      </c>
      <c r="H1450" s="243">
        <v>2270</v>
      </c>
      <c r="I1450" s="120"/>
      <c r="J1450" s="121">
        <f>ROUND(I1450*H1450,2)</f>
        <v>0</v>
      </c>
      <c r="K1450" s="119" t="s">
        <v>19</v>
      </c>
      <c r="L1450" s="31"/>
      <c r="M1450" s="122" t="s">
        <v>19</v>
      </c>
      <c r="N1450" s="123" t="s">
        <v>44</v>
      </c>
      <c r="P1450" s="124">
        <f>O1450*H1450</f>
        <v>0</v>
      </c>
      <c r="Q1450" s="124">
        <v>0</v>
      </c>
      <c r="R1450" s="124">
        <f>Q1450*H1450</f>
        <v>0</v>
      </c>
      <c r="S1450" s="124">
        <v>0</v>
      </c>
      <c r="T1450" s="125">
        <f>S1450*H1450</f>
        <v>0</v>
      </c>
      <c r="AR1450" s="126" t="s">
        <v>162</v>
      </c>
      <c r="AT1450" s="126" t="s">
        <v>157</v>
      </c>
      <c r="AU1450" s="126" t="s">
        <v>80</v>
      </c>
      <c r="AY1450" s="16" t="s">
        <v>155</v>
      </c>
      <c r="BE1450" s="127">
        <f>IF(N1450="základní",J1450,0)</f>
        <v>0</v>
      </c>
      <c r="BF1450" s="127">
        <f>IF(N1450="snížená",J1450,0)</f>
        <v>0</v>
      </c>
      <c r="BG1450" s="127">
        <f>IF(N1450="zákl. přenesená",J1450,0)</f>
        <v>0</v>
      </c>
      <c r="BH1450" s="127">
        <f>IF(N1450="sníž. přenesená",J1450,0)</f>
        <v>0</v>
      </c>
      <c r="BI1450" s="127">
        <f>IF(N1450="nulová",J1450,0)</f>
        <v>0</v>
      </c>
      <c r="BJ1450" s="16" t="s">
        <v>78</v>
      </c>
      <c r="BK1450" s="127">
        <f>ROUND(I1450*H1450,2)</f>
        <v>0</v>
      </c>
      <c r="BL1450" s="16" t="s">
        <v>162</v>
      </c>
      <c r="BM1450" s="126" t="s">
        <v>1756</v>
      </c>
    </row>
    <row r="1451" spans="2:65" s="1" customFormat="1" ht="19.5">
      <c r="B1451" s="31"/>
      <c r="D1451" s="234" t="s">
        <v>166</v>
      </c>
      <c r="F1451" s="235" t="s">
        <v>628</v>
      </c>
      <c r="I1451" s="128"/>
      <c r="L1451" s="31"/>
      <c r="M1451" s="129"/>
      <c r="T1451" s="52"/>
      <c r="AT1451" s="16" t="s">
        <v>166</v>
      </c>
      <c r="AU1451" s="16" t="s">
        <v>80</v>
      </c>
    </row>
    <row r="1452" spans="2:65" s="12" customFormat="1">
      <c r="B1452" s="130"/>
      <c r="C1452" s="246"/>
      <c r="D1452" s="234" t="s">
        <v>168</v>
      </c>
      <c r="E1452" s="247" t="s">
        <v>19</v>
      </c>
      <c r="F1452" s="248" t="s">
        <v>1757</v>
      </c>
      <c r="G1452" s="246"/>
      <c r="H1452" s="249">
        <v>2270</v>
      </c>
      <c r="I1452" s="132"/>
      <c r="L1452" s="130"/>
      <c r="M1452" s="133"/>
      <c r="T1452" s="134"/>
      <c r="AT1452" s="131" t="s">
        <v>168</v>
      </c>
      <c r="AU1452" s="131" t="s">
        <v>80</v>
      </c>
      <c r="AV1452" s="12" t="s">
        <v>80</v>
      </c>
      <c r="AW1452" s="12" t="s">
        <v>34</v>
      </c>
      <c r="AX1452" s="12" t="s">
        <v>78</v>
      </c>
      <c r="AY1452" s="131" t="s">
        <v>155</v>
      </c>
    </row>
    <row r="1453" spans="2:65" s="1" customFormat="1" ht="16.5" customHeight="1">
      <c r="B1453" s="31"/>
      <c r="C1453" s="250" t="s">
        <v>1758</v>
      </c>
      <c r="D1453" s="250" t="s">
        <v>192</v>
      </c>
      <c r="E1453" s="251" t="s">
        <v>833</v>
      </c>
      <c r="F1453" s="252" t="s">
        <v>834</v>
      </c>
      <c r="G1453" s="253" t="s">
        <v>509</v>
      </c>
      <c r="H1453" s="254">
        <v>6.81</v>
      </c>
      <c r="I1453" s="136"/>
      <c r="J1453" s="137">
        <f>ROUND(I1453*H1453,2)</f>
        <v>0</v>
      </c>
      <c r="K1453" s="135" t="s">
        <v>19</v>
      </c>
      <c r="L1453" s="138"/>
      <c r="M1453" s="139" t="s">
        <v>19</v>
      </c>
      <c r="N1453" s="140" t="s">
        <v>44</v>
      </c>
      <c r="P1453" s="124">
        <f>O1453*H1453</f>
        <v>0</v>
      </c>
      <c r="Q1453" s="124">
        <v>0</v>
      </c>
      <c r="R1453" s="124">
        <f>Q1453*H1453</f>
        <v>0</v>
      </c>
      <c r="S1453" s="124">
        <v>0</v>
      </c>
      <c r="T1453" s="125">
        <f>S1453*H1453</f>
        <v>0</v>
      </c>
      <c r="AR1453" s="126" t="s">
        <v>195</v>
      </c>
      <c r="AT1453" s="126" t="s">
        <v>192</v>
      </c>
      <c r="AU1453" s="126" t="s">
        <v>80</v>
      </c>
      <c r="AY1453" s="16" t="s">
        <v>155</v>
      </c>
      <c r="BE1453" s="127">
        <f>IF(N1453="základní",J1453,0)</f>
        <v>0</v>
      </c>
      <c r="BF1453" s="127">
        <f>IF(N1453="snížená",J1453,0)</f>
        <v>0</v>
      </c>
      <c r="BG1453" s="127">
        <f>IF(N1453="zákl. přenesená",J1453,0)</f>
        <v>0</v>
      </c>
      <c r="BH1453" s="127">
        <f>IF(N1453="sníž. přenesená",J1453,0)</f>
        <v>0</v>
      </c>
      <c r="BI1453" s="127">
        <f>IF(N1453="nulová",J1453,0)</f>
        <v>0</v>
      </c>
      <c r="BJ1453" s="16" t="s">
        <v>78</v>
      </c>
      <c r="BK1453" s="127">
        <f>ROUND(I1453*H1453,2)</f>
        <v>0</v>
      </c>
      <c r="BL1453" s="16" t="s">
        <v>162</v>
      </c>
      <c r="BM1453" s="126" t="s">
        <v>1759</v>
      </c>
    </row>
    <row r="1454" spans="2:65" s="1" customFormat="1" ht="19.5">
      <c r="B1454" s="31"/>
      <c r="D1454" s="234" t="s">
        <v>166</v>
      </c>
      <c r="F1454" s="235" t="s">
        <v>511</v>
      </c>
      <c r="I1454" s="128"/>
      <c r="L1454" s="31"/>
      <c r="M1454" s="129"/>
      <c r="T1454" s="52"/>
      <c r="AT1454" s="16" t="s">
        <v>166</v>
      </c>
      <c r="AU1454" s="16" t="s">
        <v>80</v>
      </c>
    </row>
    <row r="1455" spans="2:65" s="1" customFormat="1" ht="24.2" customHeight="1">
      <c r="B1455" s="31"/>
      <c r="C1455" s="239" t="s">
        <v>1760</v>
      </c>
      <c r="D1455" s="239" t="s">
        <v>157</v>
      </c>
      <c r="E1455" s="240" t="s">
        <v>376</v>
      </c>
      <c r="F1455" s="241" t="s">
        <v>377</v>
      </c>
      <c r="G1455" s="242" t="s">
        <v>160</v>
      </c>
      <c r="H1455" s="243">
        <v>2270</v>
      </c>
      <c r="I1455" s="120"/>
      <c r="J1455" s="121">
        <f>ROUND(I1455*H1455,2)</f>
        <v>0</v>
      </c>
      <c r="K1455" s="119" t="s">
        <v>161</v>
      </c>
      <c r="L1455" s="31"/>
      <c r="M1455" s="122" t="s">
        <v>19</v>
      </c>
      <c r="N1455" s="123" t="s">
        <v>44</v>
      </c>
      <c r="P1455" s="124">
        <f>O1455*H1455</f>
        <v>0</v>
      </c>
      <c r="Q1455" s="124">
        <v>0</v>
      </c>
      <c r="R1455" s="124">
        <f>Q1455*H1455</f>
        <v>0</v>
      </c>
      <c r="S1455" s="124">
        <v>0</v>
      </c>
      <c r="T1455" s="125">
        <f>S1455*H1455</f>
        <v>0</v>
      </c>
      <c r="AR1455" s="126" t="s">
        <v>162</v>
      </c>
      <c r="AT1455" s="126" t="s">
        <v>157</v>
      </c>
      <c r="AU1455" s="126" t="s">
        <v>80</v>
      </c>
      <c r="AY1455" s="16" t="s">
        <v>155</v>
      </c>
      <c r="BE1455" s="127">
        <f>IF(N1455="základní",J1455,0)</f>
        <v>0</v>
      </c>
      <c r="BF1455" s="127">
        <f>IF(N1455="snížená",J1455,0)</f>
        <v>0</v>
      </c>
      <c r="BG1455" s="127">
        <f>IF(N1455="zákl. přenesená",J1455,0)</f>
        <v>0</v>
      </c>
      <c r="BH1455" s="127">
        <f>IF(N1455="sníž. přenesená",J1455,0)</f>
        <v>0</v>
      </c>
      <c r="BI1455" s="127">
        <f>IF(N1455="nulová",J1455,0)</f>
        <v>0</v>
      </c>
      <c r="BJ1455" s="16" t="s">
        <v>78</v>
      </c>
      <c r="BK1455" s="127">
        <f>ROUND(I1455*H1455,2)</f>
        <v>0</v>
      </c>
      <c r="BL1455" s="16" t="s">
        <v>162</v>
      </c>
      <c r="BM1455" s="126" t="s">
        <v>1761</v>
      </c>
    </row>
    <row r="1456" spans="2:65" s="1" customFormat="1">
      <c r="B1456" s="31"/>
      <c r="D1456" s="244" t="s">
        <v>164</v>
      </c>
      <c r="F1456" s="245" t="s">
        <v>379</v>
      </c>
      <c r="I1456" s="128"/>
      <c r="L1456" s="31"/>
      <c r="M1456" s="129"/>
      <c r="T1456" s="52"/>
      <c r="AT1456" s="16" t="s">
        <v>164</v>
      </c>
      <c r="AU1456" s="16" t="s">
        <v>80</v>
      </c>
    </row>
    <row r="1457" spans="2:65" s="1" customFormat="1" ht="19.5">
      <c r="B1457" s="31"/>
      <c r="D1457" s="234" t="s">
        <v>166</v>
      </c>
      <c r="F1457" s="235" t="s">
        <v>628</v>
      </c>
      <c r="I1457" s="128"/>
      <c r="L1457" s="31"/>
      <c r="M1457" s="129"/>
      <c r="T1457" s="52"/>
      <c r="AT1457" s="16" t="s">
        <v>166</v>
      </c>
      <c r="AU1457" s="16" t="s">
        <v>80</v>
      </c>
    </row>
    <row r="1458" spans="2:65" s="12" customFormat="1">
      <c r="B1458" s="130"/>
      <c r="C1458" s="246"/>
      <c r="D1458" s="234" t="s">
        <v>168</v>
      </c>
      <c r="E1458" s="247" t="s">
        <v>19</v>
      </c>
      <c r="F1458" s="248" t="s">
        <v>1757</v>
      </c>
      <c r="G1458" s="246"/>
      <c r="H1458" s="249">
        <v>2270</v>
      </c>
      <c r="I1458" s="132"/>
      <c r="L1458" s="130"/>
      <c r="M1458" s="133"/>
      <c r="T1458" s="134"/>
      <c r="AT1458" s="131" t="s">
        <v>168</v>
      </c>
      <c r="AU1458" s="131" t="s">
        <v>80</v>
      </c>
      <c r="AV1458" s="12" t="s">
        <v>80</v>
      </c>
      <c r="AW1458" s="12" t="s">
        <v>34</v>
      </c>
      <c r="AX1458" s="12" t="s">
        <v>78</v>
      </c>
      <c r="AY1458" s="131" t="s">
        <v>155</v>
      </c>
    </row>
    <row r="1459" spans="2:65" s="1" customFormat="1" ht="16.5" customHeight="1">
      <c r="B1459" s="31"/>
      <c r="C1459" s="250" t="s">
        <v>1762</v>
      </c>
      <c r="D1459" s="250" t="s">
        <v>192</v>
      </c>
      <c r="E1459" s="251" t="s">
        <v>389</v>
      </c>
      <c r="F1459" s="252" t="s">
        <v>390</v>
      </c>
      <c r="G1459" s="253" t="s">
        <v>385</v>
      </c>
      <c r="H1459" s="254">
        <v>2270</v>
      </c>
      <c r="I1459" s="136"/>
      <c r="J1459" s="137">
        <f>ROUND(I1459*H1459,2)</f>
        <v>0</v>
      </c>
      <c r="K1459" s="135" t="s">
        <v>19</v>
      </c>
      <c r="L1459" s="138"/>
      <c r="M1459" s="139" t="s">
        <v>19</v>
      </c>
      <c r="N1459" s="140" t="s">
        <v>44</v>
      </c>
      <c r="P1459" s="124">
        <f>O1459*H1459</f>
        <v>0</v>
      </c>
      <c r="Q1459" s="124">
        <v>0</v>
      </c>
      <c r="R1459" s="124">
        <f>Q1459*H1459</f>
        <v>0</v>
      </c>
      <c r="S1459" s="124">
        <v>0</v>
      </c>
      <c r="T1459" s="125">
        <f>S1459*H1459</f>
        <v>0</v>
      </c>
      <c r="AR1459" s="126" t="s">
        <v>195</v>
      </c>
      <c r="AT1459" s="126" t="s">
        <v>192</v>
      </c>
      <c r="AU1459" s="126" t="s">
        <v>80</v>
      </c>
      <c r="AY1459" s="16" t="s">
        <v>155</v>
      </c>
      <c r="BE1459" s="127">
        <f>IF(N1459="základní",J1459,0)</f>
        <v>0</v>
      </c>
      <c r="BF1459" s="127">
        <f>IF(N1459="snížená",J1459,0)</f>
        <v>0</v>
      </c>
      <c r="BG1459" s="127">
        <f>IF(N1459="zákl. přenesená",J1459,0)</f>
        <v>0</v>
      </c>
      <c r="BH1459" s="127">
        <f>IF(N1459="sníž. přenesená",J1459,0)</f>
        <v>0</v>
      </c>
      <c r="BI1459" s="127">
        <f>IF(N1459="nulová",J1459,0)</f>
        <v>0</v>
      </c>
      <c r="BJ1459" s="16" t="s">
        <v>78</v>
      </c>
      <c r="BK1459" s="127">
        <f>ROUND(I1459*H1459,2)</f>
        <v>0</v>
      </c>
      <c r="BL1459" s="16" t="s">
        <v>162</v>
      </c>
      <c r="BM1459" s="126" t="s">
        <v>1763</v>
      </c>
    </row>
    <row r="1460" spans="2:65" s="1" customFormat="1" ht="19.5">
      <c r="B1460" s="31"/>
      <c r="D1460" s="234" t="s">
        <v>166</v>
      </c>
      <c r="F1460" s="235" t="s">
        <v>392</v>
      </c>
      <c r="I1460" s="128"/>
      <c r="L1460" s="31"/>
      <c r="M1460" s="129"/>
      <c r="T1460" s="52"/>
      <c r="AT1460" s="16" t="s">
        <v>166</v>
      </c>
      <c r="AU1460" s="16" t="s">
        <v>80</v>
      </c>
    </row>
    <row r="1461" spans="2:65" s="1" customFormat="1" ht="37.9" customHeight="1">
      <c r="B1461" s="31"/>
      <c r="C1461" s="239" t="s">
        <v>1764</v>
      </c>
      <c r="D1461" s="239" t="s">
        <v>157</v>
      </c>
      <c r="E1461" s="240" t="s">
        <v>1711</v>
      </c>
      <c r="F1461" s="241" t="s">
        <v>1712</v>
      </c>
      <c r="G1461" s="242" t="s">
        <v>160</v>
      </c>
      <c r="H1461" s="243">
        <v>1135</v>
      </c>
      <c r="I1461" s="120"/>
      <c r="J1461" s="121">
        <f>ROUND(I1461*H1461,2)</f>
        <v>0</v>
      </c>
      <c r="K1461" s="119" t="s">
        <v>161</v>
      </c>
      <c r="L1461" s="31"/>
      <c r="M1461" s="122" t="s">
        <v>19</v>
      </c>
      <c r="N1461" s="123" t="s">
        <v>44</v>
      </c>
      <c r="P1461" s="124">
        <f>O1461*H1461</f>
        <v>0</v>
      </c>
      <c r="Q1461" s="124">
        <v>0</v>
      </c>
      <c r="R1461" s="124">
        <f>Q1461*H1461</f>
        <v>0</v>
      </c>
      <c r="S1461" s="124">
        <v>0</v>
      </c>
      <c r="T1461" s="125">
        <f>S1461*H1461</f>
        <v>0</v>
      </c>
      <c r="AR1461" s="126" t="s">
        <v>162</v>
      </c>
      <c r="AT1461" s="126" t="s">
        <v>157</v>
      </c>
      <c r="AU1461" s="126" t="s">
        <v>80</v>
      </c>
      <c r="AY1461" s="16" t="s">
        <v>155</v>
      </c>
      <c r="BE1461" s="127">
        <f>IF(N1461="základní",J1461,0)</f>
        <v>0</v>
      </c>
      <c r="BF1461" s="127">
        <f>IF(N1461="snížená",J1461,0)</f>
        <v>0</v>
      </c>
      <c r="BG1461" s="127">
        <f>IF(N1461="zákl. přenesená",J1461,0)</f>
        <v>0</v>
      </c>
      <c r="BH1461" s="127">
        <f>IF(N1461="sníž. přenesená",J1461,0)</f>
        <v>0</v>
      </c>
      <c r="BI1461" s="127">
        <f>IF(N1461="nulová",J1461,0)</f>
        <v>0</v>
      </c>
      <c r="BJ1461" s="16" t="s">
        <v>78</v>
      </c>
      <c r="BK1461" s="127">
        <f>ROUND(I1461*H1461,2)</f>
        <v>0</v>
      </c>
      <c r="BL1461" s="16" t="s">
        <v>162</v>
      </c>
      <c r="BM1461" s="126" t="s">
        <v>1765</v>
      </c>
    </row>
    <row r="1462" spans="2:65" s="1" customFormat="1">
      <c r="B1462" s="31"/>
      <c r="D1462" s="244" t="s">
        <v>164</v>
      </c>
      <c r="F1462" s="245" t="s">
        <v>1714</v>
      </c>
      <c r="I1462" s="128"/>
      <c r="L1462" s="31"/>
      <c r="M1462" s="129"/>
      <c r="T1462" s="52"/>
      <c r="AT1462" s="16" t="s">
        <v>164</v>
      </c>
      <c r="AU1462" s="16" t="s">
        <v>80</v>
      </c>
    </row>
    <row r="1463" spans="2:65" s="1" customFormat="1" ht="19.5">
      <c r="B1463" s="31"/>
      <c r="D1463" s="234" t="s">
        <v>166</v>
      </c>
      <c r="F1463" s="235" t="s">
        <v>289</v>
      </c>
      <c r="I1463" s="128"/>
      <c r="L1463" s="31"/>
      <c r="M1463" s="129"/>
      <c r="T1463" s="52"/>
      <c r="AT1463" s="16" t="s">
        <v>166</v>
      </c>
      <c r="AU1463" s="16" t="s">
        <v>80</v>
      </c>
    </row>
    <row r="1464" spans="2:65" s="1" customFormat="1" ht="16.5" customHeight="1">
      <c r="B1464" s="31"/>
      <c r="C1464" s="250" t="s">
        <v>1766</v>
      </c>
      <c r="D1464" s="250" t="s">
        <v>192</v>
      </c>
      <c r="E1464" s="251" t="s">
        <v>1716</v>
      </c>
      <c r="F1464" s="252" t="s">
        <v>1717</v>
      </c>
      <c r="G1464" s="253" t="s">
        <v>300</v>
      </c>
      <c r="H1464" s="254">
        <v>1.7030000000000001</v>
      </c>
      <c r="I1464" s="136"/>
      <c r="J1464" s="137">
        <f>ROUND(I1464*H1464,2)</f>
        <v>0</v>
      </c>
      <c r="K1464" s="135" t="s">
        <v>161</v>
      </c>
      <c r="L1464" s="138"/>
      <c r="M1464" s="139" t="s">
        <v>19</v>
      </c>
      <c r="N1464" s="140" t="s">
        <v>44</v>
      </c>
      <c r="P1464" s="124">
        <f>O1464*H1464</f>
        <v>0</v>
      </c>
      <c r="Q1464" s="124">
        <v>1E-3</v>
      </c>
      <c r="R1464" s="124">
        <f>Q1464*H1464</f>
        <v>1.7030000000000001E-3</v>
      </c>
      <c r="S1464" s="124">
        <v>0</v>
      </c>
      <c r="T1464" s="125">
        <f>S1464*H1464</f>
        <v>0</v>
      </c>
      <c r="AR1464" s="126" t="s">
        <v>195</v>
      </c>
      <c r="AT1464" s="126" t="s">
        <v>192</v>
      </c>
      <c r="AU1464" s="126" t="s">
        <v>80</v>
      </c>
      <c r="AY1464" s="16" t="s">
        <v>155</v>
      </c>
      <c r="BE1464" s="127">
        <f>IF(N1464="základní",J1464,0)</f>
        <v>0</v>
      </c>
      <c r="BF1464" s="127">
        <f>IF(N1464="snížená",J1464,0)</f>
        <v>0</v>
      </c>
      <c r="BG1464" s="127">
        <f>IF(N1464="zákl. přenesená",J1464,0)</f>
        <v>0</v>
      </c>
      <c r="BH1464" s="127">
        <f>IF(N1464="sníž. přenesená",J1464,0)</f>
        <v>0</v>
      </c>
      <c r="BI1464" s="127">
        <f>IF(N1464="nulová",J1464,0)</f>
        <v>0</v>
      </c>
      <c r="BJ1464" s="16" t="s">
        <v>78</v>
      </c>
      <c r="BK1464" s="127">
        <f>ROUND(I1464*H1464,2)</f>
        <v>0</v>
      </c>
      <c r="BL1464" s="16" t="s">
        <v>162</v>
      </c>
      <c r="BM1464" s="126" t="s">
        <v>1767</v>
      </c>
    </row>
    <row r="1465" spans="2:65" s="12" customFormat="1">
      <c r="B1465" s="130"/>
      <c r="C1465" s="246"/>
      <c r="D1465" s="234" t="s">
        <v>168</v>
      </c>
      <c r="E1465" s="246"/>
      <c r="F1465" s="248" t="s">
        <v>1768</v>
      </c>
      <c r="G1465" s="246"/>
      <c r="H1465" s="249">
        <v>1.7030000000000001</v>
      </c>
      <c r="I1465" s="132"/>
      <c r="L1465" s="130"/>
      <c r="M1465" s="133"/>
      <c r="T1465" s="134"/>
      <c r="AT1465" s="131" t="s">
        <v>168</v>
      </c>
      <c r="AU1465" s="131" t="s">
        <v>80</v>
      </c>
      <c r="AV1465" s="12" t="s">
        <v>80</v>
      </c>
      <c r="AW1465" s="12" t="s">
        <v>4</v>
      </c>
      <c r="AX1465" s="12" t="s">
        <v>78</v>
      </c>
      <c r="AY1465" s="131" t="s">
        <v>155</v>
      </c>
    </row>
    <row r="1466" spans="2:65" s="1" customFormat="1" ht="37.9" customHeight="1">
      <c r="B1466" s="31"/>
      <c r="C1466" s="239" t="s">
        <v>1769</v>
      </c>
      <c r="D1466" s="239" t="s">
        <v>157</v>
      </c>
      <c r="E1466" s="240" t="s">
        <v>1721</v>
      </c>
      <c r="F1466" s="241" t="s">
        <v>1722</v>
      </c>
      <c r="G1466" s="242" t="s">
        <v>160</v>
      </c>
      <c r="H1466" s="243">
        <v>227</v>
      </c>
      <c r="I1466" s="120"/>
      <c r="J1466" s="121">
        <f>ROUND(I1466*H1466,2)</f>
        <v>0</v>
      </c>
      <c r="K1466" s="119" t="s">
        <v>161</v>
      </c>
      <c r="L1466" s="31"/>
      <c r="M1466" s="122" t="s">
        <v>19</v>
      </c>
      <c r="N1466" s="123" t="s">
        <v>44</v>
      </c>
      <c r="P1466" s="124">
        <f>O1466*H1466</f>
        <v>0</v>
      </c>
      <c r="Q1466" s="124">
        <v>0</v>
      </c>
      <c r="R1466" s="124">
        <f>Q1466*H1466</f>
        <v>0</v>
      </c>
      <c r="S1466" s="124">
        <v>0</v>
      </c>
      <c r="T1466" s="125">
        <f>S1466*H1466</f>
        <v>0</v>
      </c>
      <c r="AR1466" s="126" t="s">
        <v>162</v>
      </c>
      <c r="AT1466" s="126" t="s">
        <v>157</v>
      </c>
      <c r="AU1466" s="126" t="s">
        <v>80</v>
      </c>
      <c r="AY1466" s="16" t="s">
        <v>155</v>
      </c>
      <c r="BE1466" s="127">
        <f>IF(N1466="základní",J1466,0)</f>
        <v>0</v>
      </c>
      <c r="BF1466" s="127">
        <f>IF(N1466="snížená",J1466,0)</f>
        <v>0</v>
      </c>
      <c r="BG1466" s="127">
        <f>IF(N1466="zákl. přenesená",J1466,0)</f>
        <v>0</v>
      </c>
      <c r="BH1466" s="127">
        <f>IF(N1466="sníž. přenesená",J1466,0)</f>
        <v>0</v>
      </c>
      <c r="BI1466" s="127">
        <f>IF(N1466="nulová",J1466,0)</f>
        <v>0</v>
      </c>
      <c r="BJ1466" s="16" t="s">
        <v>78</v>
      </c>
      <c r="BK1466" s="127">
        <f>ROUND(I1466*H1466,2)</f>
        <v>0</v>
      </c>
      <c r="BL1466" s="16" t="s">
        <v>162</v>
      </c>
      <c r="BM1466" s="126" t="s">
        <v>1770</v>
      </c>
    </row>
    <row r="1467" spans="2:65" s="1" customFormat="1">
      <c r="B1467" s="31"/>
      <c r="D1467" s="244" t="s">
        <v>164</v>
      </c>
      <c r="F1467" s="245" t="s">
        <v>1724</v>
      </c>
      <c r="I1467" s="128"/>
      <c r="L1467" s="31"/>
      <c r="M1467" s="129"/>
      <c r="T1467" s="52"/>
      <c r="AT1467" s="16" t="s">
        <v>164</v>
      </c>
      <c r="AU1467" s="16" t="s">
        <v>80</v>
      </c>
    </row>
    <row r="1468" spans="2:65" s="1" customFormat="1" ht="19.5">
      <c r="B1468" s="31"/>
      <c r="D1468" s="234" t="s">
        <v>166</v>
      </c>
      <c r="F1468" s="235" t="s">
        <v>1725</v>
      </c>
      <c r="I1468" s="128"/>
      <c r="L1468" s="31"/>
      <c r="M1468" s="129"/>
      <c r="T1468" s="52"/>
      <c r="AT1468" s="16" t="s">
        <v>166</v>
      </c>
      <c r="AU1468" s="16" t="s">
        <v>80</v>
      </c>
    </row>
    <row r="1469" spans="2:65" s="12" customFormat="1">
      <c r="B1469" s="130"/>
      <c r="C1469" s="246"/>
      <c r="D1469" s="234" t="s">
        <v>168</v>
      </c>
      <c r="E1469" s="247" t="s">
        <v>19</v>
      </c>
      <c r="F1469" s="248" t="s">
        <v>1771</v>
      </c>
      <c r="G1469" s="246"/>
      <c r="H1469" s="249">
        <v>227</v>
      </c>
      <c r="I1469" s="132"/>
      <c r="L1469" s="130"/>
      <c r="M1469" s="133"/>
      <c r="T1469" s="134"/>
      <c r="AT1469" s="131" t="s">
        <v>168</v>
      </c>
      <c r="AU1469" s="131" t="s">
        <v>80</v>
      </c>
      <c r="AV1469" s="12" t="s">
        <v>80</v>
      </c>
      <c r="AW1469" s="12" t="s">
        <v>34</v>
      </c>
      <c r="AX1469" s="12" t="s">
        <v>78</v>
      </c>
      <c r="AY1469" s="131" t="s">
        <v>155</v>
      </c>
    </row>
    <row r="1470" spans="2:65" s="1" customFormat="1" ht="16.5" customHeight="1">
      <c r="B1470" s="31"/>
      <c r="C1470" s="250" t="s">
        <v>1772</v>
      </c>
      <c r="D1470" s="250" t="s">
        <v>192</v>
      </c>
      <c r="E1470" s="251" t="s">
        <v>1728</v>
      </c>
      <c r="F1470" s="252" t="s">
        <v>1729</v>
      </c>
      <c r="G1470" s="253" t="s">
        <v>201</v>
      </c>
      <c r="H1470" s="254">
        <v>0.75800000000000001</v>
      </c>
      <c r="I1470" s="136"/>
      <c r="J1470" s="137">
        <f>ROUND(I1470*H1470,2)</f>
        <v>0</v>
      </c>
      <c r="K1470" s="135" t="s">
        <v>161</v>
      </c>
      <c r="L1470" s="138"/>
      <c r="M1470" s="139" t="s">
        <v>19</v>
      </c>
      <c r="N1470" s="140" t="s">
        <v>44</v>
      </c>
      <c r="P1470" s="124">
        <f>O1470*H1470</f>
        <v>0</v>
      </c>
      <c r="Q1470" s="124">
        <v>1</v>
      </c>
      <c r="R1470" s="124">
        <f>Q1470*H1470</f>
        <v>0.75800000000000001</v>
      </c>
      <c r="S1470" s="124">
        <v>0</v>
      </c>
      <c r="T1470" s="125">
        <f>S1470*H1470</f>
        <v>0</v>
      </c>
      <c r="AR1470" s="126" t="s">
        <v>195</v>
      </c>
      <c r="AT1470" s="126" t="s">
        <v>192</v>
      </c>
      <c r="AU1470" s="126" t="s">
        <v>80</v>
      </c>
      <c r="AY1470" s="16" t="s">
        <v>155</v>
      </c>
      <c r="BE1470" s="127">
        <f>IF(N1470="základní",J1470,0)</f>
        <v>0</v>
      </c>
      <c r="BF1470" s="127">
        <f>IF(N1470="snížená",J1470,0)</f>
        <v>0</v>
      </c>
      <c r="BG1470" s="127">
        <f>IF(N1470="zákl. přenesená",J1470,0)</f>
        <v>0</v>
      </c>
      <c r="BH1470" s="127">
        <f>IF(N1470="sníž. přenesená",J1470,0)</f>
        <v>0</v>
      </c>
      <c r="BI1470" s="127">
        <f>IF(N1470="nulová",J1470,0)</f>
        <v>0</v>
      </c>
      <c r="BJ1470" s="16" t="s">
        <v>78</v>
      </c>
      <c r="BK1470" s="127">
        <f>ROUND(I1470*H1470,2)</f>
        <v>0</v>
      </c>
      <c r="BL1470" s="16" t="s">
        <v>162</v>
      </c>
      <c r="BM1470" s="126" t="s">
        <v>1773</v>
      </c>
    </row>
    <row r="1471" spans="2:65" s="12" customFormat="1">
      <c r="B1471" s="130"/>
      <c r="C1471" s="246"/>
      <c r="D1471" s="234" t="s">
        <v>168</v>
      </c>
      <c r="E1471" s="246"/>
      <c r="F1471" s="248" t="s">
        <v>1774</v>
      </c>
      <c r="G1471" s="246"/>
      <c r="H1471" s="249">
        <v>0.75800000000000001</v>
      </c>
      <c r="I1471" s="132"/>
      <c r="L1471" s="130"/>
      <c r="M1471" s="133"/>
      <c r="T1471" s="134"/>
      <c r="AT1471" s="131" t="s">
        <v>168</v>
      </c>
      <c r="AU1471" s="131" t="s">
        <v>80</v>
      </c>
      <c r="AV1471" s="12" t="s">
        <v>80</v>
      </c>
      <c r="AW1471" s="12" t="s">
        <v>4</v>
      </c>
      <c r="AX1471" s="12" t="s">
        <v>78</v>
      </c>
      <c r="AY1471" s="131" t="s">
        <v>155</v>
      </c>
    </row>
    <row r="1472" spans="2:65" s="1" customFormat="1" ht="24.2" customHeight="1">
      <c r="B1472" s="31"/>
      <c r="C1472" s="239" t="s">
        <v>1775</v>
      </c>
      <c r="D1472" s="239" t="s">
        <v>157</v>
      </c>
      <c r="E1472" s="240" t="s">
        <v>1733</v>
      </c>
      <c r="F1472" s="241" t="s">
        <v>1734</v>
      </c>
      <c r="G1472" s="242" t="s">
        <v>160</v>
      </c>
      <c r="H1472" s="243">
        <v>1135</v>
      </c>
      <c r="I1472" s="120"/>
      <c r="J1472" s="121">
        <f>ROUND(I1472*H1472,2)</f>
        <v>0</v>
      </c>
      <c r="K1472" s="119" t="s">
        <v>161</v>
      </c>
      <c r="L1472" s="31"/>
      <c r="M1472" s="122" t="s">
        <v>19</v>
      </c>
      <c r="N1472" s="123" t="s">
        <v>44</v>
      </c>
      <c r="P1472" s="124">
        <f>O1472*H1472</f>
        <v>0</v>
      </c>
      <c r="Q1472" s="124">
        <v>0</v>
      </c>
      <c r="R1472" s="124">
        <f>Q1472*H1472</f>
        <v>0</v>
      </c>
      <c r="S1472" s="124">
        <v>0</v>
      </c>
      <c r="T1472" s="125">
        <f>S1472*H1472</f>
        <v>0</v>
      </c>
      <c r="AR1472" s="126" t="s">
        <v>162</v>
      </c>
      <c r="AT1472" s="126" t="s">
        <v>157</v>
      </c>
      <c r="AU1472" s="126" t="s">
        <v>80</v>
      </c>
      <c r="AY1472" s="16" t="s">
        <v>155</v>
      </c>
      <c r="BE1472" s="127">
        <f>IF(N1472="základní",J1472,0)</f>
        <v>0</v>
      </c>
      <c r="BF1472" s="127">
        <f>IF(N1472="snížená",J1472,0)</f>
        <v>0</v>
      </c>
      <c r="BG1472" s="127">
        <f>IF(N1472="zákl. přenesená",J1472,0)</f>
        <v>0</v>
      </c>
      <c r="BH1472" s="127">
        <f>IF(N1472="sníž. přenesená",J1472,0)</f>
        <v>0</v>
      </c>
      <c r="BI1472" s="127">
        <f>IF(N1472="nulová",J1472,0)</f>
        <v>0</v>
      </c>
      <c r="BJ1472" s="16" t="s">
        <v>78</v>
      </c>
      <c r="BK1472" s="127">
        <f>ROUND(I1472*H1472,2)</f>
        <v>0</v>
      </c>
      <c r="BL1472" s="16" t="s">
        <v>162</v>
      </c>
      <c r="BM1472" s="126" t="s">
        <v>1776</v>
      </c>
    </row>
    <row r="1473" spans="2:65" s="1" customFormat="1">
      <c r="B1473" s="31"/>
      <c r="D1473" s="244" t="s">
        <v>164</v>
      </c>
      <c r="F1473" s="245" t="s">
        <v>1736</v>
      </c>
      <c r="I1473" s="128"/>
      <c r="L1473" s="31"/>
      <c r="M1473" s="129"/>
      <c r="T1473" s="52"/>
      <c r="AT1473" s="16" t="s">
        <v>164</v>
      </c>
      <c r="AU1473" s="16" t="s">
        <v>80</v>
      </c>
    </row>
    <row r="1474" spans="2:65" s="1" customFormat="1" ht="19.5">
      <c r="B1474" s="31"/>
      <c r="D1474" s="234" t="s">
        <v>166</v>
      </c>
      <c r="F1474" s="235" t="s">
        <v>289</v>
      </c>
      <c r="I1474" s="128"/>
      <c r="L1474" s="31"/>
      <c r="M1474" s="129"/>
      <c r="T1474" s="52"/>
      <c r="AT1474" s="16" t="s">
        <v>166</v>
      </c>
      <c r="AU1474" s="16" t="s">
        <v>80</v>
      </c>
    </row>
    <row r="1475" spans="2:65" s="1" customFormat="1" ht="37.9" customHeight="1">
      <c r="B1475" s="31"/>
      <c r="C1475" s="239" t="s">
        <v>1777</v>
      </c>
      <c r="D1475" s="239" t="s">
        <v>157</v>
      </c>
      <c r="E1475" s="240" t="s">
        <v>1738</v>
      </c>
      <c r="F1475" s="241" t="s">
        <v>1739</v>
      </c>
      <c r="G1475" s="242" t="s">
        <v>160</v>
      </c>
      <c r="H1475" s="243">
        <v>1418.75</v>
      </c>
      <c r="I1475" s="120"/>
      <c r="J1475" s="121">
        <f>ROUND(I1475*H1475,2)</f>
        <v>0</v>
      </c>
      <c r="K1475" s="119" t="s">
        <v>161</v>
      </c>
      <c r="L1475" s="31"/>
      <c r="M1475" s="122" t="s">
        <v>19</v>
      </c>
      <c r="N1475" s="123" t="s">
        <v>44</v>
      </c>
      <c r="P1475" s="124">
        <f>O1475*H1475</f>
        <v>0</v>
      </c>
      <c r="Q1475" s="124">
        <v>0</v>
      </c>
      <c r="R1475" s="124">
        <f>Q1475*H1475</f>
        <v>0</v>
      </c>
      <c r="S1475" s="124">
        <v>0</v>
      </c>
      <c r="T1475" s="125">
        <f>S1475*H1475</f>
        <v>0</v>
      </c>
      <c r="AR1475" s="126" t="s">
        <v>162</v>
      </c>
      <c r="AT1475" s="126" t="s">
        <v>157</v>
      </c>
      <c r="AU1475" s="126" t="s">
        <v>80</v>
      </c>
      <c r="AY1475" s="16" t="s">
        <v>155</v>
      </c>
      <c r="BE1475" s="127">
        <f>IF(N1475="základní",J1475,0)</f>
        <v>0</v>
      </c>
      <c r="BF1475" s="127">
        <f>IF(N1475="snížená",J1475,0)</f>
        <v>0</v>
      </c>
      <c r="BG1475" s="127">
        <f>IF(N1475="zákl. přenesená",J1475,0)</f>
        <v>0</v>
      </c>
      <c r="BH1475" s="127">
        <f>IF(N1475="sníž. přenesená",J1475,0)</f>
        <v>0</v>
      </c>
      <c r="BI1475" s="127">
        <f>IF(N1475="nulová",J1475,0)</f>
        <v>0</v>
      </c>
      <c r="BJ1475" s="16" t="s">
        <v>78</v>
      </c>
      <c r="BK1475" s="127">
        <f>ROUND(I1475*H1475,2)</f>
        <v>0</v>
      </c>
      <c r="BL1475" s="16" t="s">
        <v>162</v>
      </c>
      <c r="BM1475" s="126" t="s">
        <v>1778</v>
      </c>
    </row>
    <row r="1476" spans="2:65" s="1" customFormat="1">
      <c r="B1476" s="31"/>
      <c r="D1476" s="244" t="s">
        <v>164</v>
      </c>
      <c r="F1476" s="245" t="s">
        <v>1741</v>
      </c>
      <c r="I1476" s="128"/>
      <c r="L1476" s="31"/>
      <c r="M1476" s="129"/>
      <c r="T1476" s="52"/>
      <c r="AT1476" s="16" t="s">
        <v>164</v>
      </c>
      <c r="AU1476" s="16" t="s">
        <v>80</v>
      </c>
    </row>
    <row r="1477" spans="2:65" s="1" customFormat="1" ht="29.25">
      <c r="B1477" s="31"/>
      <c r="D1477" s="234" t="s">
        <v>166</v>
      </c>
      <c r="F1477" s="235" t="s">
        <v>1742</v>
      </c>
      <c r="I1477" s="128"/>
      <c r="L1477" s="31"/>
      <c r="M1477" s="129"/>
      <c r="T1477" s="52"/>
      <c r="AT1477" s="16" t="s">
        <v>166</v>
      </c>
      <c r="AU1477" s="16" t="s">
        <v>80</v>
      </c>
    </row>
    <row r="1478" spans="2:65" s="12" customFormat="1">
      <c r="B1478" s="130"/>
      <c r="C1478" s="246"/>
      <c r="D1478" s="234" t="s">
        <v>168</v>
      </c>
      <c r="E1478" s="247" t="s">
        <v>19</v>
      </c>
      <c r="F1478" s="248" t="s">
        <v>1779</v>
      </c>
      <c r="G1478" s="246"/>
      <c r="H1478" s="249">
        <v>1418.75</v>
      </c>
      <c r="I1478" s="132"/>
      <c r="L1478" s="130"/>
      <c r="M1478" s="133"/>
      <c r="T1478" s="134"/>
      <c r="AT1478" s="131" t="s">
        <v>168</v>
      </c>
      <c r="AU1478" s="131" t="s">
        <v>80</v>
      </c>
      <c r="AV1478" s="12" t="s">
        <v>80</v>
      </c>
      <c r="AW1478" s="12" t="s">
        <v>34</v>
      </c>
      <c r="AX1478" s="12" t="s">
        <v>78</v>
      </c>
      <c r="AY1478" s="131" t="s">
        <v>155</v>
      </c>
    </row>
    <row r="1479" spans="2:65" s="1" customFormat="1" ht="21.75" customHeight="1">
      <c r="B1479" s="31"/>
      <c r="C1479" s="239" t="s">
        <v>1780</v>
      </c>
      <c r="D1479" s="239" t="s">
        <v>157</v>
      </c>
      <c r="E1479" s="240" t="s">
        <v>1295</v>
      </c>
      <c r="F1479" s="241" t="s">
        <v>1296</v>
      </c>
      <c r="G1479" s="242" t="s">
        <v>172</v>
      </c>
      <c r="H1479" s="243">
        <v>25</v>
      </c>
      <c r="I1479" s="120"/>
      <c r="J1479" s="121">
        <f>ROUND(I1479*H1479,2)</f>
        <v>0</v>
      </c>
      <c r="K1479" s="119" t="s">
        <v>19</v>
      </c>
      <c r="L1479" s="31"/>
      <c r="M1479" s="122" t="s">
        <v>19</v>
      </c>
      <c r="N1479" s="123" t="s">
        <v>44</v>
      </c>
      <c r="P1479" s="124">
        <f>O1479*H1479</f>
        <v>0</v>
      </c>
      <c r="Q1479" s="124">
        <v>0</v>
      </c>
      <c r="R1479" s="124">
        <f>Q1479*H1479</f>
        <v>0</v>
      </c>
      <c r="S1479" s="124">
        <v>0</v>
      </c>
      <c r="T1479" s="125">
        <f>S1479*H1479</f>
        <v>0</v>
      </c>
      <c r="AR1479" s="126" t="s">
        <v>162</v>
      </c>
      <c r="AT1479" s="126" t="s">
        <v>157</v>
      </c>
      <c r="AU1479" s="126" t="s">
        <v>80</v>
      </c>
      <c r="AY1479" s="16" t="s">
        <v>155</v>
      </c>
      <c r="BE1479" s="127">
        <f>IF(N1479="základní",J1479,0)</f>
        <v>0</v>
      </c>
      <c r="BF1479" s="127">
        <f>IF(N1479="snížená",J1479,0)</f>
        <v>0</v>
      </c>
      <c r="BG1479" s="127">
        <f>IF(N1479="zákl. přenesená",J1479,0)</f>
        <v>0</v>
      </c>
      <c r="BH1479" s="127">
        <f>IF(N1479="sníž. přenesená",J1479,0)</f>
        <v>0</v>
      </c>
      <c r="BI1479" s="127">
        <f>IF(N1479="nulová",J1479,0)</f>
        <v>0</v>
      </c>
      <c r="BJ1479" s="16" t="s">
        <v>78</v>
      </c>
      <c r="BK1479" s="127">
        <f>ROUND(I1479*H1479,2)</f>
        <v>0</v>
      </c>
      <c r="BL1479" s="16" t="s">
        <v>162</v>
      </c>
      <c r="BM1479" s="126" t="s">
        <v>1781</v>
      </c>
    </row>
    <row r="1480" spans="2:65" s="1" customFormat="1" ht="29.25">
      <c r="B1480" s="31"/>
      <c r="D1480" s="234" t="s">
        <v>166</v>
      </c>
      <c r="F1480" s="235" t="s">
        <v>1782</v>
      </c>
      <c r="I1480" s="128"/>
      <c r="L1480" s="31"/>
      <c r="M1480" s="129"/>
      <c r="T1480" s="52"/>
      <c r="AT1480" s="16" t="s">
        <v>166</v>
      </c>
      <c r="AU1480" s="16" t="s">
        <v>80</v>
      </c>
    </row>
    <row r="1481" spans="2:65" s="1" customFormat="1" ht="44.25" customHeight="1">
      <c r="B1481" s="31"/>
      <c r="C1481" s="239" t="s">
        <v>1783</v>
      </c>
      <c r="D1481" s="239" t="s">
        <v>157</v>
      </c>
      <c r="E1481" s="240" t="s">
        <v>199</v>
      </c>
      <c r="F1481" s="241" t="s">
        <v>200</v>
      </c>
      <c r="G1481" s="242" t="s">
        <v>201</v>
      </c>
      <c r="H1481" s="243">
        <v>8</v>
      </c>
      <c r="I1481" s="120"/>
      <c r="J1481" s="121">
        <f>ROUND(I1481*H1481,2)</f>
        <v>0</v>
      </c>
      <c r="K1481" s="119" t="s">
        <v>161</v>
      </c>
      <c r="L1481" s="31"/>
      <c r="M1481" s="122" t="s">
        <v>19</v>
      </c>
      <c r="N1481" s="123" t="s">
        <v>44</v>
      </c>
      <c r="P1481" s="124">
        <f>O1481*H1481</f>
        <v>0</v>
      </c>
      <c r="Q1481" s="124">
        <v>0</v>
      </c>
      <c r="R1481" s="124">
        <f>Q1481*H1481</f>
        <v>0</v>
      </c>
      <c r="S1481" s="124">
        <v>0</v>
      </c>
      <c r="T1481" s="125">
        <f>S1481*H1481</f>
        <v>0</v>
      </c>
      <c r="AR1481" s="126" t="s">
        <v>162</v>
      </c>
      <c r="AT1481" s="126" t="s">
        <v>157</v>
      </c>
      <c r="AU1481" s="126" t="s">
        <v>80</v>
      </c>
      <c r="AY1481" s="16" t="s">
        <v>155</v>
      </c>
      <c r="BE1481" s="127">
        <f>IF(N1481="základní",J1481,0)</f>
        <v>0</v>
      </c>
      <c r="BF1481" s="127">
        <f>IF(N1481="snížená",J1481,0)</f>
        <v>0</v>
      </c>
      <c r="BG1481" s="127">
        <f>IF(N1481="zákl. přenesená",J1481,0)</f>
        <v>0</v>
      </c>
      <c r="BH1481" s="127">
        <f>IF(N1481="sníž. přenesená",J1481,0)</f>
        <v>0</v>
      </c>
      <c r="BI1481" s="127">
        <f>IF(N1481="nulová",J1481,0)</f>
        <v>0</v>
      </c>
      <c r="BJ1481" s="16" t="s">
        <v>78</v>
      </c>
      <c r="BK1481" s="127">
        <f>ROUND(I1481*H1481,2)</f>
        <v>0</v>
      </c>
      <c r="BL1481" s="16" t="s">
        <v>162</v>
      </c>
      <c r="BM1481" s="126" t="s">
        <v>1784</v>
      </c>
    </row>
    <row r="1482" spans="2:65" s="1" customFormat="1">
      <c r="B1482" s="31"/>
      <c r="D1482" s="244" t="s">
        <v>164</v>
      </c>
      <c r="F1482" s="245" t="s">
        <v>203</v>
      </c>
      <c r="I1482" s="128"/>
      <c r="L1482" s="31"/>
      <c r="M1482" s="129"/>
      <c r="T1482" s="52"/>
      <c r="AT1482" s="16" t="s">
        <v>164</v>
      </c>
      <c r="AU1482" s="16" t="s">
        <v>80</v>
      </c>
    </row>
    <row r="1483" spans="2:65" s="1" customFormat="1" ht="19.5">
      <c r="B1483" s="31"/>
      <c r="D1483" s="234" t="s">
        <v>166</v>
      </c>
      <c r="F1483" s="235" t="s">
        <v>204</v>
      </c>
      <c r="I1483" s="128"/>
      <c r="L1483" s="31"/>
      <c r="M1483" s="129"/>
      <c r="T1483" s="52"/>
      <c r="AT1483" s="16" t="s">
        <v>166</v>
      </c>
      <c r="AU1483" s="16" t="s">
        <v>80</v>
      </c>
    </row>
    <row r="1484" spans="2:65" s="11" customFormat="1" ht="22.9" customHeight="1">
      <c r="B1484" s="109"/>
      <c r="C1484" s="236"/>
      <c r="D1484" s="237" t="s">
        <v>72</v>
      </c>
      <c r="E1484" s="238" t="s">
        <v>393</v>
      </c>
      <c r="F1484" s="238" t="s">
        <v>1785</v>
      </c>
      <c r="G1484" s="236"/>
      <c r="H1484" s="236"/>
      <c r="I1484" s="286"/>
      <c r="J1484" s="287">
        <f>BK1484</f>
        <v>0</v>
      </c>
      <c r="K1484" s="236"/>
      <c r="L1484" s="109"/>
      <c r="M1484" s="114"/>
      <c r="P1484" s="115">
        <f>SUM(P1485:P1511)</f>
        <v>0</v>
      </c>
      <c r="R1484" s="115">
        <f>SUM(R1485:R1511)</f>
        <v>1.194E-3</v>
      </c>
      <c r="T1484" s="116">
        <f>SUM(T1485:T1511)</f>
        <v>0</v>
      </c>
      <c r="AR1484" s="110" t="s">
        <v>78</v>
      </c>
      <c r="AT1484" s="117" t="s">
        <v>72</v>
      </c>
      <c r="AU1484" s="117" t="s">
        <v>78</v>
      </c>
      <c r="AY1484" s="110" t="s">
        <v>155</v>
      </c>
      <c r="BK1484" s="118">
        <f>SUM(BK1485:BK1511)</f>
        <v>0</v>
      </c>
    </row>
    <row r="1485" spans="2:65" s="1" customFormat="1" ht="24.2" customHeight="1">
      <c r="B1485" s="31"/>
      <c r="C1485" s="239" t="s">
        <v>1786</v>
      </c>
      <c r="D1485" s="239" t="s">
        <v>157</v>
      </c>
      <c r="E1485" s="240" t="s">
        <v>1787</v>
      </c>
      <c r="F1485" s="241" t="s">
        <v>1788</v>
      </c>
      <c r="G1485" s="242" t="s">
        <v>160</v>
      </c>
      <c r="H1485" s="243">
        <v>39810</v>
      </c>
      <c r="I1485" s="120"/>
      <c r="J1485" s="121">
        <f>ROUND(I1485*H1485,2)</f>
        <v>0</v>
      </c>
      <c r="K1485" s="119" t="s">
        <v>19</v>
      </c>
      <c r="L1485" s="31"/>
      <c r="M1485" s="122" t="s">
        <v>19</v>
      </c>
      <c r="N1485" s="123" t="s">
        <v>44</v>
      </c>
      <c r="P1485" s="124">
        <f>O1485*H1485</f>
        <v>0</v>
      </c>
      <c r="Q1485" s="124">
        <v>0</v>
      </c>
      <c r="R1485" s="124">
        <f>Q1485*H1485</f>
        <v>0</v>
      </c>
      <c r="S1485" s="124">
        <v>0</v>
      </c>
      <c r="T1485" s="125">
        <f>S1485*H1485</f>
        <v>0</v>
      </c>
      <c r="AR1485" s="126" t="s">
        <v>162</v>
      </c>
      <c r="AT1485" s="126" t="s">
        <v>157</v>
      </c>
      <c r="AU1485" s="126" t="s">
        <v>80</v>
      </c>
      <c r="AY1485" s="16" t="s">
        <v>155</v>
      </c>
      <c r="BE1485" s="127">
        <f>IF(N1485="základní",J1485,0)</f>
        <v>0</v>
      </c>
      <c r="BF1485" s="127">
        <f>IF(N1485="snížená",J1485,0)</f>
        <v>0</v>
      </c>
      <c r="BG1485" s="127">
        <f>IF(N1485="zákl. přenesená",J1485,0)</f>
        <v>0</v>
      </c>
      <c r="BH1485" s="127">
        <f>IF(N1485="sníž. přenesená",J1485,0)</f>
        <v>0</v>
      </c>
      <c r="BI1485" s="127">
        <f>IF(N1485="nulová",J1485,0)</f>
        <v>0</v>
      </c>
      <c r="BJ1485" s="16" t="s">
        <v>78</v>
      </c>
      <c r="BK1485" s="127">
        <f>ROUND(I1485*H1485,2)</f>
        <v>0</v>
      </c>
      <c r="BL1485" s="16" t="s">
        <v>162</v>
      </c>
      <c r="BM1485" s="126" t="s">
        <v>1789</v>
      </c>
    </row>
    <row r="1486" spans="2:65" s="1" customFormat="1" ht="19.5">
      <c r="B1486" s="31"/>
      <c r="D1486" s="234" t="s">
        <v>166</v>
      </c>
      <c r="F1486" s="235" t="s">
        <v>1790</v>
      </c>
      <c r="I1486" s="128"/>
      <c r="L1486" s="31"/>
      <c r="M1486" s="129"/>
      <c r="T1486" s="52"/>
      <c r="AT1486" s="16" t="s">
        <v>166</v>
      </c>
      <c r="AU1486" s="16" t="s">
        <v>80</v>
      </c>
    </row>
    <row r="1487" spans="2:65" s="12" customFormat="1">
      <c r="B1487" s="130"/>
      <c r="C1487" s="246"/>
      <c r="D1487" s="234" t="s">
        <v>168</v>
      </c>
      <c r="E1487" s="247" t="s">
        <v>19</v>
      </c>
      <c r="F1487" s="248" t="s">
        <v>1791</v>
      </c>
      <c r="G1487" s="246"/>
      <c r="H1487" s="249">
        <v>39810</v>
      </c>
      <c r="I1487" s="132"/>
      <c r="L1487" s="130"/>
      <c r="M1487" s="133"/>
      <c r="T1487" s="134"/>
      <c r="AT1487" s="131" t="s">
        <v>168</v>
      </c>
      <c r="AU1487" s="131" t="s">
        <v>80</v>
      </c>
      <c r="AV1487" s="12" t="s">
        <v>80</v>
      </c>
      <c r="AW1487" s="12" t="s">
        <v>34</v>
      </c>
      <c r="AX1487" s="12" t="s">
        <v>78</v>
      </c>
      <c r="AY1487" s="131" t="s">
        <v>155</v>
      </c>
    </row>
    <row r="1488" spans="2:65" s="1" customFormat="1" ht="16.5" customHeight="1">
      <c r="B1488" s="31"/>
      <c r="C1488" s="239" t="s">
        <v>1792</v>
      </c>
      <c r="D1488" s="239" t="s">
        <v>157</v>
      </c>
      <c r="E1488" s="240" t="s">
        <v>1793</v>
      </c>
      <c r="F1488" s="241" t="s">
        <v>1794</v>
      </c>
      <c r="G1488" s="242" t="s">
        <v>160</v>
      </c>
      <c r="H1488" s="243">
        <v>690</v>
      </c>
      <c r="I1488" s="120"/>
      <c r="J1488" s="121">
        <f>ROUND(I1488*H1488,2)</f>
        <v>0</v>
      </c>
      <c r="K1488" s="119" t="s">
        <v>19</v>
      </c>
      <c r="L1488" s="31"/>
      <c r="M1488" s="122" t="s">
        <v>19</v>
      </c>
      <c r="N1488" s="123" t="s">
        <v>44</v>
      </c>
      <c r="P1488" s="124">
        <f>O1488*H1488</f>
        <v>0</v>
      </c>
      <c r="Q1488" s="124">
        <v>0</v>
      </c>
      <c r="R1488" s="124">
        <f>Q1488*H1488</f>
        <v>0</v>
      </c>
      <c r="S1488" s="124">
        <v>0</v>
      </c>
      <c r="T1488" s="125">
        <f>S1488*H1488</f>
        <v>0</v>
      </c>
      <c r="AR1488" s="126" t="s">
        <v>162</v>
      </c>
      <c r="AT1488" s="126" t="s">
        <v>157</v>
      </c>
      <c r="AU1488" s="126" t="s">
        <v>80</v>
      </c>
      <c r="AY1488" s="16" t="s">
        <v>155</v>
      </c>
      <c r="BE1488" s="127">
        <f>IF(N1488="základní",J1488,0)</f>
        <v>0</v>
      </c>
      <c r="BF1488" s="127">
        <f>IF(N1488="snížená",J1488,0)</f>
        <v>0</v>
      </c>
      <c r="BG1488" s="127">
        <f>IF(N1488="zákl. přenesená",J1488,0)</f>
        <v>0</v>
      </c>
      <c r="BH1488" s="127">
        <f>IF(N1488="sníž. přenesená",J1488,0)</f>
        <v>0</v>
      </c>
      <c r="BI1488" s="127">
        <f>IF(N1488="nulová",J1488,0)</f>
        <v>0</v>
      </c>
      <c r="BJ1488" s="16" t="s">
        <v>78</v>
      </c>
      <c r="BK1488" s="127">
        <f>ROUND(I1488*H1488,2)</f>
        <v>0</v>
      </c>
      <c r="BL1488" s="16" t="s">
        <v>162</v>
      </c>
      <c r="BM1488" s="126" t="s">
        <v>1795</v>
      </c>
    </row>
    <row r="1489" spans="2:65" s="12" customFormat="1">
      <c r="B1489" s="130"/>
      <c r="C1489" s="246"/>
      <c r="D1489" s="234" t="s">
        <v>168</v>
      </c>
      <c r="E1489" s="247" t="s">
        <v>19</v>
      </c>
      <c r="F1489" s="248" t="s">
        <v>1796</v>
      </c>
      <c r="G1489" s="246"/>
      <c r="H1489" s="249">
        <v>690</v>
      </c>
      <c r="I1489" s="132"/>
      <c r="L1489" s="130"/>
      <c r="M1489" s="133"/>
      <c r="T1489" s="134"/>
      <c r="AT1489" s="131" t="s">
        <v>168</v>
      </c>
      <c r="AU1489" s="131" t="s">
        <v>80</v>
      </c>
      <c r="AV1489" s="12" t="s">
        <v>80</v>
      </c>
      <c r="AW1489" s="12" t="s">
        <v>34</v>
      </c>
      <c r="AX1489" s="12" t="s">
        <v>78</v>
      </c>
      <c r="AY1489" s="131" t="s">
        <v>155</v>
      </c>
    </row>
    <row r="1490" spans="2:65" s="1" customFormat="1" ht="24.2" customHeight="1">
      <c r="B1490" s="31"/>
      <c r="C1490" s="239" t="s">
        <v>1797</v>
      </c>
      <c r="D1490" s="239" t="s">
        <v>157</v>
      </c>
      <c r="E1490" s="240" t="s">
        <v>956</v>
      </c>
      <c r="F1490" s="241" t="s">
        <v>957</v>
      </c>
      <c r="G1490" s="242" t="s">
        <v>300</v>
      </c>
      <c r="H1490" s="243">
        <v>159.24</v>
      </c>
      <c r="I1490" s="120"/>
      <c r="J1490" s="121">
        <f>ROUND(I1490*H1490,2)</f>
        <v>0</v>
      </c>
      <c r="K1490" s="119" t="s">
        <v>19</v>
      </c>
      <c r="L1490" s="31"/>
      <c r="M1490" s="122" t="s">
        <v>19</v>
      </c>
      <c r="N1490" s="123" t="s">
        <v>44</v>
      </c>
      <c r="P1490" s="124">
        <f>O1490*H1490</f>
        <v>0</v>
      </c>
      <c r="Q1490" s="124">
        <v>0</v>
      </c>
      <c r="R1490" s="124">
        <f>Q1490*H1490</f>
        <v>0</v>
      </c>
      <c r="S1490" s="124">
        <v>0</v>
      </c>
      <c r="T1490" s="125">
        <f>S1490*H1490</f>
        <v>0</v>
      </c>
      <c r="AR1490" s="126" t="s">
        <v>162</v>
      </c>
      <c r="AT1490" s="126" t="s">
        <v>157</v>
      </c>
      <c r="AU1490" s="126" t="s">
        <v>80</v>
      </c>
      <c r="AY1490" s="16" t="s">
        <v>155</v>
      </c>
      <c r="BE1490" s="127">
        <f>IF(N1490="základní",J1490,0)</f>
        <v>0</v>
      </c>
      <c r="BF1490" s="127">
        <f>IF(N1490="snížená",J1490,0)</f>
        <v>0</v>
      </c>
      <c r="BG1490" s="127">
        <f>IF(N1490="zákl. přenesená",J1490,0)</f>
        <v>0</v>
      </c>
      <c r="BH1490" s="127">
        <f>IF(N1490="sníž. přenesená",J1490,0)</f>
        <v>0</v>
      </c>
      <c r="BI1490" s="127">
        <f>IF(N1490="nulová",J1490,0)</f>
        <v>0</v>
      </c>
      <c r="BJ1490" s="16" t="s">
        <v>78</v>
      </c>
      <c r="BK1490" s="127">
        <f>ROUND(I1490*H1490,2)</f>
        <v>0</v>
      </c>
      <c r="BL1490" s="16" t="s">
        <v>162</v>
      </c>
      <c r="BM1490" s="126" t="s">
        <v>1798</v>
      </c>
    </row>
    <row r="1491" spans="2:65" s="1" customFormat="1" ht="19.5">
      <c r="B1491" s="31"/>
      <c r="D1491" s="234" t="s">
        <v>166</v>
      </c>
      <c r="F1491" s="235" t="s">
        <v>1799</v>
      </c>
      <c r="I1491" s="128"/>
      <c r="L1491" s="31"/>
      <c r="M1491" s="129"/>
      <c r="T1491" s="52"/>
      <c r="AT1491" s="16" t="s">
        <v>166</v>
      </c>
      <c r="AU1491" s="16" t="s">
        <v>80</v>
      </c>
    </row>
    <row r="1492" spans="2:65" s="12" customFormat="1">
      <c r="B1492" s="130"/>
      <c r="C1492" s="246"/>
      <c r="D1492" s="234" t="s">
        <v>168</v>
      </c>
      <c r="E1492" s="247" t="s">
        <v>19</v>
      </c>
      <c r="F1492" s="248" t="s">
        <v>1800</v>
      </c>
      <c r="G1492" s="246"/>
      <c r="H1492" s="249">
        <v>159.24</v>
      </c>
      <c r="I1492" s="132"/>
      <c r="L1492" s="130"/>
      <c r="M1492" s="133"/>
      <c r="T1492" s="134"/>
      <c r="AT1492" s="131" t="s">
        <v>168</v>
      </c>
      <c r="AU1492" s="131" t="s">
        <v>80</v>
      </c>
      <c r="AV1492" s="12" t="s">
        <v>80</v>
      </c>
      <c r="AW1492" s="12" t="s">
        <v>34</v>
      </c>
      <c r="AX1492" s="12" t="s">
        <v>78</v>
      </c>
      <c r="AY1492" s="131" t="s">
        <v>155</v>
      </c>
    </row>
    <row r="1493" spans="2:65" s="1" customFormat="1" ht="16.5" customHeight="1">
      <c r="B1493" s="31"/>
      <c r="C1493" s="250" t="s">
        <v>1801</v>
      </c>
      <c r="D1493" s="250" t="s">
        <v>192</v>
      </c>
      <c r="E1493" s="251" t="s">
        <v>1697</v>
      </c>
      <c r="F1493" s="252" t="s">
        <v>1698</v>
      </c>
      <c r="G1493" s="253" t="s">
        <v>300</v>
      </c>
      <c r="H1493" s="254">
        <v>159.24</v>
      </c>
      <c r="I1493" s="136"/>
      <c r="J1493" s="137">
        <f>ROUND(I1493*H1493,2)</f>
        <v>0</v>
      </c>
      <c r="K1493" s="135" t="s">
        <v>19</v>
      </c>
      <c r="L1493" s="138"/>
      <c r="M1493" s="139" t="s">
        <v>19</v>
      </c>
      <c r="N1493" s="140" t="s">
        <v>44</v>
      </c>
      <c r="P1493" s="124">
        <f>O1493*H1493</f>
        <v>0</v>
      </c>
      <c r="Q1493" s="124">
        <v>0</v>
      </c>
      <c r="R1493" s="124">
        <f>Q1493*H1493</f>
        <v>0</v>
      </c>
      <c r="S1493" s="124">
        <v>0</v>
      </c>
      <c r="T1493" s="125">
        <f>S1493*H1493</f>
        <v>0</v>
      </c>
      <c r="AR1493" s="126" t="s">
        <v>195</v>
      </c>
      <c r="AT1493" s="126" t="s">
        <v>192</v>
      </c>
      <c r="AU1493" s="126" t="s">
        <v>80</v>
      </c>
      <c r="AY1493" s="16" t="s">
        <v>155</v>
      </c>
      <c r="BE1493" s="127">
        <f>IF(N1493="základní",J1493,0)</f>
        <v>0</v>
      </c>
      <c r="BF1493" s="127">
        <f>IF(N1493="snížená",J1493,0)</f>
        <v>0</v>
      </c>
      <c r="BG1493" s="127">
        <f>IF(N1493="zákl. přenesená",J1493,0)</f>
        <v>0</v>
      </c>
      <c r="BH1493" s="127">
        <f>IF(N1493="sníž. přenesená",J1493,0)</f>
        <v>0</v>
      </c>
      <c r="BI1493" s="127">
        <f>IF(N1493="nulová",J1493,0)</f>
        <v>0</v>
      </c>
      <c r="BJ1493" s="16" t="s">
        <v>78</v>
      </c>
      <c r="BK1493" s="127">
        <f>ROUND(I1493*H1493,2)</f>
        <v>0</v>
      </c>
      <c r="BL1493" s="16" t="s">
        <v>162</v>
      </c>
      <c r="BM1493" s="126" t="s">
        <v>1802</v>
      </c>
    </row>
    <row r="1494" spans="2:65" s="1" customFormat="1" ht="19.5">
      <c r="B1494" s="31"/>
      <c r="D1494" s="234" t="s">
        <v>166</v>
      </c>
      <c r="F1494" s="235" t="s">
        <v>1700</v>
      </c>
      <c r="I1494" s="128"/>
      <c r="L1494" s="31"/>
      <c r="M1494" s="129"/>
      <c r="T1494" s="52"/>
      <c r="AT1494" s="16" t="s">
        <v>166</v>
      </c>
      <c r="AU1494" s="16" t="s">
        <v>80</v>
      </c>
    </row>
    <row r="1495" spans="2:65" s="1" customFormat="1" ht="37.9" customHeight="1">
      <c r="B1495" s="31"/>
      <c r="C1495" s="239" t="s">
        <v>1803</v>
      </c>
      <c r="D1495" s="239" t="s">
        <v>157</v>
      </c>
      <c r="E1495" s="240" t="s">
        <v>1804</v>
      </c>
      <c r="F1495" s="241" t="s">
        <v>1805</v>
      </c>
      <c r="G1495" s="242" t="s">
        <v>160</v>
      </c>
      <c r="H1495" s="243">
        <v>796.2</v>
      </c>
      <c r="I1495" s="120"/>
      <c r="J1495" s="121">
        <f>ROUND(I1495*H1495,2)</f>
        <v>0</v>
      </c>
      <c r="K1495" s="119" t="s">
        <v>161</v>
      </c>
      <c r="L1495" s="31"/>
      <c r="M1495" s="122" t="s">
        <v>19</v>
      </c>
      <c r="N1495" s="123" t="s">
        <v>44</v>
      </c>
      <c r="P1495" s="124">
        <f>O1495*H1495</f>
        <v>0</v>
      </c>
      <c r="Q1495" s="124">
        <v>0</v>
      </c>
      <c r="R1495" s="124">
        <f>Q1495*H1495</f>
        <v>0</v>
      </c>
      <c r="S1495" s="124">
        <v>0</v>
      </c>
      <c r="T1495" s="125">
        <f>S1495*H1495</f>
        <v>0</v>
      </c>
      <c r="AR1495" s="126" t="s">
        <v>162</v>
      </c>
      <c r="AT1495" s="126" t="s">
        <v>157</v>
      </c>
      <c r="AU1495" s="126" t="s">
        <v>80</v>
      </c>
      <c r="AY1495" s="16" t="s">
        <v>155</v>
      </c>
      <c r="BE1495" s="127">
        <f>IF(N1495="základní",J1495,0)</f>
        <v>0</v>
      </c>
      <c r="BF1495" s="127">
        <f>IF(N1495="snížená",J1495,0)</f>
        <v>0</v>
      </c>
      <c r="BG1495" s="127">
        <f>IF(N1495="zákl. přenesená",J1495,0)</f>
        <v>0</v>
      </c>
      <c r="BH1495" s="127">
        <f>IF(N1495="sníž. přenesená",J1495,0)</f>
        <v>0</v>
      </c>
      <c r="BI1495" s="127">
        <f>IF(N1495="nulová",J1495,0)</f>
        <v>0</v>
      </c>
      <c r="BJ1495" s="16" t="s">
        <v>78</v>
      </c>
      <c r="BK1495" s="127">
        <f>ROUND(I1495*H1495,2)</f>
        <v>0</v>
      </c>
      <c r="BL1495" s="16" t="s">
        <v>162</v>
      </c>
      <c r="BM1495" s="126" t="s">
        <v>1806</v>
      </c>
    </row>
    <row r="1496" spans="2:65" s="1" customFormat="1">
      <c r="B1496" s="31"/>
      <c r="D1496" s="244" t="s">
        <v>164</v>
      </c>
      <c r="F1496" s="245" t="s">
        <v>1807</v>
      </c>
      <c r="I1496" s="128"/>
      <c r="L1496" s="31"/>
      <c r="M1496" s="129"/>
      <c r="T1496" s="52"/>
      <c r="AT1496" s="16" t="s">
        <v>164</v>
      </c>
      <c r="AU1496" s="16" t="s">
        <v>80</v>
      </c>
    </row>
    <row r="1497" spans="2:65" s="1" customFormat="1" ht="19.5">
      <c r="B1497" s="31"/>
      <c r="D1497" s="234" t="s">
        <v>166</v>
      </c>
      <c r="F1497" s="235" t="s">
        <v>1808</v>
      </c>
      <c r="I1497" s="128"/>
      <c r="L1497" s="31"/>
      <c r="M1497" s="129"/>
      <c r="T1497" s="52"/>
      <c r="AT1497" s="16" t="s">
        <v>166</v>
      </c>
      <c r="AU1497" s="16" t="s">
        <v>80</v>
      </c>
    </row>
    <row r="1498" spans="2:65" s="12" customFormat="1">
      <c r="B1498" s="130"/>
      <c r="C1498" s="246"/>
      <c r="D1498" s="234" t="s">
        <v>168</v>
      </c>
      <c r="E1498" s="247" t="s">
        <v>19</v>
      </c>
      <c r="F1498" s="248" t="s">
        <v>1809</v>
      </c>
      <c r="G1498" s="246"/>
      <c r="H1498" s="249">
        <v>796.2</v>
      </c>
      <c r="I1498" s="132"/>
      <c r="L1498" s="130"/>
      <c r="M1498" s="133"/>
      <c r="T1498" s="134"/>
      <c r="AT1498" s="131" t="s">
        <v>168</v>
      </c>
      <c r="AU1498" s="131" t="s">
        <v>80</v>
      </c>
      <c r="AV1498" s="12" t="s">
        <v>80</v>
      </c>
      <c r="AW1498" s="12" t="s">
        <v>34</v>
      </c>
      <c r="AX1498" s="12" t="s">
        <v>78</v>
      </c>
      <c r="AY1498" s="131" t="s">
        <v>155</v>
      </c>
    </row>
    <row r="1499" spans="2:65" s="1" customFormat="1" ht="16.5" customHeight="1">
      <c r="B1499" s="31"/>
      <c r="C1499" s="250" t="s">
        <v>1810</v>
      </c>
      <c r="D1499" s="250" t="s">
        <v>192</v>
      </c>
      <c r="E1499" s="251" t="s">
        <v>1716</v>
      </c>
      <c r="F1499" s="252" t="s">
        <v>1717</v>
      </c>
      <c r="G1499" s="253" t="s">
        <v>300</v>
      </c>
      <c r="H1499" s="254">
        <v>1.194</v>
      </c>
      <c r="I1499" s="136"/>
      <c r="J1499" s="137">
        <f>ROUND(I1499*H1499,2)</f>
        <v>0</v>
      </c>
      <c r="K1499" s="135" t="s">
        <v>161</v>
      </c>
      <c r="L1499" s="138"/>
      <c r="M1499" s="139" t="s">
        <v>19</v>
      </c>
      <c r="N1499" s="140" t="s">
        <v>44</v>
      </c>
      <c r="P1499" s="124">
        <f>O1499*H1499</f>
        <v>0</v>
      </c>
      <c r="Q1499" s="124">
        <v>1E-3</v>
      </c>
      <c r="R1499" s="124">
        <f>Q1499*H1499</f>
        <v>1.194E-3</v>
      </c>
      <c r="S1499" s="124">
        <v>0</v>
      </c>
      <c r="T1499" s="125">
        <f>S1499*H1499</f>
        <v>0</v>
      </c>
      <c r="AR1499" s="126" t="s">
        <v>195</v>
      </c>
      <c r="AT1499" s="126" t="s">
        <v>192</v>
      </c>
      <c r="AU1499" s="126" t="s">
        <v>80</v>
      </c>
      <c r="AY1499" s="16" t="s">
        <v>155</v>
      </c>
      <c r="BE1499" s="127">
        <f>IF(N1499="základní",J1499,0)</f>
        <v>0</v>
      </c>
      <c r="BF1499" s="127">
        <f>IF(N1499="snížená",J1499,0)</f>
        <v>0</v>
      </c>
      <c r="BG1499" s="127">
        <f>IF(N1499="zákl. přenesená",J1499,0)</f>
        <v>0</v>
      </c>
      <c r="BH1499" s="127">
        <f>IF(N1499="sníž. přenesená",J1499,0)</f>
        <v>0</v>
      </c>
      <c r="BI1499" s="127">
        <f>IF(N1499="nulová",J1499,0)</f>
        <v>0</v>
      </c>
      <c r="BJ1499" s="16" t="s">
        <v>78</v>
      </c>
      <c r="BK1499" s="127">
        <f>ROUND(I1499*H1499,2)</f>
        <v>0</v>
      </c>
      <c r="BL1499" s="16" t="s">
        <v>162</v>
      </c>
      <c r="BM1499" s="126" t="s">
        <v>1811</v>
      </c>
    </row>
    <row r="1500" spans="2:65" s="12" customFormat="1">
      <c r="B1500" s="130"/>
      <c r="C1500" s="246"/>
      <c r="D1500" s="234" t="s">
        <v>168</v>
      </c>
      <c r="E1500" s="246"/>
      <c r="F1500" s="248" t="s">
        <v>1812</v>
      </c>
      <c r="G1500" s="246"/>
      <c r="H1500" s="249">
        <v>1.194</v>
      </c>
      <c r="I1500" s="132"/>
      <c r="L1500" s="130"/>
      <c r="M1500" s="133"/>
      <c r="T1500" s="134"/>
      <c r="AT1500" s="131" t="s">
        <v>168</v>
      </c>
      <c r="AU1500" s="131" t="s">
        <v>80</v>
      </c>
      <c r="AV1500" s="12" t="s">
        <v>80</v>
      </c>
      <c r="AW1500" s="12" t="s">
        <v>4</v>
      </c>
      <c r="AX1500" s="12" t="s">
        <v>78</v>
      </c>
      <c r="AY1500" s="131" t="s">
        <v>155</v>
      </c>
    </row>
    <row r="1501" spans="2:65" s="1" customFormat="1" ht="24.2" customHeight="1">
      <c r="B1501" s="31"/>
      <c r="C1501" s="239" t="s">
        <v>1813</v>
      </c>
      <c r="D1501" s="239" t="s">
        <v>157</v>
      </c>
      <c r="E1501" s="240" t="s">
        <v>1814</v>
      </c>
      <c r="F1501" s="241" t="s">
        <v>1815</v>
      </c>
      <c r="G1501" s="242" t="s">
        <v>160</v>
      </c>
      <c r="H1501" s="243">
        <v>1990.5</v>
      </c>
      <c r="I1501" s="120"/>
      <c r="J1501" s="121">
        <f>ROUND(I1501*H1501,2)</f>
        <v>0</v>
      </c>
      <c r="K1501" s="119" t="s">
        <v>161</v>
      </c>
      <c r="L1501" s="31"/>
      <c r="M1501" s="122" t="s">
        <v>19</v>
      </c>
      <c r="N1501" s="123" t="s">
        <v>44</v>
      </c>
      <c r="P1501" s="124">
        <f>O1501*H1501</f>
        <v>0</v>
      </c>
      <c r="Q1501" s="124">
        <v>0</v>
      </c>
      <c r="R1501" s="124">
        <f>Q1501*H1501</f>
        <v>0</v>
      </c>
      <c r="S1501" s="124">
        <v>0</v>
      </c>
      <c r="T1501" s="125">
        <f>S1501*H1501</f>
        <v>0</v>
      </c>
      <c r="AR1501" s="126" t="s">
        <v>162</v>
      </c>
      <c r="AT1501" s="126" t="s">
        <v>157</v>
      </c>
      <c r="AU1501" s="126" t="s">
        <v>80</v>
      </c>
      <c r="AY1501" s="16" t="s">
        <v>155</v>
      </c>
      <c r="BE1501" s="127">
        <f>IF(N1501="základní",J1501,0)</f>
        <v>0</v>
      </c>
      <c r="BF1501" s="127">
        <f>IF(N1501="snížená",J1501,0)</f>
        <v>0</v>
      </c>
      <c r="BG1501" s="127">
        <f>IF(N1501="zákl. přenesená",J1501,0)</f>
        <v>0</v>
      </c>
      <c r="BH1501" s="127">
        <f>IF(N1501="sníž. přenesená",J1501,0)</f>
        <v>0</v>
      </c>
      <c r="BI1501" s="127">
        <f>IF(N1501="nulová",J1501,0)</f>
        <v>0</v>
      </c>
      <c r="BJ1501" s="16" t="s">
        <v>78</v>
      </c>
      <c r="BK1501" s="127">
        <f>ROUND(I1501*H1501,2)</f>
        <v>0</v>
      </c>
      <c r="BL1501" s="16" t="s">
        <v>162</v>
      </c>
      <c r="BM1501" s="126" t="s">
        <v>1816</v>
      </c>
    </row>
    <row r="1502" spans="2:65" s="1" customFormat="1">
      <c r="B1502" s="31"/>
      <c r="D1502" s="244" t="s">
        <v>164</v>
      </c>
      <c r="F1502" s="245" t="s">
        <v>1817</v>
      </c>
      <c r="I1502" s="128"/>
      <c r="L1502" s="31"/>
      <c r="M1502" s="129"/>
      <c r="T1502" s="52"/>
      <c r="AT1502" s="16" t="s">
        <v>164</v>
      </c>
      <c r="AU1502" s="16" t="s">
        <v>80</v>
      </c>
    </row>
    <row r="1503" spans="2:65" s="1" customFormat="1" ht="19.5">
      <c r="B1503" s="31"/>
      <c r="D1503" s="234" t="s">
        <v>166</v>
      </c>
      <c r="F1503" s="235" t="s">
        <v>1818</v>
      </c>
      <c r="I1503" s="128"/>
      <c r="L1503" s="31"/>
      <c r="M1503" s="129"/>
      <c r="T1503" s="52"/>
      <c r="AT1503" s="16" t="s">
        <v>166</v>
      </c>
      <c r="AU1503" s="16" t="s">
        <v>80</v>
      </c>
    </row>
    <row r="1504" spans="2:65" s="12" customFormat="1">
      <c r="B1504" s="130"/>
      <c r="C1504" s="246"/>
      <c r="D1504" s="234" t="s">
        <v>168</v>
      </c>
      <c r="E1504" s="247" t="s">
        <v>19</v>
      </c>
      <c r="F1504" s="248" t="s">
        <v>1819</v>
      </c>
      <c r="G1504" s="246"/>
      <c r="H1504" s="249">
        <v>1990.5</v>
      </c>
      <c r="I1504" s="132"/>
      <c r="L1504" s="130"/>
      <c r="M1504" s="133"/>
      <c r="T1504" s="134"/>
      <c r="AT1504" s="131" t="s">
        <v>168</v>
      </c>
      <c r="AU1504" s="131" t="s">
        <v>80</v>
      </c>
      <c r="AV1504" s="12" t="s">
        <v>80</v>
      </c>
      <c r="AW1504" s="12" t="s">
        <v>34</v>
      </c>
      <c r="AX1504" s="12" t="s">
        <v>78</v>
      </c>
      <c r="AY1504" s="131" t="s">
        <v>155</v>
      </c>
    </row>
    <row r="1505" spans="2:65" s="1" customFormat="1" ht="37.9" customHeight="1">
      <c r="B1505" s="31"/>
      <c r="C1505" s="239" t="s">
        <v>1820</v>
      </c>
      <c r="D1505" s="239" t="s">
        <v>157</v>
      </c>
      <c r="E1505" s="240" t="s">
        <v>1821</v>
      </c>
      <c r="F1505" s="241" t="s">
        <v>1822</v>
      </c>
      <c r="G1505" s="242" t="s">
        <v>160</v>
      </c>
      <c r="H1505" s="243">
        <v>1592.4</v>
      </c>
      <c r="I1505" s="120"/>
      <c r="J1505" s="121">
        <f>ROUND(I1505*H1505,2)</f>
        <v>0</v>
      </c>
      <c r="K1505" s="119" t="s">
        <v>161</v>
      </c>
      <c r="L1505" s="31"/>
      <c r="M1505" s="122" t="s">
        <v>19</v>
      </c>
      <c r="N1505" s="123" t="s">
        <v>44</v>
      </c>
      <c r="P1505" s="124">
        <f>O1505*H1505</f>
        <v>0</v>
      </c>
      <c r="Q1505" s="124">
        <v>0</v>
      </c>
      <c r="R1505" s="124">
        <f>Q1505*H1505</f>
        <v>0</v>
      </c>
      <c r="S1505" s="124">
        <v>0</v>
      </c>
      <c r="T1505" s="125">
        <f>S1505*H1505</f>
        <v>0</v>
      </c>
      <c r="AR1505" s="126" t="s">
        <v>162</v>
      </c>
      <c r="AT1505" s="126" t="s">
        <v>157</v>
      </c>
      <c r="AU1505" s="126" t="s">
        <v>80</v>
      </c>
      <c r="AY1505" s="16" t="s">
        <v>155</v>
      </c>
      <c r="BE1505" s="127">
        <f>IF(N1505="základní",J1505,0)</f>
        <v>0</v>
      </c>
      <c r="BF1505" s="127">
        <f>IF(N1505="snížená",J1505,0)</f>
        <v>0</v>
      </c>
      <c r="BG1505" s="127">
        <f>IF(N1505="zákl. přenesená",J1505,0)</f>
        <v>0</v>
      </c>
      <c r="BH1505" s="127">
        <f>IF(N1505="sníž. přenesená",J1505,0)</f>
        <v>0</v>
      </c>
      <c r="BI1505" s="127">
        <f>IF(N1505="nulová",J1505,0)</f>
        <v>0</v>
      </c>
      <c r="BJ1505" s="16" t="s">
        <v>78</v>
      </c>
      <c r="BK1505" s="127">
        <f>ROUND(I1505*H1505,2)</f>
        <v>0</v>
      </c>
      <c r="BL1505" s="16" t="s">
        <v>162</v>
      </c>
      <c r="BM1505" s="126" t="s">
        <v>1823</v>
      </c>
    </row>
    <row r="1506" spans="2:65" s="1" customFormat="1">
      <c r="B1506" s="31"/>
      <c r="D1506" s="244" t="s">
        <v>164</v>
      </c>
      <c r="F1506" s="245" t="s">
        <v>1824</v>
      </c>
      <c r="I1506" s="128"/>
      <c r="L1506" s="31"/>
      <c r="M1506" s="129"/>
      <c r="T1506" s="52"/>
      <c r="AT1506" s="16" t="s">
        <v>164</v>
      </c>
      <c r="AU1506" s="16" t="s">
        <v>80</v>
      </c>
    </row>
    <row r="1507" spans="2:65" s="1" customFormat="1" ht="29.25">
      <c r="B1507" s="31"/>
      <c r="D1507" s="234" t="s">
        <v>166</v>
      </c>
      <c r="F1507" s="235" t="s">
        <v>1825</v>
      </c>
      <c r="I1507" s="128"/>
      <c r="L1507" s="31"/>
      <c r="M1507" s="129"/>
      <c r="T1507" s="52"/>
      <c r="AT1507" s="16" t="s">
        <v>166</v>
      </c>
      <c r="AU1507" s="16" t="s">
        <v>80</v>
      </c>
    </row>
    <row r="1508" spans="2:65" s="12" customFormat="1">
      <c r="B1508" s="130"/>
      <c r="C1508" s="246"/>
      <c r="D1508" s="234" t="s">
        <v>168</v>
      </c>
      <c r="E1508" s="247" t="s">
        <v>19</v>
      </c>
      <c r="F1508" s="248" t="s">
        <v>1826</v>
      </c>
      <c r="G1508" s="246"/>
      <c r="H1508" s="249">
        <v>1592.4</v>
      </c>
      <c r="I1508" s="132"/>
      <c r="L1508" s="130"/>
      <c r="M1508" s="133"/>
      <c r="T1508" s="134"/>
      <c r="AT1508" s="131" t="s">
        <v>168</v>
      </c>
      <c r="AU1508" s="131" t="s">
        <v>80</v>
      </c>
      <c r="AV1508" s="12" t="s">
        <v>80</v>
      </c>
      <c r="AW1508" s="12" t="s">
        <v>34</v>
      </c>
      <c r="AX1508" s="12" t="s">
        <v>78</v>
      </c>
      <c r="AY1508" s="131" t="s">
        <v>155</v>
      </c>
    </row>
    <row r="1509" spans="2:65" s="1" customFormat="1" ht="44.25" customHeight="1">
      <c r="B1509" s="31"/>
      <c r="C1509" s="239" t="s">
        <v>1827</v>
      </c>
      <c r="D1509" s="239" t="s">
        <v>157</v>
      </c>
      <c r="E1509" s="240" t="s">
        <v>199</v>
      </c>
      <c r="F1509" s="241" t="s">
        <v>200</v>
      </c>
      <c r="G1509" s="242" t="s">
        <v>201</v>
      </c>
      <c r="H1509" s="243">
        <v>9</v>
      </c>
      <c r="I1509" s="120"/>
      <c r="J1509" s="121">
        <f>ROUND(I1509*H1509,2)</f>
        <v>0</v>
      </c>
      <c r="K1509" s="119" t="s">
        <v>161</v>
      </c>
      <c r="L1509" s="31"/>
      <c r="M1509" s="122" t="s">
        <v>19</v>
      </c>
      <c r="N1509" s="123" t="s">
        <v>44</v>
      </c>
      <c r="P1509" s="124">
        <f>O1509*H1509</f>
        <v>0</v>
      </c>
      <c r="Q1509" s="124">
        <v>0</v>
      </c>
      <c r="R1509" s="124">
        <f>Q1509*H1509</f>
        <v>0</v>
      </c>
      <c r="S1509" s="124">
        <v>0</v>
      </c>
      <c r="T1509" s="125">
        <f>S1509*H1509</f>
        <v>0</v>
      </c>
      <c r="AR1509" s="126" t="s">
        <v>162</v>
      </c>
      <c r="AT1509" s="126" t="s">
        <v>157</v>
      </c>
      <c r="AU1509" s="126" t="s">
        <v>80</v>
      </c>
      <c r="AY1509" s="16" t="s">
        <v>155</v>
      </c>
      <c r="BE1509" s="127">
        <f>IF(N1509="základní",J1509,0)</f>
        <v>0</v>
      </c>
      <c r="BF1509" s="127">
        <f>IF(N1509="snížená",J1509,0)</f>
        <v>0</v>
      </c>
      <c r="BG1509" s="127">
        <f>IF(N1509="zákl. přenesená",J1509,0)</f>
        <v>0</v>
      </c>
      <c r="BH1509" s="127">
        <f>IF(N1509="sníž. přenesená",J1509,0)</f>
        <v>0</v>
      </c>
      <c r="BI1509" s="127">
        <f>IF(N1509="nulová",J1509,0)</f>
        <v>0</v>
      </c>
      <c r="BJ1509" s="16" t="s">
        <v>78</v>
      </c>
      <c r="BK1509" s="127">
        <f>ROUND(I1509*H1509,2)</f>
        <v>0</v>
      </c>
      <c r="BL1509" s="16" t="s">
        <v>162</v>
      </c>
      <c r="BM1509" s="126" t="s">
        <v>1828</v>
      </c>
    </row>
    <row r="1510" spans="2:65" s="1" customFormat="1">
      <c r="B1510" s="31"/>
      <c r="D1510" s="244" t="s">
        <v>164</v>
      </c>
      <c r="F1510" s="245" t="s">
        <v>203</v>
      </c>
      <c r="I1510" s="128"/>
      <c r="L1510" s="31"/>
      <c r="M1510" s="129"/>
      <c r="T1510" s="52"/>
      <c r="AT1510" s="16" t="s">
        <v>164</v>
      </c>
      <c r="AU1510" s="16" t="s">
        <v>80</v>
      </c>
    </row>
    <row r="1511" spans="2:65" s="1" customFormat="1" ht="19.5">
      <c r="B1511" s="31"/>
      <c r="D1511" s="234" t="s">
        <v>166</v>
      </c>
      <c r="F1511" s="235" t="s">
        <v>204</v>
      </c>
      <c r="I1511" s="128"/>
      <c r="L1511" s="31"/>
      <c r="M1511" s="129"/>
      <c r="T1511" s="52"/>
      <c r="AT1511" s="16" t="s">
        <v>166</v>
      </c>
      <c r="AU1511" s="16" t="s">
        <v>80</v>
      </c>
    </row>
    <row r="1512" spans="2:65" s="11" customFormat="1" ht="22.9" customHeight="1">
      <c r="B1512" s="109"/>
      <c r="C1512" s="236"/>
      <c r="D1512" s="237" t="s">
        <v>72</v>
      </c>
      <c r="E1512" s="238" t="s">
        <v>396</v>
      </c>
      <c r="F1512" s="238" t="s">
        <v>1829</v>
      </c>
      <c r="G1512" s="236"/>
      <c r="H1512" s="236"/>
      <c r="I1512" s="286"/>
      <c r="J1512" s="287">
        <f>BK1512</f>
        <v>0</v>
      </c>
      <c r="K1512" s="236"/>
      <c r="L1512" s="109"/>
      <c r="M1512" s="114"/>
      <c r="P1512" s="115">
        <f>SUM(P1513:P1533)</f>
        <v>0</v>
      </c>
      <c r="R1512" s="115">
        <f>SUM(R1513:R1533)</f>
        <v>8.4000000000000009E-5</v>
      </c>
      <c r="T1512" s="116">
        <f>SUM(T1513:T1533)</f>
        <v>0</v>
      </c>
      <c r="AR1512" s="110" t="s">
        <v>78</v>
      </c>
      <c r="AT1512" s="117" t="s">
        <v>72</v>
      </c>
      <c r="AU1512" s="117" t="s">
        <v>78</v>
      </c>
      <c r="AY1512" s="110" t="s">
        <v>155</v>
      </c>
      <c r="BK1512" s="118">
        <f>SUM(BK1513:BK1533)</f>
        <v>0</v>
      </c>
    </row>
    <row r="1513" spans="2:65" s="1" customFormat="1" ht="24.2" customHeight="1">
      <c r="B1513" s="31"/>
      <c r="C1513" s="239" t="s">
        <v>1830</v>
      </c>
      <c r="D1513" s="239" t="s">
        <v>157</v>
      </c>
      <c r="E1513" s="240" t="s">
        <v>1831</v>
      </c>
      <c r="F1513" s="241" t="s">
        <v>1832</v>
      </c>
      <c r="G1513" s="242" t="s">
        <v>160</v>
      </c>
      <c r="H1513" s="243">
        <v>2800</v>
      </c>
      <c r="I1513" s="120"/>
      <c r="J1513" s="121">
        <f>ROUND(I1513*H1513,2)</f>
        <v>0</v>
      </c>
      <c r="K1513" s="119" t="s">
        <v>19</v>
      </c>
      <c r="L1513" s="31"/>
      <c r="M1513" s="122" t="s">
        <v>19</v>
      </c>
      <c r="N1513" s="123" t="s">
        <v>44</v>
      </c>
      <c r="P1513" s="124">
        <f>O1513*H1513</f>
        <v>0</v>
      </c>
      <c r="Q1513" s="124">
        <v>0</v>
      </c>
      <c r="R1513" s="124">
        <f>Q1513*H1513</f>
        <v>0</v>
      </c>
      <c r="S1513" s="124">
        <v>0</v>
      </c>
      <c r="T1513" s="125">
        <f>S1513*H1513</f>
        <v>0</v>
      </c>
      <c r="AR1513" s="126" t="s">
        <v>162</v>
      </c>
      <c r="AT1513" s="126" t="s">
        <v>157</v>
      </c>
      <c r="AU1513" s="126" t="s">
        <v>80</v>
      </c>
      <c r="AY1513" s="16" t="s">
        <v>155</v>
      </c>
      <c r="BE1513" s="127">
        <f>IF(N1513="základní",J1513,0)</f>
        <v>0</v>
      </c>
      <c r="BF1513" s="127">
        <f>IF(N1513="snížená",J1513,0)</f>
        <v>0</v>
      </c>
      <c r="BG1513" s="127">
        <f>IF(N1513="zákl. přenesená",J1513,0)</f>
        <v>0</v>
      </c>
      <c r="BH1513" s="127">
        <f>IF(N1513="sníž. přenesená",J1513,0)</f>
        <v>0</v>
      </c>
      <c r="BI1513" s="127">
        <f>IF(N1513="nulová",J1513,0)</f>
        <v>0</v>
      </c>
      <c r="BJ1513" s="16" t="s">
        <v>78</v>
      </c>
      <c r="BK1513" s="127">
        <f>ROUND(I1513*H1513,2)</f>
        <v>0</v>
      </c>
      <c r="BL1513" s="16" t="s">
        <v>162</v>
      </c>
      <c r="BM1513" s="126" t="s">
        <v>1833</v>
      </c>
    </row>
    <row r="1514" spans="2:65" s="1" customFormat="1" ht="19.5">
      <c r="B1514" s="31"/>
      <c r="D1514" s="234" t="s">
        <v>166</v>
      </c>
      <c r="F1514" s="235" t="s">
        <v>1790</v>
      </c>
      <c r="I1514" s="128"/>
      <c r="L1514" s="31"/>
      <c r="M1514" s="129"/>
      <c r="T1514" s="52"/>
      <c r="AT1514" s="16" t="s">
        <v>166</v>
      </c>
      <c r="AU1514" s="16" t="s">
        <v>80</v>
      </c>
    </row>
    <row r="1515" spans="2:65" s="12" customFormat="1">
      <c r="B1515" s="130"/>
      <c r="C1515" s="246"/>
      <c r="D1515" s="234" t="s">
        <v>168</v>
      </c>
      <c r="E1515" s="247" t="s">
        <v>19</v>
      </c>
      <c r="F1515" s="248" t="s">
        <v>1834</v>
      </c>
      <c r="G1515" s="246"/>
      <c r="H1515" s="249">
        <v>2800</v>
      </c>
      <c r="I1515" s="132"/>
      <c r="L1515" s="130"/>
      <c r="M1515" s="133"/>
      <c r="T1515" s="134"/>
      <c r="AT1515" s="131" t="s">
        <v>168</v>
      </c>
      <c r="AU1515" s="131" t="s">
        <v>80</v>
      </c>
      <c r="AV1515" s="12" t="s">
        <v>80</v>
      </c>
      <c r="AW1515" s="12" t="s">
        <v>34</v>
      </c>
      <c r="AX1515" s="12" t="s">
        <v>78</v>
      </c>
      <c r="AY1515" s="131" t="s">
        <v>155</v>
      </c>
    </row>
    <row r="1516" spans="2:65" s="1" customFormat="1" ht="24.2" customHeight="1">
      <c r="B1516" s="31"/>
      <c r="C1516" s="239" t="s">
        <v>1835</v>
      </c>
      <c r="D1516" s="239" t="s">
        <v>157</v>
      </c>
      <c r="E1516" s="240" t="s">
        <v>1836</v>
      </c>
      <c r="F1516" s="241" t="s">
        <v>1837</v>
      </c>
      <c r="G1516" s="242" t="s">
        <v>300</v>
      </c>
      <c r="H1516" s="243">
        <v>11.2</v>
      </c>
      <c r="I1516" s="120"/>
      <c r="J1516" s="121">
        <f>ROUND(I1516*H1516,2)</f>
        <v>0</v>
      </c>
      <c r="K1516" s="119" t="s">
        <v>19</v>
      </c>
      <c r="L1516" s="31"/>
      <c r="M1516" s="122" t="s">
        <v>19</v>
      </c>
      <c r="N1516" s="123" t="s">
        <v>44</v>
      </c>
      <c r="P1516" s="124">
        <f>O1516*H1516</f>
        <v>0</v>
      </c>
      <c r="Q1516" s="124">
        <v>0</v>
      </c>
      <c r="R1516" s="124">
        <f>Q1516*H1516</f>
        <v>0</v>
      </c>
      <c r="S1516" s="124">
        <v>0</v>
      </c>
      <c r="T1516" s="125">
        <f>S1516*H1516</f>
        <v>0</v>
      </c>
      <c r="AR1516" s="126" t="s">
        <v>162</v>
      </c>
      <c r="AT1516" s="126" t="s">
        <v>157</v>
      </c>
      <c r="AU1516" s="126" t="s">
        <v>80</v>
      </c>
      <c r="AY1516" s="16" t="s">
        <v>155</v>
      </c>
      <c r="BE1516" s="127">
        <f>IF(N1516="základní",J1516,0)</f>
        <v>0</v>
      </c>
      <c r="BF1516" s="127">
        <f>IF(N1516="snížená",J1516,0)</f>
        <v>0</v>
      </c>
      <c r="BG1516" s="127">
        <f>IF(N1516="zákl. přenesená",J1516,0)</f>
        <v>0</v>
      </c>
      <c r="BH1516" s="127">
        <f>IF(N1516="sníž. přenesená",J1516,0)</f>
        <v>0</v>
      </c>
      <c r="BI1516" s="127">
        <f>IF(N1516="nulová",J1516,0)</f>
        <v>0</v>
      </c>
      <c r="BJ1516" s="16" t="s">
        <v>78</v>
      </c>
      <c r="BK1516" s="127">
        <f>ROUND(I1516*H1516,2)</f>
        <v>0</v>
      </c>
      <c r="BL1516" s="16" t="s">
        <v>162</v>
      </c>
      <c r="BM1516" s="126" t="s">
        <v>1838</v>
      </c>
    </row>
    <row r="1517" spans="2:65" s="1" customFormat="1" ht="19.5">
      <c r="B1517" s="31"/>
      <c r="D1517" s="234" t="s">
        <v>166</v>
      </c>
      <c r="F1517" s="235" t="s">
        <v>1839</v>
      </c>
      <c r="I1517" s="128"/>
      <c r="L1517" s="31"/>
      <c r="M1517" s="129"/>
      <c r="T1517" s="52"/>
      <c r="AT1517" s="16" t="s">
        <v>166</v>
      </c>
      <c r="AU1517" s="16" t="s">
        <v>80</v>
      </c>
    </row>
    <row r="1518" spans="2:65" s="12" customFormat="1">
      <c r="B1518" s="130"/>
      <c r="C1518" s="246"/>
      <c r="D1518" s="234" t="s">
        <v>168</v>
      </c>
      <c r="E1518" s="247" t="s">
        <v>19</v>
      </c>
      <c r="F1518" s="248" t="s">
        <v>1840</v>
      </c>
      <c r="G1518" s="246"/>
      <c r="H1518" s="249">
        <v>11.2</v>
      </c>
      <c r="I1518" s="132"/>
      <c r="L1518" s="130"/>
      <c r="M1518" s="133"/>
      <c r="T1518" s="134"/>
      <c r="AT1518" s="131" t="s">
        <v>168</v>
      </c>
      <c r="AU1518" s="131" t="s">
        <v>80</v>
      </c>
      <c r="AV1518" s="12" t="s">
        <v>80</v>
      </c>
      <c r="AW1518" s="12" t="s">
        <v>34</v>
      </c>
      <c r="AX1518" s="12" t="s">
        <v>78</v>
      </c>
      <c r="AY1518" s="131" t="s">
        <v>155</v>
      </c>
    </row>
    <row r="1519" spans="2:65" s="1" customFormat="1" ht="16.5" customHeight="1">
      <c r="B1519" s="31"/>
      <c r="C1519" s="250" t="s">
        <v>1841</v>
      </c>
      <c r="D1519" s="250" t="s">
        <v>192</v>
      </c>
      <c r="E1519" s="251" t="s">
        <v>1697</v>
      </c>
      <c r="F1519" s="252" t="s">
        <v>1698</v>
      </c>
      <c r="G1519" s="253" t="s">
        <v>300</v>
      </c>
      <c r="H1519" s="254">
        <v>11.2</v>
      </c>
      <c r="I1519" s="136"/>
      <c r="J1519" s="137">
        <f>ROUND(I1519*H1519,2)</f>
        <v>0</v>
      </c>
      <c r="K1519" s="135" t="s">
        <v>19</v>
      </c>
      <c r="L1519" s="138"/>
      <c r="M1519" s="139" t="s">
        <v>19</v>
      </c>
      <c r="N1519" s="140" t="s">
        <v>44</v>
      </c>
      <c r="P1519" s="124">
        <f>O1519*H1519</f>
        <v>0</v>
      </c>
      <c r="Q1519" s="124">
        <v>0</v>
      </c>
      <c r="R1519" s="124">
        <f>Q1519*H1519</f>
        <v>0</v>
      </c>
      <c r="S1519" s="124">
        <v>0</v>
      </c>
      <c r="T1519" s="125">
        <f>S1519*H1519</f>
        <v>0</v>
      </c>
      <c r="AR1519" s="126" t="s">
        <v>195</v>
      </c>
      <c r="AT1519" s="126" t="s">
        <v>192</v>
      </c>
      <c r="AU1519" s="126" t="s">
        <v>80</v>
      </c>
      <c r="AY1519" s="16" t="s">
        <v>155</v>
      </c>
      <c r="BE1519" s="127">
        <f>IF(N1519="základní",J1519,0)</f>
        <v>0</v>
      </c>
      <c r="BF1519" s="127">
        <f>IF(N1519="snížená",J1519,0)</f>
        <v>0</v>
      </c>
      <c r="BG1519" s="127">
        <f>IF(N1519="zákl. přenesená",J1519,0)</f>
        <v>0</v>
      </c>
      <c r="BH1519" s="127">
        <f>IF(N1519="sníž. přenesená",J1519,0)</f>
        <v>0</v>
      </c>
      <c r="BI1519" s="127">
        <f>IF(N1519="nulová",J1519,0)</f>
        <v>0</v>
      </c>
      <c r="BJ1519" s="16" t="s">
        <v>78</v>
      </c>
      <c r="BK1519" s="127">
        <f>ROUND(I1519*H1519,2)</f>
        <v>0</v>
      </c>
      <c r="BL1519" s="16" t="s">
        <v>162</v>
      </c>
      <c r="BM1519" s="126" t="s">
        <v>1842</v>
      </c>
    </row>
    <row r="1520" spans="2:65" s="1" customFormat="1" ht="19.5">
      <c r="B1520" s="31"/>
      <c r="D1520" s="234" t="s">
        <v>166</v>
      </c>
      <c r="F1520" s="235" t="s">
        <v>1700</v>
      </c>
      <c r="I1520" s="128"/>
      <c r="L1520" s="31"/>
      <c r="M1520" s="129"/>
      <c r="T1520" s="52"/>
      <c r="AT1520" s="16" t="s">
        <v>166</v>
      </c>
      <c r="AU1520" s="16" t="s">
        <v>80</v>
      </c>
    </row>
    <row r="1521" spans="2:65" s="1" customFormat="1" ht="37.9" customHeight="1">
      <c r="B1521" s="31"/>
      <c r="C1521" s="239" t="s">
        <v>1843</v>
      </c>
      <c r="D1521" s="239" t="s">
        <v>157</v>
      </c>
      <c r="E1521" s="240" t="s">
        <v>1844</v>
      </c>
      <c r="F1521" s="241" t="s">
        <v>1845</v>
      </c>
      <c r="G1521" s="242" t="s">
        <v>160</v>
      </c>
      <c r="H1521" s="243">
        <v>56</v>
      </c>
      <c r="I1521" s="120"/>
      <c r="J1521" s="121">
        <f>ROUND(I1521*H1521,2)</f>
        <v>0</v>
      </c>
      <c r="K1521" s="119" t="s">
        <v>161</v>
      </c>
      <c r="L1521" s="31"/>
      <c r="M1521" s="122" t="s">
        <v>19</v>
      </c>
      <c r="N1521" s="123" t="s">
        <v>44</v>
      </c>
      <c r="P1521" s="124">
        <f>O1521*H1521</f>
        <v>0</v>
      </c>
      <c r="Q1521" s="124">
        <v>0</v>
      </c>
      <c r="R1521" s="124">
        <f>Q1521*H1521</f>
        <v>0</v>
      </c>
      <c r="S1521" s="124">
        <v>0</v>
      </c>
      <c r="T1521" s="125">
        <f>S1521*H1521</f>
        <v>0</v>
      </c>
      <c r="AR1521" s="126" t="s">
        <v>162</v>
      </c>
      <c r="AT1521" s="126" t="s">
        <v>157</v>
      </c>
      <c r="AU1521" s="126" t="s">
        <v>80</v>
      </c>
      <c r="AY1521" s="16" t="s">
        <v>155</v>
      </c>
      <c r="BE1521" s="127">
        <f>IF(N1521="základní",J1521,0)</f>
        <v>0</v>
      </c>
      <c r="BF1521" s="127">
        <f>IF(N1521="snížená",J1521,0)</f>
        <v>0</v>
      </c>
      <c r="BG1521" s="127">
        <f>IF(N1521="zákl. přenesená",J1521,0)</f>
        <v>0</v>
      </c>
      <c r="BH1521" s="127">
        <f>IF(N1521="sníž. přenesená",J1521,0)</f>
        <v>0</v>
      </c>
      <c r="BI1521" s="127">
        <f>IF(N1521="nulová",J1521,0)</f>
        <v>0</v>
      </c>
      <c r="BJ1521" s="16" t="s">
        <v>78</v>
      </c>
      <c r="BK1521" s="127">
        <f>ROUND(I1521*H1521,2)</f>
        <v>0</v>
      </c>
      <c r="BL1521" s="16" t="s">
        <v>162</v>
      </c>
      <c r="BM1521" s="126" t="s">
        <v>1846</v>
      </c>
    </row>
    <row r="1522" spans="2:65" s="1" customFormat="1">
      <c r="B1522" s="31"/>
      <c r="D1522" s="244" t="s">
        <v>164</v>
      </c>
      <c r="F1522" s="245" t="s">
        <v>1847</v>
      </c>
      <c r="I1522" s="128"/>
      <c r="L1522" s="31"/>
      <c r="M1522" s="129"/>
      <c r="T1522" s="52"/>
      <c r="AT1522" s="16" t="s">
        <v>164</v>
      </c>
      <c r="AU1522" s="16" t="s">
        <v>80</v>
      </c>
    </row>
    <row r="1523" spans="2:65" s="1" customFormat="1" ht="19.5">
      <c r="B1523" s="31"/>
      <c r="D1523" s="234" t="s">
        <v>166</v>
      </c>
      <c r="F1523" s="235" t="s">
        <v>1848</v>
      </c>
      <c r="I1523" s="128"/>
      <c r="L1523" s="31"/>
      <c r="M1523" s="129"/>
      <c r="T1523" s="52"/>
      <c r="AT1523" s="16" t="s">
        <v>166</v>
      </c>
      <c r="AU1523" s="16" t="s">
        <v>80</v>
      </c>
    </row>
    <row r="1524" spans="2:65" s="12" customFormat="1">
      <c r="B1524" s="130"/>
      <c r="C1524" s="246"/>
      <c r="D1524" s="234" t="s">
        <v>168</v>
      </c>
      <c r="E1524" s="247" t="s">
        <v>19</v>
      </c>
      <c r="F1524" s="248" t="s">
        <v>1849</v>
      </c>
      <c r="G1524" s="246"/>
      <c r="H1524" s="249">
        <v>56</v>
      </c>
      <c r="I1524" s="132"/>
      <c r="L1524" s="130"/>
      <c r="M1524" s="133"/>
      <c r="T1524" s="134"/>
      <c r="AT1524" s="131" t="s">
        <v>168</v>
      </c>
      <c r="AU1524" s="131" t="s">
        <v>80</v>
      </c>
      <c r="AV1524" s="12" t="s">
        <v>80</v>
      </c>
      <c r="AW1524" s="12" t="s">
        <v>34</v>
      </c>
      <c r="AX1524" s="12" t="s">
        <v>78</v>
      </c>
      <c r="AY1524" s="131" t="s">
        <v>155</v>
      </c>
    </row>
    <row r="1525" spans="2:65" s="1" customFormat="1" ht="16.5" customHeight="1">
      <c r="B1525" s="31"/>
      <c r="C1525" s="250" t="s">
        <v>1850</v>
      </c>
      <c r="D1525" s="250" t="s">
        <v>192</v>
      </c>
      <c r="E1525" s="251" t="s">
        <v>1716</v>
      </c>
      <c r="F1525" s="252" t="s">
        <v>1717</v>
      </c>
      <c r="G1525" s="253" t="s">
        <v>300</v>
      </c>
      <c r="H1525" s="254">
        <v>8.4000000000000005E-2</v>
      </c>
      <c r="I1525" s="136"/>
      <c r="J1525" s="137">
        <f>ROUND(I1525*H1525,2)</f>
        <v>0</v>
      </c>
      <c r="K1525" s="135" t="s">
        <v>161</v>
      </c>
      <c r="L1525" s="138"/>
      <c r="M1525" s="139" t="s">
        <v>19</v>
      </c>
      <c r="N1525" s="140" t="s">
        <v>44</v>
      </c>
      <c r="P1525" s="124">
        <f>O1525*H1525</f>
        <v>0</v>
      </c>
      <c r="Q1525" s="124">
        <v>1E-3</v>
      </c>
      <c r="R1525" s="124">
        <f>Q1525*H1525</f>
        <v>8.4000000000000009E-5</v>
      </c>
      <c r="S1525" s="124">
        <v>0</v>
      </c>
      <c r="T1525" s="125">
        <f>S1525*H1525</f>
        <v>0</v>
      </c>
      <c r="AR1525" s="126" t="s">
        <v>195</v>
      </c>
      <c r="AT1525" s="126" t="s">
        <v>192</v>
      </c>
      <c r="AU1525" s="126" t="s">
        <v>80</v>
      </c>
      <c r="AY1525" s="16" t="s">
        <v>155</v>
      </c>
      <c r="BE1525" s="127">
        <f>IF(N1525="základní",J1525,0)</f>
        <v>0</v>
      </c>
      <c r="BF1525" s="127">
        <f>IF(N1525="snížená",J1525,0)</f>
        <v>0</v>
      </c>
      <c r="BG1525" s="127">
        <f>IF(N1525="zákl. přenesená",J1525,0)</f>
        <v>0</v>
      </c>
      <c r="BH1525" s="127">
        <f>IF(N1525="sníž. přenesená",J1525,0)</f>
        <v>0</v>
      </c>
      <c r="BI1525" s="127">
        <f>IF(N1525="nulová",J1525,0)</f>
        <v>0</v>
      </c>
      <c r="BJ1525" s="16" t="s">
        <v>78</v>
      </c>
      <c r="BK1525" s="127">
        <f>ROUND(I1525*H1525,2)</f>
        <v>0</v>
      </c>
      <c r="BL1525" s="16" t="s">
        <v>162</v>
      </c>
      <c r="BM1525" s="126" t="s">
        <v>1851</v>
      </c>
    </row>
    <row r="1526" spans="2:65" s="12" customFormat="1">
      <c r="B1526" s="130"/>
      <c r="C1526" s="246"/>
      <c r="D1526" s="234" t="s">
        <v>168</v>
      </c>
      <c r="E1526" s="246"/>
      <c r="F1526" s="248" t="s">
        <v>1852</v>
      </c>
      <c r="G1526" s="246"/>
      <c r="H1526" s="249">
        <v>8.4000000000000005E-2</v>
      </c>
      <c r="I1526" s="132"/>
      <c r="L1526" s="130"/>
      <c r="M1526" s="133"/>
      <c r="T1526" s="134"/>
      <c r="AT1526" s="131" t="s">
        <v>168</v>
      </c>
      <c r="AU1526" s="131" t="s">
        <v>80</v>
      </c>
      <c r="AV1526" s="12" t="s">
        <v>80</v>
      </c>
      <c r="AW1526" s="12" t="s">
        <v>4</v>
      </c>
      <c r="AX1526" s="12" t="s">
        <v>78</v>
      </c>
      <c r="AY1526" s="131" t="s">
        <v>155</v>
      </c>
    </row>
    <row r="1527" spans="2:65" s="1" customFormat="1" ht="24.2" customHeight="1">
      <c r="B1527" s="31"/>
      <c r="C1527" s="239" t="s">
        <v>1853</v>
      </c>
      <c r="D1527" s="239" t="s">
        <v>157</v>
      </c>
      <c r="E1527" s="240" t="s">
        <v>1854</v>
      </c>
      <c r="F1527" s="241" t="s">
        <v>1855</v>
      </c>
      <c r="G1527" s="242" t="s">
        <v>160</v>
      </c>
      <c r="H1527" s="243">
        <v>140</v>
      </c>
      <c r="I1527" s="120"/>
      <c r="J1527" s="121">
        <f>ROUND(I1527*H1527,2)</f>
        <v>0</v>
      </c>
      <c r="K1527" s="119" t="s">
        <v>161</v>
      </c>
      <c r="L1527" s="31"/>
      <c r="M1527" s="122" t="s">
        <v>19</v>
      </c>
      <c r="N1527" s="123" t="s">
        <v>44</v>
      </c>
      <c r="P1527" s="124">
        <f>O1527*H1527</f>
        <v>0</v>
      </c>
      <c r="Q1527" s="124">
        <v>0</v>
      </c>
      <c r="R1527" s="124">
        <f>Q1527*H1527</f>
        <v>0</v>
      </c>
      <c r="S1527" s="124">
        <v>0</v>
      </c>
      <c r="T1527" s="125">
        <f>S1527*H1527</f>
        <v>0</v>
      </c>
      <c r="AR1527" s="126" t="s">
        <v>162</v>
      </c>
      <c r="AT1527" s="126" t="s">
        <v>157</v>
      </c>
      <c r="AU1527" s="126" t="s">
        <v>80</v>
      </c>
      <c r="AY1527" s="16" t="s">
        <v>155</v>
      </c>
      <c r="BE1527" s="127">
        <f>IF(N1527="základní",J1527,0)</f>
        <v>0</v>
      </c>
      <c r="BF1527" s="127">
        <f>IF(N1527="snížená",J1527,0)</f>
        <v>0</v>
      </c>
      <c r="BG1527" s="127">
        <f>IF(N1527="zákl. přenesená",J1527,0)</f>
        <v>0</v>
      </c>
      <c r="BH1527" s="127">
        <f>IF(N1527="sníž. přenesená",J1527,0)</f>
        <v>0</v>
      </c>
      <c r="BI1527" s="127">
        <f>IF(N1527="nulová",J1527,0)</f>
        <v>0</v>
      </c>
      <c r="BJ1527" s="16" t="s">
        <v>78</v>
      </c>
      <c r="BK1527" s="127">
        <f>ROUND(I1527*H1527,2)</f>
        <v>0</v>
      </c>
      <c r="BL1527" s="16" t="s">
        <v>162</v>
      </c>
      <c r="BM1527" s="126" t="s">
        <v>1856</v>
      </c>
    </row>
    <row r="1528" spans="2:65" s="1" customFormat="1">
      <c r="B1528" s="31"/>
      <c r="D1528" s="244" t="s">
        <v>164</v>
      </c>
      <c r="F1528" s="245" t="s">
        <v>1857</v>
      </c>
      <c r="I1528" s="128"/>
      <c r="L1528" s="31"/>
      <c r="M1528" s="129"/>
      <c r="T1528" s="52"/>
      <c r="AT1528" s="16" t="s">
        <v>164</v>
      </c>
      <c r="AU1528" s="16" t="s">
        <v>80</v>
      </c>
    </row>
    <row r="1529" spans="2:65" s="1" customFormat="1" ht="19.5">
      <c r="B1529" s="31"/>
      <c r="D1529" s="234" t="s">
        <v>166</v>
      </c>
      <c r="F1529" s="235" t="s">
        <v>1858</v>
      </c>
      <c r="I1529" s="128"/>
      <c r="L1529" s="31"/>
      <c r="M1529" s="129"/>
      <c r="T1529" s="52"/>
      <c r="AT1529" s="16" t="s">
        <v>166</v>
      </c>
      <c r="AU1529" s="16" t="s">
        <v>80</v>
      </c>
    </row>
    <row r="1530" spans="2:65" s="12" customFormat="1">
      <c r="B1530" s="130"/>
      <c r="C1530" s="246"/>
      <c r="D1530" s="234" t="s">
        <v>168</v>
      </c>
      <c r="E1530" s="247" t="s">
        <v>19</v>
      </c>
      <c r="F1530" s="248" t="s">
        <v>1859</v>
      </c>
      <c r="G1530" s="246"/>
      <c r="H1530" s="249">
        <v>140</v>
      </c>
      <c r="I1530" s="132"/>
      <c r="L1530" s="130"/>
      <c r="M1530" s="133"/>
      <c r="T1530" s="134"/>
      <c r="AT1530" s="131" t="s">
        <v>168</v>
      </c>
      <c r="AU1530" s="131" t="s">
        <v>80</v>
      </c>
      <c r="AV1530" s="12" t="s">
        <v>80</v>
      </c>
      <c r="AW1530" s="12" t="s">
        <v>34</v>
      </c>
      <c r="AX1530" s="12" t="s">
        <v>78</v>
      </c>
      <c r="AY1530" s="131" t="s">
        <v>155</v>
      </c>
    </row>
    <row r="1531" spans="2:65" s="1" customFormat="1" ht="44.25" customHeight="1">
      <c r="B1531" s="31"/>
      <c r="C1531" s="239" t="s">
        <v>1860</v>
      </c>
      <c r="D1531" s="239" t="s">
        <v>157</v>
      </c>
      <c r="E1531" s="240" t="s">
        <v>199</v>
      </c>
      <c r="F1531" s="241" t="s">
        <v>200</v>
      </c>
      <c r="G1531" s="242" t="s">
        <v>201</v>
      </c>
      <c r="H1531" s="243">
        <v>0.7</v>
      </c>
      <c r="I1531" s="120"/>
      <c r="J1531" s="121">
        <f>ROUND(I1531*H1531,2)</f>
        <v>0</v>
      </c>
      <c r="K1531" s="119" t="s">
        <v>161</v>
      </c>
      <c r="L1531" s="31"/>
      <c r="M1531" s="122" t="s">
        <v>19</v>
      </c>
      <c r="N1531" s="123" t="s">
        <v>44</v>
      </c>
      <c r="P1531" s="124">
        <f>O1531*H1531</f>
        <v>0</v>
      </c>
      <c r="Q1531" s="124">
        <v>0</v>
      </c>
      <c r="R1531" s="124">
        <f>Q1531*H1531</f>
        <v>0</v>
      </c>
      <c r="S1531" s="124">
        <v>0</v>
      </c>
      <c r="T1531" s="125">
        <f>S1531*H1531</f>
        <v>0</v>
      </c>
      <c r="AR1531" s="126" t="s">
        <v>162</v>
      </c>
      <c r="AT1531" s="126" t="s">
        <v>157</v>
      </c>
      <c r="AU1531" s="126" t="s">
        <v>80</v>
      </c>
      <c r="AY1531" s="16" t="s">
        <v>155</v>
      </c>
      <c r="BE1531" s="127">
        <f>IF(N1531="základní",J1531,0)</f>
        <v>0</v>
      </c>
      <c r="BF1531" s="127">
        <f>IF(N1531="snížená",J1531,0)</f>
        <v>0</v>
      </c>
      <c r="BG1531" s="127">
        <f>IF(N1531="zákl. přenesená",J1531,0)</f>
        <v>0</v>
      </c>
      <c r="BH1531" s="127">
        <f>IF(N1531="sníž. přenesená",J1531,0)</f>
        <v>0</v>
      </c>
      <c r="BI1531" s="127">
        <f>IF(N1531="nulová",J1531,0)</f>
        <v>0</v>
      </c>
      <c r="BJ1531" s="16" t="s">
        <v>78</v>
      </c>
      <c r="BK1531" s="127">
        <f>ROUND(I1531*H1531,2)</f>
        <v>0</v>
      </c>
      <c r="BL1531" s="16" t="s">
        <v>162</v>
      </c>
      <c r="BM1531" s="126" t="s">
        <v>1861</v>
      </c>
    </row>
    <row r="1532" spans="2:65" s="1" customFormat="1">
      <c r="B1532" s="31"/>
      <c r="D1532" s="244" t="s">
        <v>164</v>
      </c>
      <c r="F1532" s="245" t="s">
        <v>203</v>
      </c>
      <c r="I1532" s="128"/>
      <c r="L1532" s="31"/>
      <c r="M1532" s="129"/>
      <c r="T1532" s="52"/>
      <c r="AT1532" s="16" t="s">
        <v>164</v>
      </c>
      <c r="AU1532" s="16" t="s">
        <v>80</v>
      </c>
    </row>
    <row r="1533" spans="2:65" s="1" customFormat="1" ht="19.5">
      <c r="B1533" s="31"/>
      <c r="D1533" s="234" t="s">
        <v>166</v>
      </c>
      <c r="F1533" s="235" t="s">
        <v>204</v>
      </c>
      <c r="I1533" s="128"/>
      <c r="L1533" s="31"/>
      <c r="M1533" s="129"/>
      <c r="T1533" s="52"/>
      <c r="AT1533" s="16" t="s">
        <v>166</v>
      </c>
      <c r="AU1533" s="16" t="s">
        <v>80</v>
      </c>
    </row>
    <row r="1534" spans="2:65" s="11" customFormat="1" ht="22.9" customHeight="1">
      <c r="B1534" s="109"/>
      <c r="C1534" s="236"/>
      <c r="D1534" s="237" t="s">
        <v>72</v>
      </c>
      <c r="E1534" s="238" t="s">
        <v>399</v>
      </c>
      <c r="F1534" s="238" t="s">
        <v>1862</v>
      </c>
      <c r="G1534" s="236"/>
      <c r="H1534" s="236"/>
      <c r="I1534" s="286"/>
      <c r="J1534" s="287">
        <f>BK1534</f>
        <v>0</v>
      </c>
      <c r="K1534" s="236"/>
      <c r="L1534" s="109"/>
      <c r="M1534" s="114"/>
      <c r="P1534" s="115">
        <f>SUM(P1535:P1544)</f>
        <v>0</v>
      </c>
      <c r="R1534" s="115">
        <f>SUM(R1535:R1544)</f>
        <v>0</v>
      </c>
      <c r="T1534" s="116">
        <f>SUM(T1535:T1544)</f>
        <v>0</v>
      </c>
      <c r="AR1534" s="110" t="s">
        <v>78</v>
      </c>
      <c r="AT1534" s="117" t="s">
        <v>72</v>
      </c>
      <c r="AU1534" s="117" t="s">
        <v>78</v>
      </c>
      <c r="AY1534" s="110" t="s">
        <v>155</v>
      </c>
      <c r="BK1534" s="118">
        <f>SUM(BK1535:BK1544)</f>
        <v>0</v>
      </c>
    </row>
    <row r="1535" spans="2:65" s="1" customFormat="1" ht="24.2" customHeight="1">
      <c r="B1535" s="31"/>
      <c r="C1535" s="239" t="s">
        <v>1863</v>
      </c>
      <c r="D1535" s="239" t="s">
        <v>157</v>
      </c>
      <c r="E1535" s="240" t="s">
        <v>1864</v>
      </c>
      <c r="F1535" s="241" t="s">
        <v>1865</v>
      </c>
      <c r="G1535" s="242" t="s">
        <v>160</v>
      </c>
      <c r="H1535" s="243">
        <v>1178</v>
      </c>
      <c r="I1535" s="120"/>
      <c r="J1535" s="121">
        <f>ROUND(I1535*H1535,2)</f>
        <v>0</v>
      </c>
      <c r="K1535" s="119" t="s">
        <v>19</v>
      </c>
      <c r="L1535" s="31"/>
      <c r="M1535" s="122" t="s">
        <v>19</v>
      </c>
      <c r="N1535" s="123" t="s">
        <v>44</v>
      </c>
      <c r="P1535" s="124">
        <f>O1535*H1535</f>
        <v>0</v>
      </c>
      <c r="Q1535" s="124">
        <v>0</v>
      </c>
      <c r="R1535" s="124">
        <f>Q1535*H1535</f>
        <v>0</v>
      </c>
      <c r="S1535" s="124">
        <v>0</v>
      </c>
      <c r="T1535" s="125">
        <f>S1535*H1535</f>
        <v>0</v>
      </c>
      <c r="AR1535" s="126" t="s">
        <v>162</v>
      </c>
      <c r="AT1535" s="126" t="s">
        <v>157</v>
      </c>
      <c r="AU1535" s="126" t="s">
        <v>80</v>
      </c>
      <c r="AY1535" s="16" t="s">
        <v>155</v>
      </c>
      <c r="BE1535" s="127">
        <f>IF(N1535="základní",J1535,0)</f>
        <v>0</v>
      </c>
      <c r="BF1535" s="127">
        <f>IF(N1535="snížená",J1535,0)</f>
        <v>0</v>
      </c>
      <c r="BG1535" s="127">
        <f>IF(N1535="zákl. přenesená",J1535,0)</f>
        <v>0</v>
      </c>
      <c r="BH1535" s="127">
        <f>IF(N1535="sníž. přenesená",J1535,0)</f>
        <v>0</v>
      </c>
      <c r="BI1535" s="127">
        <f>IF(N1535="nulová",J1535,0)</f>
        <v>0</v>
      </c>
      <c r="BJ1535" s="16" t="s">
        <v>78</v>
      </c>
      <c r="BK1535" s="127">
        <f>ROUND(I1535*H1535,2)</f>
        <v>0</v>
      </c>
      <c r="BL1535" s="16" t="s">
        <v>162</v>
      </c>
      <c r="BM1535" s="126" t="s">
        <v>1866</v>
      </c>
    </row>
    <row r="1536" spans="2:65" s="1" customFormat="1" ht="19.5">
      <c r="B1536" s="31"/>
      <c r="D1536" s="234" t="s">
        <v>166</v>
      </c>
      <c r="F1536" s="235" t="s">
        <v>1867</v>
      </c>
      <c r="I1536" s="128"/>
      <c r="L1536" s="31"/>
      <c r="M1536" s="129"/>
      <c r="T1536" s="52"/>
      <c r="AT1536" s="16" t="s">
        <v>166</v>
      </c>
      <c r="AU1536" s="16" t="s">
        <v>80</v>
      </c>
    </row>
    <row r="1537" spans="2:65" s="12" customFormat="1">
      <c r="B1537" s="130"/>
      <c r="C1537" s="246"/>
      <c r="D1537" s="234" t="s">
        <v>168</v>
      </c>
      <c r="E1537" s="247" t="s">
        <v>19</v>
      </c>
      <c r="F1537" s="248" t="s">
        <v>1868</v>
      </c>
      <c r="G1537" s="246"/>
      <c r="H1537" s="249">
        <v>1178</v>
      </c>
      <c r="I1537" s="132"/>
      <c r="L1537" s="130"/>
      <c r="M1537" s="133"/>
      <c r="T1537" s="134"/>
      <c r="AT1537" s="131" t="s">
        <v>168</v>
      </c>
      <c r="AU1537" s="131" t="s">
        <v>80</v>
      </c>
      <c r="AV1537" s="12" t="s">
        <v>80</v>
      </c>
      <c r="AW1537" s="12" t="s">
        <v>34</v>
      </c>
      <c r="AX1537" s="12" t="s">
        <v>78</v>
      </c>
      <c r="AY1537" s="131" t="s">
        <v>155</v>
      </c>
    </row>
    <row r="1538" spans="2:65" s="1" customFormat="1" ht="24.2" customHeight="1">
      <c r="B1538" s="31"/>
      <c r="C1538" s="239" t="s">
        <v>1869</v>
      </c>
      <c r="D1538" s="239" t="s">
        <v>157</v>
      </c>
      <c r="E1538" s="240" t="s">
        <v>1814</v>
      </c>
      <c r="F1538" s="241" t="s">
        <v>1815</v>
      </c>
      <c r="G1538" s="242" t="s">
        <v>160</v>
      </c>
      <c r="H1538" s="243">
        <v>294.5</v>
      </c>
      <c r="I1538" s="120"/>
      <c r="J1538" s="121">
        <f>ROUND(I1538*H1538,2)</f>
        <v>0</v>
      </c>
      <c r="K1538" s="119" t="s">
        <v>161</v>
      </c>
      <c r="L1538" s="31"/>
      <c r="M1538" s="122" t="s">
        <v>19</v>
      </c>
      <c r="N1538" s="123" t="s">
        <v>44</v>
      </c>
      <c r="P1538" s="124">
        <f>O1538*H1538</f>
        <v>0</v>
      </c>
      <c r="Q1538" s="124">
        <v>0</v>
      </c>
      <c r="R1538" s="124">
        <f>Q1538*H1538</f>
        <v>0</v>
      </c>
      <c r="S1538" s="124">
        <v>0</v>
      </c>
      <c r="T1538" s="125">
        <f>S1538*H1538</f>
        <v>0</v>
      </c>
      <c r="AR1538" s="126" t="s">
        <v>162</v>
      </c>
      <c r="AT1538" s="126" t="s">
        <v>157</v>
      </c>
      <c r="AU1538" s="126" t="s">
        <v>80</v>
      </c>
      <c r="AY1538" s="16" t="s">
        <v>155</v>
      </c>
      <c r="BE1538" s="127">
        <f>IF(N1538="základní",J1538,0)</f>
        <v>0</v>
      </c>
      <c r="BF1538" s="127">
        <f>IF(N1538="snížená",J1538,0)</f>
        <v>0</v>
      </c>
      <c r="BG1538" s="127">
        <f>IF(N1538="zákl. přenesená",J1538,0)</f>
        <v>0</v>
      </c>
      <c r="BH1538" s="127">
        <f>IF(N1538="sníž. přenesená",J1538,0)</f>
        <v>0</v>
      </c>
      <c r="BI1538" s="127">
        <f>IF(N1538="nulová",J1538,0)</f>
        <v>0</v>
      </c>
      <c r="BJ1538" s="16" t="s">
        <v>78</v>
      </c>
      <c r="BK1538" s="127">
        <f>ROUND(I1538*H1538,2)</f>
        <v>0</v>
      </c>
      <c r="BL1538" s="16" t="s">
        <v>162</v>
      </c>
      <c r="BM1538" s="126" t="s">
        <v>1870</v>
      </c>
    </row>
    <row r="1539" spans="2:65" s="1" customFormat="1">
      <c r="B1539" s="31"/>
      <c r="D1539" s="244" t="s">
        <v>164</v>
      </c>
      <c r="F1539" s="245" t="s">
        <v>1817</v>
      </c>
      <c r="I1539" s="128"/>
      <c r="L1539" s="31"/>
      <c r="M1539" s="129"/>
      <c r="T1539" s="52"/>
      <c r="AT1539" s="16" t="s">
        <v>164</v>
      </c>
      <c r="AU1539" s="16" t="s">
        <v>80</v>
      </c>
    </row>
    <row r="1540" spans="2:65" s="1" customFormat="1" ht="19.5">
      <c r="B1540" s="31"/>
      <c r="D1540" s="234" t="s">
        <v>166</v>
      </c>
      <c r="F1540" s="235" t="s">
        <v>1858</v>
      </c>
      <c r="I1540" s="128"/>
      <c r="L1540" s="31"/>
      <c r="M1540" s="129"/>
      <c r="T1540" s="52"/>
      <c r="AT1540" s="16" t="s">
        <v>166</v>
      </c>
      <c r="AU1540" s="16" t="s">
        <v>80</v>
      </c>
    </row>
    <row r="1541" spans="2:65" s="12" customFormat="1">
      <c r="B1541" s="130"/>
      <c r="C1541" s="246"/>
      <c r="D1541" s="234" t="s">
        <v>168</v>
      </c>
      <c r="E1541" s="247" t="s">
        <v>19</v>
      </c>
      <c r="F1541" s="248" t="s">
        <v>1871</v>
      </c>
      <c r="G1541" s="246"/>
      <c r="H1541" s="249">
        <v>294.5</v>
      </c>
      <c r="I1541" s="132"/>
      <c r="L1541" s="130"/>
      <c r="M1541" s="133"/>
      <c r="T1541" s="134"/>
      <c r="AT1541" s="131" t="s">
        <v>168</v>
      </c>
      <c r="AU1541" s="131" t="s">
        <v>80</v>
      </c>
      <c r="AV1541" s="12" t="s">
        <v>80</v>
      </c>
      <c r="AW1541" s="12" t="s">
        <v>34</v>
      </c>
      <c r="AX1541" s="12" t="s">
        <v>78</v>
      </c>
      <c r="AY1541" s="131" t="s">
        <v>155</v>
      </c>
    </row>
    <row r="1542" spans="2:65" s="1" customFormat="1" ht="44.25" customHeight="1">
      <c r="B1542" s="31"/>
      <c r="C1542" s="239" t="s">
        <v>1872</v>
      </c>
      <c r="D1542" s="239" t="s">
        <v>157</v>
      </c>
      <c r="E1542" s="240" t="s">
        <v>199</v>
      </c>
      <c r="F1542" s="241" t="s">
        <v>200</v>
      </c>
      <c r="G1542" s="242" t="s">
        <v>201</v>
      </c>
      <c r="H1542" s="243">
        <v>1.1000000000000001</v>
      </c>
      <c r="I1542" s="120"/>
      <c r="J1542" s="121">
        <f>ROUND(I1542*H1542,2)</f>
        <v>0</v>
      </c>
      <c r="K1542" s="119" t="s">
        <v>161</v>
      </c>
      <c r="L1542" s="31"/>
      <c r="M1542" s="122" t="s">
        <v>19</v>
      </c>
      <c r="N1542" s="123" t="s">
        <v>44</v>
      </c>
      <c r="P1542" s="124">
        <f>O1542*H1542</f>
        <v>0</v>
      </c>
      <c r="Q1542" s="124">
        <v>0</v>
      </c>
      <c r="R1542" s="124">
        <f>Q1542*H1542</f>
        <v>0</v>
      </c>
      <c r="S1542" s="124">
        <v>0</v>
      </c>
      <c r="T1542" s="125">
        <f>S1542*H1542</f>
        <v>0</v>
      </c>
      <c r="AR1542" s="126" t="s">
        <v>162</v>
      </c>
      <c r="AT1542" s="126" t="s">
        <v>157</v>
      </c>
      <c r="AU1542" s="126" t="s">
        <v>80</v>
      </c>
      <c r="AY1542" s="16" t="s">
        <v>155</v>
      </c>
      <c r="BE1542" s="127">
        <f>IF(N1542="základní",J1542,0)</f>
        <v>0</v>
      </c>
      <c r="BF1542" s="127">
        <f>IF(N1542="snížená",J1542,0)</f>
        <v>0</v>
      </c>
      <c r="BG1542" s="127">
        <f>IF(N1542="zákl. přenesená",J1542,0)</f>
        <v>0</v>
      </c>
      <c r="BH1542" s="127">
        <f>IF(N1542="sníž. přenesená",J1542,0)</f>
        <v>0</v>
      </c>
      <c r="BI1542" s="127">
        <f>IF(N1542="nulová",J1542,0)</f>
        <v>0</v>
      </c>
      <c r="BJ1542" s="16" t="s">
        <v>78</v>
      </c>
      <c r="BK1542" s="127">
        <f>ROUND(I1542*H1542,2)</f>
        <v>0</v>
      </c>
      <c r="BL1542" s="16" t="s">
        <v>162</v>
      </c>
      <c r="BM1542" s="126" t="s">
        <v>1873</v>
      </c>
    </row>
    <row r="1543" spans="2:65" s="1" customFormat="1">
      <c r="B1543" s="31"/>
      <c r="D1543" s="244" t="s">
        <v>164</v>
      </c>
      <c r="F1543" s="245" t="s">
        <v>203</v>
      </c>
      <c r="I1543" s="128"/>
      <c r="L1543" s="31"/>
      <c r="M1543" s="129"/>
      <c r="T1543" s="52"/>
      <c r="AT1543" s="16" t="s">
        <v>164</v>
      </c>
      <c r="AU1543" s="16" t="s">
        <v>80</v>
      </c>
    </row>
    <row r="1544" spans="2:65" s="1" customFormat="1" ht="19.5">
      <c r="B1544" s="31"/>
      <c r="D1544" s="234" t="s">
        <v>166</v>
      </c>
      <c r="F1544" s="235" t="s">
        <v>204</v>
      </c>
      <c r="I1544" s="128"/>
      <c r="L1544" s="31"/>
      <c r="M1544" s="129"/>
      <c r="T1544" s="52"/>
      <c r="AT1544" s="16" t="s">
        <v>166</v>
      </c>
      <c r="AU1544" s="16" t="s">
        <v>80</v>
      </c>
    </row>
    <row r="1545" spans="2:65" s="11" customFormat="1" ht="22.9" customHeight="1">
      <c r="B1545" s="109"/>
      <c r="C1545" s="236"/>
      <c r="D1545" s="237" t="s">
        <v>72</v>
      </c>
      <c r="E1545" s="238" t="s">
        <v>402</v>
      </c>
      <c r="F1545" s="238" t="s">
        <v>1874</v>
      </c>
      <c r="G1545" s="236"/>
      <c r="H1545" s="236"/>
      <c r="I1545" s="286"/>
      <c r="J1545" s="287">
        <f>BK1545</f>
        <v>0</v>
      </c>
      <c r="K1545" s="236"/>
      <c r="L1545" s="109"/>
      <c r="M1545" s="114"/>
      <c r="P1545" s="115">
        <f>SUM(P1546:P1550)</f>
        <v>0</v>
      </c>
      <c r="R1545" s="115">
        <f>SUM(R1546:R1550)</f>
        <v>0</v>
      </c>
      <c r="T1545" s="116">
        <f>SUM(T1546:T1550)</f>
        <v>5.0000000000000001E-4</v>
      </c>
      <c r="AR1545" s="110" t="s">
        <v>78</v>
      </c>
      <c r="AT1545" s="117" t="s">
        <v>72</v>
      </c>
      <c r="AU1545" s="117" t="s">
        <v>78</v>
      </c>
      <c r="AY1545" s="110" t="s">
        <v>155</v>
      </c>
      <c r="BK1545" s="118">
        <f>SUM(BK1546:BK1550)</f>
        <v>0</v>
      </c>
    </row>
    <row r="1546" spans="2:65" s="1" customFormat="1" ht="24.2" customHeight="1">
      <c r="B1546" s="31"/>
      <c r="C1546" s="239" t="s">
        <v>1875</v>
      </c>
      <c r="D1546" s="239" t="s">
        <v>157</v>
      </c>
      <c r="E1546" s="240" t="s">
        <v>1876</v>
      </c>
      <c r="F1546" s="241" t="s">
        <v>1877</v>
      </c>
      <c r="G1546" s="242" t="s">
        <v>1024</v>
      </c>
      <c r="H1546" s="243">
        <v>1</v>
      </c>
      <c r="I1546" s="120"/>
      <c r="J1546" s="121">
        <f>ROUND(I1546*H1546,2)</f>
        <v>0</v>
      </c>
      <c r="K1546" s="119" t="s">
        <v>19</v>
      </c>
      <c r="L1546" s="31"/>
      <c r="M1546" s="122" t="s">
        <v>19</v>
      </c>
      <c r="N1546" s="123" t="s">
        <v>44</v>
      </c>
      <c r="P1546" s="124">
        <f>O1546*H1546</f>
        <v>0</v>
      </c>
      <c r="Q1546" s="124">
        <v>0</v>
      </c>
      <c r="R1546" s="124">
        <f>Q1546*H1546</f>
        <v>0</v>
      </c>
      <c r="S1546" s="124">
        <v>5.0000000000000001E-4</v>
      </c>
      <c r="T1546" s="125">
        <f>S1546*H1546</f>
        <v>5.0000000000000001E-4</v>
      </c>
      <c r="AR1546" s="126" t="s">
        <v>162</v>
      </c>
      <c r="AT1546" s="126" t="s">
        <v>157</v>
      </c>
      <c r="AU1546" s="126" t="s">
        <v>80</v>
      </c>
      <c r="AY1546" s="16" t="s">
        <v>155</v>
      </c>
      <c r="BE1546" s="127">
        <f>IF(N1546="základní",J1546,0)</f>
        <v>0</v>
      </c>
      <c r="BF1546" s="127">
        <f>IF(N1546="snížená",J1546,0)</f>
        <v>0</v>
      </c>
      <c r="BG1546" s="127">
        <f>IF(N1546="zákl. přenesená",J1546,0)</f>
        <v>0</v>
      </c>
      <c r="BH1546" s="127">
        <f>IF(N1546="sníž. přenesená",J1546,0)</f>
        <v>0</v>
      </c>
      <c r="BI1546" s="127">
        <f>IF(N1546="nulová",J1546,0)</f>
        <v>0</v>
      </c>
      <c r="BJ1546" s="16" t="s">
        <v>78</v>
      </c>
      <c r="BK1546" s="127">
        <f>ROUND(I1546*H1546,2)</f>
        <v>0</v>
      </c>
      <c r="BL1546" s="16" t="s">
        <v>162</v>
      </c>
      <c r="BM1546" s="126" t="s">
        <v>1878</v>
      </c>
    </row>
    <row r="1547" spans="2:65" s="1" customFormat="1" ht="19.5">
      <c r="B1547" s="31"/>
      <c r="D1547" s="234" t="s">
        <v>166</v>
      </c>
      <c r="F1547" s="235" t="s">
        <v>1879</v>
      </c>
      <c r="I1547" s="128"/>
      <c r="L1547" s="31"/>
      <c r="M1547" s="129"/>
      <c r="T1547" s="52"/>
      <c r="AT1547" s="16" t="s">
        <v>166</v>
      </c>
      <c r="AU1547" s="16" t="s">
        <v>80</v>
      </c>
    </row>
    <row r="1548" spans="2:65" s="1" customFormat="1" ht="44.25" customHeight="1">
      <c r="B1548" s="31"/>
      <c r="C1548" s="239" t="s">
        <v>1880</v>
      </c>
      <c r="D1548" s="239" t="s">
        <v>157</v>
      </c>
      <c r="E1548" s="240" t="s">
        <v>199</v>
      </c>
      <c r="F1548" s="241" t="s">
        <v>200</v>
      </c>
      <c r="G1548" s="242" t="s">
        <v>201</v>
      </c>
      <c r="H1548" s="243">
        <v>0.5</v>
      </c>
      <c r="I1548" s="120"/>
      <c r="J1548" s="121">
        <f>ROUND(I1548*H1548,2)</f>
        <v>0</v>
      </c>
      <c r="K1548" s="119" t="s">
        <v>161</v>
      </c>
      <c r="L1548" s="31"/>
      <c r="M1548" s="122" t="s">
        <v>19</v>
      </c>
      <c r="N1548" s="123" t="s">
        <v>44</v>
      </c>
      <c r="P1548" s="124">
        <f>O1548*H1548</f>
        <v>0</v>
      </c>
      <c r="Q1548" s="124">
        <v>0</v>
      </c>
      <c r="R1548" s="124">
        <f>Q1548*H1548</f>
        <v>0</v>
      </c>
      <c r="S1548" s="124">
        <v>0</v>
      </c>
      <c r="T1548" s="125">
        <f>S1548*H1548</f>
        <v>0</v>
      </c>
      <c r="AR1548" s="126" t="s">
        <v>162</v>
      </c>
      <c r="AT1548" s="126" t="s">
        <v>157</v>
      </c>
      <c r="AU1548" s="126" t="s">
        <v>80</v>
      </c>
      <c r="AY1548" s="16" t="s">
        <v>155</v>
      </c>
      <c r="BE1548" s="127">
        <f>IF(N1548="základní",J1548,0)</f>
        <v>0</v>
      </c>
      <c r="BF1548" s="127">
        <f>IF(N1548="snížená",J1548,0)</f>
        <v>0</v>
      </c>
      <c r="BG1548" s="127">
        <f>IF(N1548="zákl. přenesená",J1548,0)</f>
        <v>0</v>
      </c>
      <c r="BH1548" s="127">
        <f>IF(N1548="sníž. přenesená",J1548,0)</f>
        <v>0</v>
      </c>
      <c r="BI1548" s="127">
        <f>IF(N1548="nulová",J1548,0)</f>
        <v>0</v>
      </c>
      <c r="BJ1548" s="16" t="s">
        <v>78</v>
      </c>
      <c r="BK1548" s="127">
        <f>ROUND(I1548*H1548,2)</f>
        <v>0</v>
      </c>
      <c r="BL1548" s="16" t="s">
        <v>162</v>
      </c>
      <c r="BM1548" s="126" t="s">
        <v>1881</v>
      </c>
    </row>
    <row r="1549" spans="2:65" s="1" customFormat="1">
      <c r="B1549" s="31"/>
      <c r="D1549" s="244" t="s">
        <v>164</v>
      </c>
      <c r="F1549" s="245" t="s">
        <v>203</v>
      </c>
      <c r="I1549" s="128"/>
      <c r="L1549" s="31"/>
      <c r="M1549" s="129"/>
      <c r="T1549" s="52"/>
      <c r="AT1549" s="16" t="s">
        <v>164</v>
      </c>
      <c r="AU1549" s="16" t="s">
        <v>80</v>
      </c>
    </row>
    <row r="1550" spans="2:65" s="1" customFormat="1" ht="19.5">
      <c r="B1550" s="31"/>
      <c r="D1550" s="234" t="s">
        <v>166</v>
      </c>
      <c r="F1550" s="235" t="s">
        <v>204</v>
      </c>
      <c r="I1550" s="128"/>
      <c r="L1550" s="31"/>
      <c r="M1550" s="129"/>
      <c r="T1550" s="52"/>
      <c r="AT1550" s="16" t="s">
        <v>166</v>
      </c>
      <c r="AU1550" s="16" t="s">
        <v>80</v>
      </c>
    </row>
    <row r="1551" spans="2:65" s="11" customFormat="1" ht="22.9" customHeight="1">
      <c r="B1551" s="109"/>
      <c r="C1551" s="236"/>
      <c r="D1551" s="237" t="s">
        <v>72</v>
      </c>
      <c r="E1551" s="238" t="s">
        <v>404</v>
      </c>
      <c r="F1551" s="238" t="s">
        <v>1882</v>
      </c>
      <c r="G1551" s="236"/>
      <c r="H1551" s="236"/>
      <c r="I1551" s="286"/>
      <c r="J1551" s="287">
        <f>BK1551</f>
        <v>0</v>
      </c>
      <c r="K1551" s="236"/>
      <c r="L1551" s="109"/>
      <c r="M1551" s="114"/>
      <c r="P1551" s="115">
        <f>SUM(P1552:P1559)</f>
        <v>0</v>
      </c>
      <c r="R1551" s="115">
        <f>SUM(R1552:R1559)</f>
        <v>0</v>
      </c>
      <c r="T1551" s="116">
        <f>SUM(T1552:T1559)</f>
        <v>0.4</v>
      </c>
      <c r="AR1551" s="110" t="s">
        <v>78</v>
      </c>
      <c r="AT1551" s="117" t="s">
        <v>72</v>
      </c>
      <c r="AU1551" s="117" t="s">
        <v>78</v>
      </c>
      <c r="AY1551" s="110" t="s">
        <v>155</v>
      </c>
      <c r="BK1551" s="118">
        <f>SUM(BK1552:BK1559)</f>
        <v>0</v>
      </c>
    </row>
    <row r="1552" spans="2:65" s="1" customFormat="1" ht="49.15" customHeight="1">
      <c r="B1552" s="31"/>
      <c r="C1552" s="239" t="s">
        <v>1883</v>
      </c>
      <c r="D1552" s="239" t="s">
        <v>157</v>
      </c>
      <c r="E1552" s="240" t="s">
        <v>1884</v>
      </c>
      <c r="F1552" s="241" t="s">
        <v>1885</v>
      </c>
      <c r="G1552" s="242" t="s">
        <v>160</v>
      </c>
      <c r="H1552" s="243">
        <v>1940.25</v>
      </c>
      <c r="I1552" s="120"/>
      <c r="J1552" s="121">
        <f>ROUND(I1552*H1552,2)</f>
        <v>0</v>
      </c>
      <c r="K1552" s="119" t="s">
        <v>161</v>
      </c>
      <c r="L1552" s="31"/>
      <c r="M1552" s="122" t="s">
        <v>19</v>
      </c>
      <c r="N1552" s="123" t="s">
        <v>44</v>
      </c>
      <c r="P1552" s="124">
        <f>O1552*H1552</f>
        <v>0</v>
      </c>
      <c r="Q1552" s="124">
        <v>0</v>
      </c>
      <c r="R1552" s="124">
        <f>Q1552*H1552</f>
        <v>0</v>
      </c>
      <c r="S1552" s="124">
        <v>0</v>
      </c>
      <c r="T1552" s="125">
        <f>S1552*H1552</f>
        <v>0</v>
      </c>
      <c r="AR1552" s="126" t="s">
        <v>162</v>
      </c>
      <c r="AT1552" s="126" t="s">
        <v>157</v>
      </c>
      <c r="AU1552" s="126" t="s">
        <v>80</v>
      </c>
      <c r="AY1552" s="16" t="s">
        <v>155</v>
      </c>
      <c r="BE1552" s="127">
        <f>IF(N1552="základní",J1552,0)</f>
        <v>0</v>
      </c>
      <c r="BF1552" s="127">
        <f>IF(N1552="snížená",J1552,0)</f>
        <v>0</v>
      </c>
      <c r="BG1552" s="127">
        <f>IF(N1552="zákl. přenesená",J1552,0)</f>
        <v>0</v>
      </c>
      <c r="BH1552" s="127">
        <f>IF(N1552="sníž. přenesená",J1552,0)</f>
        <v>0</v>
      </c>
      <c r="BI1552" s="127">
        <f>IF(N1552="nulová",J1552,0)</f>
        <v>0</v>
      </c>
      <c r="BJ1552" s="16" t="s">
        <v>78</v>
      </c>
      <c r="BK1552" s="127">
        <f>ROUND(I1552*H1552,2)</f>
        <v>0</v>
      </c>
      <c r="BL1552" s="16" t="s">
        <v>162</v>
      </c>
      <c r="BM1552" s="126" t="s">
        <v>1886</v>
      </c>
    </row>
    <row r="1553" spans="2:65" s="1" customFormat="1">
      <c r="B1553" s="31"/>
      <c r="D1553" s="244" t="s">
        <v>164</v>
      </c>
      <c r="F1553" s="245" t="s">
        <v>1887</v>
      </c>
      <c r="I1553" s="128"/>
      <c r="L1553" s="31"/>
      <c r="M1553" s="129"/>
      <c r="T1553" s="52"/>
      <c r="AT1553" s="16" t="s">
        <v>164</v>
      </c>
      <c r="AU1553" s="16" t="s">
        <v>80</v>
      </c>
    </row>
    <row r="1554" spans="2:65" s="1" customFormat="1" ht="19.5">
      <c r="B1554" s="31"/>
      <c r="D1554" s="234" t="s">
        <v>166</v>
      </c>
      <c r="F1554" s="235" t="s">
        <v>1888</v>
      </c>
      <c r="I1554" s="128"/>
      <c r="L1554" s="31"/>
      <c r="M1554" s="129"/>
      <c r="T1554" s="52"/>
      <c r="AT1554" s="16" t="s">
        <v>166</v>
      </c>
      <c r="AU1554" s="16" t="s">
        <v>80</v>
      </c>
    </row>
    <row r="1555" spans="2:65" s="12" customFormat="1">
      <c r="B1555" s="130"/>
      <c r="C1555" s="246"/>
      <c r="D1555" s="234" t="s">
        <v>168</v>
      </c>
      <c r="E1555" s="247" t="s">
        <v>19</v>
      </c>
      <c r="F1555" s="248" t="s">
        <v>1889</v>
      </c>
      <c r="G1555" s="246"/>
      <c r="H1555" s="249">
        <v>1940.25</v>
      </c>
      <c r="I1555" s="132"/>
      <c r="L1555" s="130"/>
      <c r="M1555" s="133"/>
      <c r="T1555" s="134"/>
      <c r="AT1555" s="131" t="s">
        <v>168</v>
      </c>
      <c r="AU1555" s="131" t="s">
        <v>80</v>
      </c>
      <c r="AV1555" s="12" t="s">
        <v>80</v>
      </c>
      <c r="AW1555" s="12" t="s">
        <v>34</v>
      </c>
      <c r="AX1555" s="12" t="s">
        <v>78</v>
      </c>
      <c r="AY1555" s="131" t="s">
        <v>155</v>
      </c>
    </row>
    <row r="1556" spans="2:65" s="1" customFormat="1" ht="16.5" customHeight="1">
      <c r="B1556" s="31"/>
      <c r="C1556" s="250" t="s">
        <v>1890</v>
      </c>
      <c r="D1556" s="250" t="s">
        <v>192</v>
      </c>
      <c r="E1556" s="251" t="s">
        <v>1891</v>
      </c>
      <c r="F1556" s="252" t="s">
        <v>1892</v>
      </c>
      <c r="G1556" s="253" t="s">
        <v>509</v>
      </c>
      <c r="H1556" s="254">
        <v>6.4</v>
      </c>
      <c r="I1556" s="136"/>
      <c r="J1556" s="137">
        <f>ROUND(I1556*H1556,2)</f>
        <v>0</v>
      </c>
      <c r="K1556" s="135" t="s">
        <v>19</v>
      </c>
      <c r="L1556" s="138"/>
      <c r="M1556" s="139" t="s">
        <v>19</v>
      </c>
      <c r="N1556" s="140" t="s">
        <v>44</v>
      </c>
      <c r="P1556" s="124">
        <f>O1556*H1556</f>
        <v>0</v>
      </c>
      <c r="Q1556" s="124">
        <v>0</v>
      </c>
      <c r="R1556" s="124">
        <f>Q1556*H1556</f>
        <v>0</v>
      </c>
      <c r="S1556" s="124">
        <v>0</v>
      </c>
      <c r="T1556" s="125">
        <f>S1556*H1556</f>
        <v>0</v>
      </c>
      <c r="AR1556" s="126" t="s">
        <v>195</v>
      </c>
      <c r="AT1556" s="126" t="s">
        <v>192</v>
      </c>
      <c r="AU1556" s="126" t="s">
        <v>80</v>
      </c>
      <c r="AY1556" s="16" t="s">
        <v>155</v>
      </c>
      <c r="BE1556" s="127">
        <f>IF(N1556="základní",J1556,0)</f>
        <v>0</v>
      </c>
      <c r="BF1556" s="127">
        <f>IF(N1556="snížená",J1556,0)</f>
        <v>0</v>
      </c>
      <c r="BG1556" s="127">
        <f>IF(N1556="zákl. přenesená",J1556,0)</f>
        <v>0</v>
      </c>
      <c r="BH1556" s="127">
        <f>IF(N1556="sníž. přenesená",J1556,0)</f>
        <v>0</v>
      </c>
      <c r="BI1556" s="127">
        <f>IF(N1556="nulová",J1556,0)</f>
        <v>0</v>
      </c>
      <c r="BJ1556" s="16" t="s">
        <v>78</v>
      </c>
      <c r="BK1556" s="127">
        <f>ROUND(I1556*H1556,2)</f>
        <v>0</v>
      </c>
      <c r="BL1556" s="16" t="s">
        <v>162</v>
      </c>
      <c r="BM1556" s="126" t="s">
        <v>1893</v>
      </c>
    </row>
    <row r="1557" spans="2:65" s="1" customFormat="1" ht="19.5">
      <c r="B1557" s="31"/>
      <c r="D1557" s="234" t="s">
        <v>166</v>
      </c>
      <c r="F1557" s="235" t="s">
        <v>511</v>
      </c>
      <c r="I1557" s="128"/>
      <c r="L1557" s="31"/>
      <c r="M1557" s="129"/>
      <c r="T1557" s="52"/>
      <c r="AT1557" s="16" t="s">
        <v>166</v>
      </c>
      <c r="AU1557" s="16" t="s">
        <v>80</v>
      </c>
    </row>
    <row r="1558" spans="2:65" s="1" customFormat="1" ht="66.75" customHeight="1">
      <c r="B1558" s="31"/>
      <c r="C1558" s="239" t="s">
        <v>1894</v>
      </c>
      <c r="D1558" s="239" t="s">
        <v>157</v>
      </c>
      <c r="E1558" s="240" t="s">
        <v>1895</v>
      </c>
      <c r="F1558" s="241" t="s">
        <v>1896</v>
      </c>
      <c r="G1558" s="242" t="s">
        <v>790</v>
      </c>
      <c r="H1558" s="243">
        <v>20</v>
      </c>
      <c r="I1558" s="120"/>
      <c r="J1558" s="121">
        <f>ROUND(I1558*H1558,2)</f>
        <v>0</v>
      </c>
      <c r="K1558" s="119" t="s">
        <v>19</v>
      </c>
      <c r="L1558" s="31"/>
      <c r="M1558" s="122" t="s">
        <v>19</v>
      </c>
      <c r="N1558" s="123" t="s">
        <v>44</v>
      </c>
      <c r="P1558" s="124">
        <f>O1558*H1558</f>
        <v>0</v>
      </c>
      <c r="Q1558" s="124">
        <v>0</v>
      </c>
      <c r="R1558" s="124">
        <f>Q1558*H1558</f>
        <v>0</v>
      </c>
      <c r="S1558" s="124">
        <v>0.02</v>
      </c>
      <c r="T1558" s="125">
        <f>S1558*H1558</f>
        <v>0.4</v>
      </c>
      <c r="AR1558" s="126" t="s">
        <v>162</v>
      </c>
      <c r="AT1558" s="126" t="s">
        <v>157</v>
      </c>
      <c r="AU1558" s="126" t="s">
        <v>80</v>
      </c>
      <c r="AY1558" s="16" t="s">
        <v>155</v>
      </c>
      <c r="BE1558" s="127">
        <f>IF(N1558="základní",J1558,0)</f>
        <v>0</v>
      </c>
      <c r="BF1558" s="127">
        <f>IF(N1558="snížená",J1558,0)</f>
        <v>0</v>
      </c>
      <c r="BG1558" s="127">
        <f>IF(N1558="zákl. přenesená",J1558,0)</f>
        <v>0</v>
      </c>
      <c r="BH1558" s="127">
        <f>IF(N1558="sníž. přenesená",J1558,0)</f>
        <v>0</v>
      </c>
      <c r="BI1558" s="127">
        <f>IF(N1558="nulová",J1558,0)</f>
        <v>0</v>
      </c>
      <c r="BJ1558" s="16" t="s">
        <v>78</v>
      </c>
      <c r="BK1558" s="127">
        <f>ROUND(I1558*H1558,2)</f>
        <v>0</v>
      </c>
      <c r="BL1558" s="16" t="s">
        <v>162</v>
      </c>
      <c r="BM1558" s="126" t="s">
        <v>1897</v>
      </c>
    </row>
    <row r="1559" spans="2:65" s="1" customFormat="1" ht="19.5">
      <c r="B1559" s="31"/>
      <c r="D1559" s="234" t="s">
        <v>166</v>
      </c>
      <c r="F1559" s="235" t="s">
        <v>1898</v>
      </c>
      <c r="I1559" s="128"/>
      <c r="L1559" s="31"/>
      <c r="M1559" s="129"/>
      <c r="T1559" s="52"/>
      <c r="AT1559" s="16" t="s">
        <v>166</v>
      </c>
      <c r="AU1559" s="16" t="s">
        <v>80</v>
      </c>
    </row>
    <row r="1560" spans="2:65" s="11" customFormat="1" ht="22.9" customHeight="1">
      <c r="B1560" s="109"/>
      <c r="C1560" s="236"/>
      <c r="D1560" s="237" t="s">
        <v>72</v>
      </c>
      <c r="E1560" s="238" t="s">
        <v>407</v>
      </c>
      <c r="F1560" s="238" t="s">
        <v>1899</v>
      </c>
      <c r="G1560" s="236"/>
      <c r="H1560" s="236"/>
      <c r="I1560" s="286"/>
      <c r="J1560" s="287">
        <f>BK1560</f>
        <v>0</v>
      </c>
      <c r="K1560" s="236"/>
      <c r="L1560" s="109"/>
      <c r="M1560" s="114"/>
      <c r="P1560" s="115">
        <f>SUM(P1561:P1571)</f>
        <v>0</v>
      </c>
      <c r="R1560" s="115">
        <f>SUM(R1561:R1571)</f>
        <v>0</v>
      </c>
      <c r="T1560" s="116">
        <f>SUM(T1561:T1571)</f>
        <v>0.3</v>
      </c>
      <c r="AR1560" s="110" t="s">
        <v>78</v>
      </c>
      <c r="AT1560" s="117" t="s">
        <v>72</v>
      </c>
      <c r="AU1560" s="117" t="s">
        <v>78</v>
      </c>
      <c r="AY1560" s="110" t="s">
        <v>155</v>
      </c>
      <c r="BK1560" s="118">
        <f>SUM(BK1561:BK1571)</f>
        <v>0</v>
      </c>
    </row>
    <row r="1561" spans="2:65" s="1" customFormat="1" ht="49.15" customHeight="1">
      <c r="B1561" s="31"/>
      <c r="C1561" s="239" t="s">
        <v>1900</v>
      </c>
      <c r="D1561" s="239" t="s">
        <v>157</v>
      </c>
      <c r="E1561" s="240" t="s">
        <v>1884</v>
      </c>
      <c r="F1561" s="241" t="s">
        <v>1885</v>
      </c>
      <c r="G1561" s="242" t="s">
        <v>160</v>
      </c>
      <c r="H1561" s="243">
        <v>2641</v>
      </c>
      <c r="I1561" s="120"/>
      <c r="J1561" s="121">
        <f>ROUND(I1561*H1561,2)</f>
        <v>0</v>
      </c>
      <c r="K1561" s="119" t="s">
        <v>161</v>
      </c>
      <c r="L1561" s="31"/>
      <c r="M1561" s="122" t="s">
        <v>19</v>
      </c>
      <c r="N1561" s="123" t="s">
        <v>44</v>
      </c>
      <c r="P1561" s="124">
        <f>O1561*H1561</f>
        <v>0</v>
      </c>
      <c r="Q1561" s="124">
        <v>0</v>
      </c>
      <c r="R1561" s="124">
        <f>Q1561*H1561</f>
        <v>0</v>
      </c>
      <c r="S1561" s="124">
        <v>0</v>
      </c>
      <c r="T1561" s="125">
        <f>S1561*H1561</f>
        <v>0</v>
      </c>
      <c r="AR1561" s="126" t="s">
        <v>162</v>
      </c>
      <c r="AT1561" s="126" t="s">
        <v>157</v>
      </c>
      <c r="AU1561" s="126" t="s">
        <v>80</v>
      </c>
      <c r="AY1561" s="16" t="s">
        <v>155</v>
      </c>
      <c r="BE1561" s="127">
        <f>IF(N1561="základní",J1561,0)</f>
        <v>0</v>
      </c>
      <c r="BF1561" s="127">
        <f>IF(N1561="snížená",J1561,0)</f>
        <v>0</v>
      </c>
      <c r="BG1561" s="127">
        <f>IF(N1561="zákl. přenesená",J1561,0)</f>
        <v>0</v>
      </c>
      <c r="BH1561" s="127">
        <f>IF(N1561="sníž. přenesená",J1561,0)</f>
        <v>0</v>
      </c>
      <c r="BI1561" s="127">
        <f>IF(N1561="nulová",J1561,0)</f>
        <v>0</v>
      </c>
      <c r="BJ1561" s="16" t="s">
        <v>78</v>
      </c>
      <c r="BK1561" s="127">
        <f>ROUND(I1561*H1561,2)</f>
        <v>0</v>
      </c>
      <c r="BL1561" s="16" t="s">
        <v>162</v>
      </c>
      <c r="BM1561" s="126" t="s">
        <v>1901</v>
      </c>
    </row>
    <row r="1562" spans="2:65" s="1" customFormat="1">
      <c r="B1562" s="31"/>
      <c r="D1562" s="244" t="s">
        <v>164</v>
      </c>
      <c r="F1562" s="245" t="s">
        <v>1887</v>
      </c>
      <c r="I1562" s="128"/>
      <c r="L1562" s="31"/>
      <c r="M1562" s="129"/>
      <c r="T1562" s="52"/>
      <c r="AT1562" s="16" t="s">
        <v>164</v>
      </c>
      <c r="AU1562" s="16" t="s">
        <v>80</v>
      </c>
    </row>
    <row r="1563" spans="2:65" s="1" customFormat="1" ht="19.5">
      <c r="B1563" s="31"/>
      <c r="D1563" s="234" t="s">
        <v>166</v>
      </c>
      <c r="F1563" s="235" t="s">
        <v>1902</v>
      </c>
      <c r="I1563" s="128"/>
      <c r="L1563" s="31"/>
      <c r="M1563" s="129"/>
      <c r="T1563" s="52"/>
      <c r="AT1563" s="16" t="s">
        <v>166</v>
      </c>
      <c r="AU1563" s="16" t="s">
        <v>80</v>
      </c>
    </row>
    <row r="1564" spans="2:65" s="12" customFormat="1">
      <c r="B1564" s="130"/>
      <c r="C1564" s="246"/>
      <c r="D1564" s="234" t="s">
        <v>168</v>
      </c>
      <c r="E1564" s="247" t="s">
        <v>19</v>
      </c>
      <c r="F1564" s="248" t="s">
        <v>1903</v>
      </c>
      <c r="G1564" s="246"/>
      <c r="H1564" s="249">
        <v>2641</v>
      </c>
      <c r="I1564" s="132"/>
      <c r="L1564" s="130"/>
      <c r="M1564" s="133"/>
      <c r="T1564" s="134"/>
      <c r="AT1564" s="131" t="s">
        <v>168</v>
      </c>
      <c r="AU1564" s="131" t="s">
        <v>80</v>
      </c>
      <c r="AV1564" s="12" t="s">
        <v>80</v>
      </c>
      <c r="AW1564" s="12" t="s">
        <v>34</v>
      </c>
      <c r="AX1564" s="12" t="s">
        <v>78</v>
      </c>
      <c r="AY1564" s="131" t="s">
        <v>155</v>
      </c>
    </row>
    <row r="1565" spans="2:65" s="1" customFormat="1" ht="16.5" customHeight="1">
      <c r="B1565" s="31"/>
      <c r="C1565" s="250" t="s">
        <v>1904</v>
      </c>
      <c r="D1565" s="250" t="s">
        <v>192</v>
      </c>
      <c r="E1565" s="251" t="s">
        <v>1891</v>
      </c>
      <c r="F1565" s="252" t="s">
        <v>1892</v>
      </c>
      <c r="G1565" s="253" t="s">
        <v>509</v>
      </c>
      <c r="H1565" s="254">
        <v>8.7110000000000003</v>
      </c>
      <c r="I1565" s="136"/>
      <c r="J1565" s="137">
        <f>ROUND(I1565*H1565,2)</f>
        <v>0</v>
      </c>
      <c r="K1565" s="135" t="s">
        <v>19</v>
      </c>
      <c r="L1565" s="138"/>
      <c r="M1565" s="139" t="s">
        <v>19</v>
      </c>
      <c r="N1565" s="140" t="s">
        <v>44</v>
      </c>
      <c r="P1565" s="124">
        <f>O1565*H1565</f>
        <v>0</v>
      </c>
      <c r="Q1565" s="124">
        <v>0</v>
      </c>
      <c r="R1565" s="124">
        <f>Q1565*H1565</f>
        <v>0</v>
      </c>
      <c r="S1565" s="124">
        <v>0</v>
      </c>
      <c r="T1565" s="125">
        <f>S1565*H1565</f>
        <v>0</v>
      </c>
      <c r="AR1565" s="126" t="s">
        <v>195</v>
      </c>
      <c r="AT1565" s="126" t="s">
        <v>192</v>
      </c>
      <c r="AU1565" s="126" t="s">
        <v>80</v>
      </c>
      <c r="AY1565" s="16" t="s">
        <v>155</v>
      </c>
      <c r="BE1565" s="127">
        <f>IF(N1565="základní",J1565,0)</f>
        <v>0</v>
      </c>
      <c r="BF1565" s="127">
        <f>IF(N1565="snížená",J1565,0)</f>
        <v>0</v>
      </c>
      <c r="BG1565" s="127">
        <f>IF(N1565="zákl. přenesená",J1565,0)</f>
        <v>0</v>
      </c>
      <c r="BH1565" s="127">
        <f>IF(N1565="sníž. přenesená",J1565,0)</f>
        <v>0</v>
      </c>
      <c r="BI1565" s="127">
        <f>IF(N1565="nulová",J1565,0)</f>
        <v>0</v>
      </c>
      <c r="BJ1565" s="16" t="s">
        <v>78</v>
      </c>
      <c r="BK1565" s="127">
        <f>ROUND(I1565*H1565,2)</f>
        <v>0</v>
      </c>
      <c r="BL1565" s="16" t="s">
        <v>162</v>
      </c>
      <c r="BM1565" s="126" t="s">
        <v>1905</v>
      </c>
    </row>
    <row r="1566" spans="2:65" s="1" customFormat="1" ht="19.5">
      <c r="B1566" s="31"/>
      <c r="D1566" s="234" t="s">
        <v>166</v>
      </c>
      <c r="F1566" s="235" t="s">
        <v>511</v>
      </c>
      <c r="I1566" s="128"/>
      <c r="L1566" s="31"/>
      <c r="M1566" s="129"/>
      <c r="T1566" s="52"/>
      <c r="AT1566" s="16" t="s">
        <v>166</v>
      </c>
      <c r="AU1566" s="16" t="s">
        <v>80</v>
      </c>
    </row>
    <row r="1567" spans="2:65" s="1" customFormat="1" ht="62.65" customHeight="1">
      <c r="B1567" s="31"/>
      <c r="C1567" s="239" t="s">
        <v>1906</v>
      </c>
      <c r="D1567" s="239" t="s">
        <v>157</v>
      </c>
      <c r="E1567" s="240" t="s">
        <v>1907</v>
      </c>
      <c r="F1567" s="241" t="s">
        <v>1908</v>
      </c>
      <c r="G1567" s="242" t="s">
        <v>160</v>
      </c>
      <c r="H1567" s="243">
        <v>264.10000000000002</v>
      </c>
      <c r="I1567" s="120"/>
      <c r="J1567" s="121">
        <f>ROUND(I1567*H1567,2)</f>
        <v>0</v>
      </c>
      <c r="K1567" s="119" t="s">
        <v>19</v>
      </c>
      <c r="L1567" s="31"/>
      <c r="M1567" s="122" t="s">
        <v>19</v>
      </c>
      <c r="N1567" s="123" t="s">
        <v>44</v>
      </c>
      <c r="P1567" s="124">
        <f>O1567*H1567</f>
        <v>0</v>
      </c>
      <c r="Q1567" s="124">
        <v>0</v>
      </c>
      <c r="R1567" s="124">
        <f>Q1567*H1567</f>
        <v>0</v>
      </c>
      <c r="S1567" s="124">
        <v>0</v>
      </c>
      <c r="T1567" s="125">
        <f>S1567*H1567</f>
        <v>0</v>
      </c>
      <c r="AR1567" s="126" t="s">
        <v>162</v>
      </c>
      <c r="AT1567" s="126" t="s">
        <v>157</v>
      </c>
      <c r="AU1567" s="126" t="s">
        <v>80</v>
      </c>
      <c r="AY1567" s="16" t="s">
        <v>155</v>
      </c>
      <c r="BE1567" s="127">
        <f>IF(N1567="základní",J1567,0)</f>
        <v>0</v>
      </c>
      <c r="BF1567" s="127">
        <f>IF(N1567="snížená",J1567,0)</f>
        <v>0</v>
      </c>
      <c r="BG1567" s="127">
        <f>IF(N1567="zákl. přenesená",J1567,0)</f>
        <v>0</v>
      </c>
      <c r="BH1567" s="127">
        <f>IF(N1567="sníž. přenesená",J1567,0)</f>
        <v>0</v>
      </c>
      <c r="BI1567" s="127">
        <f>IF(N1567="nulová",J1567,0)</f>
        <v>0</v>
      </c>
      <c r="BJ1567" s="16" t="s">
        <v>78</v>
      </c>
      <c r="BK1567" s="127">
        <f>ROUND(I1567*H1567,2)</f>
        <v>0</v>
      </c>
      <c r="BL1567" s="16" t="s">
        <v>162</v>
      </c>
      <c r="BM1567" s="126" t="s">
        <v>1909</v>
      </c>
    </row>
    <row r="1568" spans="2:65" s="1" customFormat="1" ht="19.5">
      <c r="B1568" s="31"/>
      <c r="D1568" s="234" t="s">
        <v>166</v>
      </c>
      <c r="F1568" s="235" t="s">
        <v>1910</v>
      </c>
      <c r="I1568" s="128"/>
      <c r="L1568" s="31"/>
      <c r="M1568" s="129"/>
      <c r="T1568" s="52"/>
      <c r="AT1568" s="16" t="s">
        <v>166</v>
      </c>
      <c r="AU1568" s="16" t="s">
        <v>80</v>
      </c>
    </row>
    <row r="1569" spans="2:65" s="12" customFormat="1">
      <c r="B1569" s="130"/>
      <c r="C1569" s="246"/>
      <c r="D1569" s="234" t="s">
        <v>168</v>
      </c>
      <c r="E1569" s="247" t="s">
        <v>19</v>
      </c>
      <c r="F1569" s="248" t="s">
        <v>1911</v>
      </c>
      <c r="G1569" s="246"/>
      <c r="H1569" s="249">
        <v>264.10000000000002</v>
      </c>
      <c r="I1569" s="132"/>
      <c r="L1569" s="130"/>
      <c r="M1569" s="133"/>
      <c r="T1569" s="134"/>
      <c r="AT1569" s="131" t="s">
        <v>168</v>
      </c>
      <c r="AU1569" s="131" t="s">
        <v>80</v>
      </c>
      <c r="AV1569" s="12" t="s">
        <v>80</v>
      </c>
      <c r="AW1569" s="12" t="s">
        <v>34</v>
      </c>
      <c r="AX1569" s="12" t="s">
        <v>78</v>
      </c>
      <c r="AY1569" s="131" t="s">
        <v>155</v>
      </c>
    </row>
    <row r="1570" spans="2:65" s="1" customFormat="1" ht="66.75" customHeight="1">
      <c r="B1570" s="31"/>
      <c r="C1570" s="239" t="s">
        <v>1912</v>
      </c>
      <c r="D1570" s="239" t="s">
        <v>157</v>
      </c>
      <c r="E1570" s="240" t="s">
        <v>1895</v>
      </c>
      <c r="F1570" s="241" t="s">
        <v>1896</v>
      </c>
      <c r="G1570" s="242" t="s">
        <v>790</v>
      </c>
      <c r="H1570" s="243">
        <v>15</v>
      </c>
      <c r="I1570" s="120"/>
      <c r="J1570" s="121">
        <f>ROUND(I1570*H1570,2)</f>
        <v>0</v>
      </c>
      <c r="K1570" s="119" t="s">
        <v>19</v>
      </c>
      <c r="L1570" s="31"/>
      <c r="M1570" s="122" t="s">
        <v>19</v>
      </c>
      <c r="N1570" s="123" t="s">
        <v>44</v>
      </c>
      <c r="P1570" s="124">
        <f>O1570*H1570</f>
        <v>0</v>
      </c>
      <c r="Q1570" s="124">
        <v>0</v>
      </c>
      <c r="R1570" s="124">
        <f>Q1570*H1570</f>
        <v>0</v>
      </c>
      <c r="S1570" s="124">
        <v>0.02</v>
      </c>
      <c r="T1570" s="125">
        <f>S1570*H1570</f>
        <v>0.3</v>
      </c>
      <c r="AR1570" s="126" t="s">
        <v>162</v>
      </c>
      <c r="AT1570" s="126" t="s">
        <v>157</v>
      </c>
      <c r="AU1570" s="126" t="s">
        <v>80</v>
      </c>
      <c r="AY1570" s="16" t="s">
        <v>155</v>
      </c>
      <c r="BE1570" s="127">
        <f>IF(N1570="základní",J1570,0)</f>
        <v>0</v>
      </c>
      <c r="BF1570" s="127">
        <f>IF(N1570="snížená",J1570,0)</f>
        <v>0</v>
      </c>
      <c r="BG1570" s="127">
        <f>IF(N1570="zákl. přenesená",J1570,0)</f>
        <v>0</v>
      </c>
      <c r="BH1570" s="127">
        <f>IF(N1570="sníž. přenesená",J1570,0)</f>
        <v>0</v>
      </c>
      <c r="BI1570" s="127">
        <f>IF(N1570="nulová",J1570,0)</f>
        <v>0</v>
      </c>
      <c r="BJ1570" s="16" t="s">
        <v>78</v>
      </c>
      <c r="BK1570" s="127">
        <f>ROUND(I1570*H1570,2)</f>
        <v>0</v>
      </c>
      <c r="BL1570" s="16" t="s">
        <v>162</v>
      </c>
      <c r="BM1570" s="126" t="s">
        <v>1913</v>
      </c>
    </row>
    <row r="1571" spans="2:65" s="1" customFormat="1" ht="19.5">
      <c r="B1571" s="31"/>
      <c r="D1571" s="234" t="s">
        <v>166</v>
      </c>
      <c r="F1571" s="235" t="s">
        <v>1898</v>
      </c>
      <c r="I1571" s="128"/>
      <c r="L1571" s="31"/>
      <c r="M1571" s="129"/>
      <c r="T1571" s="52"/>
      <c r="AT1571" s="16" t="s">
        <v>166</v>
      </c>
      <c r="AU1571" s="16" t="s">
        <v>80</v>
      </c>
    </row>
    <row r="1572" spans="2:65" s="11" customFormat="1" ht="22.9" customHeight="1">
      <c r="B1572" s="109"/>
      <c r="C1572" s="236"/>
      <c r="D1572" s="237" t="s">
        <v>72</v>
      </c>
      <c r="E1572" s="238" t="s">
        <v>410</v>
      </c>
      <c r="F1572" s="238" t="s">
        <v>1914</v>
      </c>
      <c r="G1572" s="236"/>
      <c r="H1572" s="236"/>
      <c r="I1572" s="286"/>
      <c r="J1572" s="287">
        <f>BK1572</f>
        <v>0</v>
      </c>
      <c r="K1572" s="236"/>
      <c r="L1572" s="109"/>
      <c r="M1572" s="114"/>
      <c r="P1572" s="115">
        <f>SUM(P1573:P1581)</f>
        <v>0</v>
      </c>
      <c r="R1572" s="115">
        <f>SUM(R1573:R1581)</f>
        <v>0</v>
      </c>
      <c r="T1572" s="116">
        <f>SUM(T1573:T1581)</f>
        <v>0</v>
      </c>
      <c r="AR1572" s="110" t="s">
        <v>78</v>
      </c>
      <c r="AT1572" s="117" t="s">
        <v>72</v>
      </c>
      <c r="AU1572" s="117" t="s">
        <v>78</v>
      </c>
      <c r="AY1572" s="110" t="s">
        <v>155</v>
      </c>
      <c r="BK1572" s="118">
        <f>SUM(BK1573:BK1581)</f>
        <v>0</v>
      </c>
    </row>
    <row r="1573" spans="2:65" s="1" customFormat="1" ht="49.15" customHeight="1">
      <c r="B1573" s="31"/>
      <c r="C1573" s="239" t="s">
        <v>1915</v>
      </c>
      <c r="D1573" s="239" t="s">
        <v>157</v>
      </c>
      <c r="E1573" s="240" t="s">
        <v>1884</v>
      </c>
      <c r="F1573" s="241" t="s">
        <v>1885</v>
      </c>
      <c r="G1573" s="242" t="s">
        <v>160</v>
      </c>
      <c r="H1573" s="243">
        <v>1848.75</v>
      </c>
      <c r="I1573" s="120"/>
      <c r="J1573" s="121">
        <f>ROUND(I1573*H1573,2)</f>
        <v>0</v>
      </c>
      <c r="K1573" s="119" t="s">
        <v>161</v>
      </c>
      <c r="L1573" s="31"/>
      <c r="M1573" s="122" t="s">
        <v>19</v>
      </c>
      <c r="N1573" s="123" t="s">
        <v>44</v>
      </c>
      <c r="P1573" s="124">
        <f>O1573*H1573</f>
        <v>0</v>
      </c>
      <c r="Q1573" s="124">
        <v>0</v>
      </c>
      <c r="R1573" s="124">
        <f>Q1573*H1573</f>
        <v>0</v>
      </c>
      <c r="S1573" s="124">
        <v>0</v>
      </c>
      <c r="T1573" s="125">
        <f>S1573*H1573</f>
        <v>0</v>
      </c>
      <c r="AR1573" s="126" t="s">
        <v>162</v>
      </c>
      <c r="AT1573" s="126" t="s">
        <v>157</v>
      </c>
      <c r="AU1573" s="126" t="s">
        <v>80</v>
      </c>
      <c r="AY1573" s="16" t="s">
        <v>155</v>
      </c>
      <c r="BE1573" s="127">
        <f>IF(N1573="základní",J1573,0)</f>
        <v>0</v>
      </c>
      <c r="BF1573" s="127">
        <f>IF(N1573="snížená",J1573,0)</f>
        <v>0</v>
      </c>
      <c r="BG1573" s="127">
        <f>IF(N1573="zákl. přenesená",J1573,0)</f>
        <v>0</v>
      </c>
      <c r="BH1573" s="127">
        <f>IF(N1573="sníž. přenesená",J1573,0)</f>
        <v>0</v>
      </c>
      <c r="BI1573" s="127">
        <f>IF(N1573="nulová",J1573,0)</f>
        <v>0</v>
      </c>
      <c r="BJ1573" s="16" t="s">
        <v>78</v>
      </c>
      <c r="BK1573" s="127">
        <f>ROUND(I1573*H1573,2)</f>
        <v>0</v>
      </c>
      <c r="BL1573" s="16" t="s">
        <v>162</v>
      </c>
      <c r="BM1573" s="126" t="s">
        <v>1916</v>
      </c>
    </row>
    <row r="1574" spans="2:65" s="1" customFormat="1">
      <c r="B1574" s="31"/>
      <c r="D1574" s="244" t="s">
        <v>164</v>
      </c>
      <c r="F1574" s="245" t="s">
        <v>1887</v>
      </c>
      <c r="I1574" s="128"/>
      <c r="L1574" s="31"/>
      <c r="M1574" s="129"/>
      <c r="T1574" s="52"/>
      <c r="AT1574" s="16" t="s">
        <v>164</v>
      </c>
      <c r="AU1574" s="16" t="s">
        <v>80</v>
      </c>
    </row>
    <row r="1575" spans="2:65" s="1" customFormat="1" ht="19.5">
      <c r="B1575" s="31"/>
      <c r="D1575" s="234" t="s">
        <v>166</v>
      </c>
      <c r="F1575" s="235" t="s">
        <v>1917</v>
      </c>
      <c r="I1575" s="128"/>
      <c r="L1575" s="31"/>
      <c r="M1575" s="129"/>
      <c r="T1575" s="52"/>
      <c r="AT1575" s="16" t="s">
        <v>166</v>
      </c>
      <c r="AU1575" s="16" t="s">
        <v>80</v>
      </c>
    </row>
    <row r="1576" spans="2:65" s="12" customFormat="1">
      <c r="B1576" s="130"/>
      <c r="C1576" s="246"/>
      <c r="D1576" s="234" t="s">
        <v>168</v>
      </c>
      <c r="E1576" s="247" t="s">
        <v>19</v>
      </c>
      <c r="F1576" s="248" t="s">
        <v>1918</v>
      </c>
      <c r="G1576" s="246"/>
      <c r="H1576" s="249">
        <v>1848.75</v>
      </c>
      <c r="I1576" s="132"/>
      <c r="L1576" s="130"/>
      <c r="M1576" s="133"/>
      <c r="T1576" s="134"/>
      <c r="AT1576" s="131" t="s">
        <v>168</v>
      </c>
      <c r="AU1576" s="131" t="s">
        <v>80</v>
      </c>
      <c r="AV1576" s="12" t="s">
        <v>80</v>
      </c>
      <c r="AW1576" s="12" t="s">
        <v>34</v>
      </c>
      <c r="AX1576" s="12" t="s">
        <v>78</v>
      </c>
      <c r="AY1576" s="131" t="s">
        <v>155</v>
      </c>
    </row>
    <row r="1577" spans="2:65" s="1" customFormat="1" ht="16.5" customHeight="1">
      <c r="B1577" s="31"/>
      <c r="C1577" s="250" t="s">
        <v>1919</v>
      </c>
      <c r="D1577" s="250" t="s">
        <v>192</v>
      </c>
      <c r="E1577" s="251" t="s">
        <v>1891</v>
      </c>
      <c r="F1577" s="252" t="s">
        <v>1892</v>
      </c>
      <c r="G1577" s="253" t="s">
        <v>509</v>
      </c>
      <c r="H1577" s="254">
        <v>6.0979999999999999</v>
      </c>
      <c r="I1577" s="136"/>
      <c r="J1577" s="137">
        <f>ROUND(I1577*H1577,2)</f>
        <v>0</v>
      </c>
      <c r="K1577" s="135" t="s">
        <v>19</v>
      </c>
      <c r="L1577" s="138"/>
      <c r="M1577" s="139" t="s">
        <v>19</v>
      </c>
      <c r="N1577" s="140" t="s">
        <v>44</v>
      </c>
      <c r="P1577" s="124">
        <f>O1577*H1577</f>
        <v>0</v>
      </c>
      <c r="Q1577" s="124">
        <v>0</v>
      </c>
      <c r="R1577" s="124">
        <f>Q1577*H1577</f>
        <v>0</v>
      </c>
      <c r="S1577" s="124">
        <v>0</v>
      </c>
      <c r="T1577" s="125">
        <f>S1577*H1577</f>
        <v>0</v>
      </c>
      <c r="AR1577" s="126" t="s">
        <v>195</v>
      </c>
      <c r="AT1577" s="126" t="s">
        <v>192</v>
      </c>
      <c r="AU1577" s="126" t="s">
        <v>80</v>
      </c>
      <c r="AY1577" s="16" t="s">
        <v>155</v>
      </c>
      <c r="BE1577" s="127">
        <f>IF(N1577="základní",J1577,0)</f>
        <v>0</v>
      </c>
      <c r="BF1577" s="127">
        <f>IF(N1577="snížená",J1577,0)</f>
        <v>0</v>
      </c>
      <c r="BG1577" s="127">
        <f>IF(N1577="zákl. přenesená",J1577,0)</f>
        <v>0</v>
      </c>
      <c r="BH1577" s="127">
        <f>IF(N1577="sníž. přenesená",J1577,0)</f>
        <v>0</v>
      </c>
      <c r="BI1577" s="127">
        <f>IF(N1577="nulová",J1577,0)</f>
        <v>0</v>
      </c>
      <c r="BJ1577" s="16" t="s">
        <v>78</v>
      </c>
      <c r="BK1577" s="127">
        <f>ROUND(I1577*H1577,2)</f>
        <v>0</v>
      </c>
      <c r="BL1577" s="16" t="s">
        <v>162</v>
      </c>
      <c r="BM1577" s="126" t="s">
        <v>1920</v>
      </c>
    </row>
    <row r="1578" spans="2:65" s="1" customFormat="1" ht="19.5">
      <c r="B1578" s="31"/>
      <c r="D1578" s="234" t="s">
        <v>166</v>
      </c>
      <c r="F1578" s="235" t="s">
        <v>511</v>
      </c>
      <c r="I1578" s="128"/>
      <c r="L1578" s="31"/>
      <c r="M1578" s="129"/>
      <c r="T1578" s="52"/>
      <c r="AT1578" s="16" t="s">
        <v>166</v>
      </c>
      <c r="AU1578" s="16" t="s">
        <v>80</v>
      </c>
    </row>
    <row r="1579" spans="2:65" s="1" customFormat="1" ht="62.65" customHeight="1">
      <c r="B1579" s="31"/>
      <c r="C1579" s="239" t="s">
        <v>1921</v>
      </c>
      <c r="D1579" s="239" t="s">
        <v>157</v>
      </c>
      <c r="E1579" s="240" t="s">
        <v>1907</v>
      </c>
      <c r="F1579" s="241" t="s">
        <v>1908</v>
      </c>
      <c r="G1579" s="242" t="s">
        <v>160</v>
      </c>
      <c r="H1579" s="243">
        <v>147.9</v>
      </c>
      <c r="I1579" s="120"/>
      <c r="J1579" s="121">
        <f>ROUND(I1579*H1579,2)</f>
        <v>0</v>
      </c>
      <c r="K1579" s="119" t="s">
        <v>19</v>
      </c>
      <c r="L1579" s="31"/>
      <c r="M1579" s="122" t="s">
        <v>19</v>
      </c>
      <c r="N1579" s="123" t="s">
        <v>44</v>
      </c>
      <c r="P1579" s="124">
        <f>O1579*H1579</f>
        <v>0</v>
      </c>
      <c r="Q1579" s="124">
        <v>0</v>
      </c>
      <c r="R1579" s="124">
        <f>Q1579*H1579</f>
        <v>0</v>
      </c>
      <c r="S1579" s="124">
        <v>0</v>
      </c>
      <c r="T1579" s="125">
        <f>S1579*H1579</f>
        <v>0</v>
      </c>
      <c r="AR1579" s="126" t="s">
        <v>162</v>
      </c>
      <c r="AT1579" s="126" t="s">
        <v>157</v>
      </c>
      <c r="AU1579" s="126" t="s">
        <v>80</v>
      </c>
      <c r="AY1579" s="16" t="s">
        <v>155</v>
      </c>
      <c r="BE1579" s="127">
        <f>IF(N1579="základní",J1579,0)</f>
        <v>0</v>
      </c>
      <c r="BF1579" s="127">
        <f>IF(N1579="snížená",J1579,0)</f>
        <v>0</v>
      </c>
      <c r="BG1579" s="127">
        <f>IF(N1579="zákl. přenesená",J1579,0)</f>
        <v>0</v>
      </c>
      <c r="BH1579" s="127">
        <f>IF(N1579="sníž. přenesená",J1579,0)</f>
        <v>0</v>
      </c>
      <c r="BI1579" s="127">
        <f>IF(N1579="nulová",J1579,0)</f>
        <v>0</v>
      </c>
      <c r="BJ1579" s="16" t="s">
        <v>78</v>
      </c>
      <c r="BK1579" s="127">
        <f>ROUND(I1579*H1579,2)</f>
        <v>0</v>
      </c>
      <c r="BL1579" s="16" t="s">
        <v>162</v>
      </c>
      <c r="BM1579" s="126" t="s">
        <v>1922</v>
      </c>
    </row>
    <row r="1580" spans="2:65" s="1" customFormat="1" ht="29.25">
      <c r="B1580" s="31"/>
      <c r="D1580" s="234" t="s">
        <v>166</v>
      </c>
      <c r="F1580" s="235" t="s">
        <v>1923</v>
      </c>
      <c r="I1580" s="128"/>
      <c r="L1580" s="31"/>
      <c r="M1580" s="129"/>
      <c r="T1580" s="52"/>
      <c r="AT1580" s="16" t="s">
        <v>166</v>
      </c>
      <c r="AU1580" s="16" t="s">
        <v>80</v>
      </c>
    </row>
    <row r="1581" spans="2:65" s="12" customFormat="1">
      <c r="B1581" s="130"/>
      <c r="C1581" s="246"/>
      <c r="D1581" s="234" t="s">
        <v>168</v>
      </c>
      <c r="E1581" s="247" t="s">
        <v>19</v>
      </c>
      <c r="F1581" s="248" t="s">
        <v>1924</v>
      </c>
      <c r="G1581" s="246"/>
      <c r="H1581" s="249">
        <v>147.9</v>
      </c>
      <c r="I1581" s="132"/>
      <c r="L1581" s="130"/>
      <c r="M1581" s="133"/>
      <c r="T1581" s="134"/>
      <c r="AT1581" s="131" t="s">
        <v>168</v>
      </c>
      <c r="AU1581" s="131" t="s">
        <v>80</v>
      </c>
      <c r="AV1581" s="12" t="s">
        <v>80</v>
      </c>
      <c r="AW1581" s="12" t="s">
        <v>34</v>
      </c>
      <c r="AX1581" s="12" t="s">
        <v>78</v>
      </c>
      <c r="AY1581" s="131" t="s">
        <v>155</v>
      </c>
    </row>
    <row r="1582" spans="2:65" s="11" customFormat="1" ht="22.9" customHeight="1">
      <c r="B1582" s="109"/>
      <c r="C1582" s="236"/>
      <c r="D1582" s="237" t="s">
        <v>72</v>
      </c>
      <c r="E1582" s="238" t="s">
        <v>1925</v>
      </c>
      <c r="F1582" s="238" t="s">
        <v>1926</v>
      </c>
      <c r="G1582" s="236"/>
      <c r="H1582" s="236"/>
      <c r="I1582" s="286"/>
      <c r="J1582" s="287">
        <f>BK1582</f>
        <v>0</v>
      </c>
      <c r="K1582" s="236"/>
      <c r="L1582" s="109"/>
      <c r="M1582" s="114"/>
      <c r="P1582" s="115">
        <f>SUM(P1583:P1584)</f>
        <v>0</v>
      </c>
      <c r="R1582" s="115">
        <f>SUM(R1583:R1584)</f>
        <v>0</v>
      </c>
      <c r="T1582" s="116">
        <f>SUM(T1583:T1584)</f>
        <v>0</v>
      </c>
      <c r="AR1582" s="110" t="s">
        <v>78</v>
      </c>
      <c r="AT1582" s="117" t="s">
        <v>72</v>
      </c>
      <c r="AU1582" s="117" t="s">
        <v>78</v>
      </c>
      <c r="AY1582" s="110" t="s">
        <v>155</v>
      </c>
      <c r="BK1582" s="118">
        <f>SUM(BK1583:BK1584)</f>
        <v>0</v>
      </c>
    </row>
    <row r="1583" spans="2:65" s="1" customFormat="1" ht="24.2" customHeight="1">
      <c r="B1583" s="31"/>
      <c r="C1583" s="239" t="s">
        <v>1927</v>
      </c>
      <c r="D1583" s="239" t="s">
        <v>157</v>
      </c>
      <c r="E1583" s="240" t="s">
        <v>1928</v>
      </c>
      <c r="F1583" s="241" t="s">
        <v>1548</v>
      </c>
      <c r="G1583" s="242" t="s">
        <v>201</v>
      </c>
      <c r="H1583" s="243">
        <v>21.114999999999998</v>
      </c>
      <c r="I1583" s="120"/>
      <c r="J1583" s="121">
        <f>ROUND(I1583*H1583,2)</f>
        <v>0</v>
      </c>
      <c r="K1583" s="119" t="s">
        <v>161</v>
      </c>
      <c r="L1583" s="31"/>
      <c r="M1583" s="122" t="s">
        <v>19</v>
      </c>
      <c r="N1583" s="123" t="s">
        <v>44</v>
      </c>
      <c r="P1583" s="124">
        <f>O1583*H1583</f>
        <v>0</v>
      </c>
      <c r="Q1583" s="124">
        <v>0</v>
      </c>
      <c r="R1583" s="124">
        <f>Q1583*H1583</f>
        <v>0</v>
      </c>
      <c r="S1583" s="124">
        <v>0</v>
      </c>
      <c r="T1583" s="125">
        <f>S1583*H1583</f>
        <v>0</v>
      </c>
      <c r="AR1583" s="126" t="s">
        <v>162</v>
      </c>
      <c r="AT1583" s="126" t="s">
        <v>157</v>
      </c>
      <c r="AU1583" s="126" t="s">
        <v>80</v>
      </c>
      <c r="AY1583" s="16" t="s">
        <v>155</v>
      </c>
      <c r="BE1583" s="127">
        <f>IF(N1583="základní",J1583,0)</f>
        <v>0</v>
      </c>
      <c r="BF1583" s="127">
        <f>IF(N1583="snížená",J1583,0)</f>
        <v>0</v>
      </c>
      <c r="BG1583" s="127">
        <f>IF(N1583="zákl. přenesená",J1583,0)</f>
        <v>0</v>
      </c>
      <c r="BH1583" s="127">
        <f>IF(N1583="sníž. přenesená",J1583,0)</f>
        <v>0</v>
      </c>
      <c r="BI1583" s="127">
        <f>IF(N1583="nulová",J1583,0)</f>
        <v>0</v>
      </c>
      <c r="BJ1583" s="16" t="s">
        <v>78</v>
      </c>
      <c r="BK1583" s="127">
        <f>ROUND(I1583*H1583,2)</f>
        <v>0</v>
      </c>
      <c r="BL1583" s="16" t="s">
        <v>162</v>
      </c>
      <c r="BM1583" s="126" t="s">
        <v>1929</v>
      </c>
    </row>
    <row r="1584" spans="2:65" s="1" customFormat="1">
      <c r="B1584" s="31"/>
      <c r="D1584" s="244" t="s">
        <v>164</v>
      </c>
      <c r="F1584" s="245" t="s">
        <v>1930</v>
      </c>
      <c r="I1584" s="128"/>
      <c r="L1584" s="31"/>
      <c r="M1584" s="146"/>
      <c r="N1584" s="147"/>
      <c r="O1584" s="147"/>
      <c r="P1584" s="147"/>
      <c r="Q1584" s="147"/>
      <c r="R1584" s="147"/>
      <c r="S1584" s="147"/>
      <c r="T1584" s="148"/>
      <c r="AT1584" s="16" t="s">
        <v>164</v>
      </c>
      <c r="AU1584" s="16" t="s">
        <v>80</v>
      </c>
    </row>
    <row r="1585" spans="2:12" s="1" customFormat="1" ht="6.95" customHeight="1">
      <c r="B1585" s="40"/>
      <c r="C1585" s="41"/>
      <c r="D1585" s="41"/>
      <c r="E1585" s="41"/>
      <c r="F1585" s="41"/>
      <c r="G1585" s="41"/>
      <c r="H1585" s="41"/>
      <c r="I1585" s="41"/>
      <c r="J1585" s="41"/>
      <c r="K1585" s="41"/>
      <c r="L1585" s="31"/>
    </row>
  </sheetData>
  <sheetProtection algorithmName="SHA-512" hashValue="4jlYa7SW4eZQjFEqI7H4wyXLOIcxifcX77MtlhDD2fau8UWhgZl+a+IB9GUzq56Sl6/xtByneaOh+rB+Vowx5g==" saltValue="9L+9Up97z4gjTFzXE/jElg==" spinCount="100000" sheet="1" formatColumns="0" formatRows="0" autoFilter="0"/>
  <autoFilter ref="C125:K1584" xr:uid="{00000000-0009-0000-0000-000001000000}"/>
  <mergeCells count="6">
    <mergeCell ref="E118:H118"/>
    <mergeCell ref="L2:V2"/>
    <mergeCell ref="E7:H7"/>
    <mergeCell ref="E16:H16"/>
    <mergeCell ref="E25:H25"/>
    <mergeCell ref="E46:H46"/>
  </mergeCells>
  <hyperlinks>
    <hyperlink ref="F130" r:id="rId1" xr:uid="{00000000-0004-0000-0100-000000000000}"/>
    <hyperlink ref="F137" r:id="rId2" xr:uid="{00000000-0004-0000-0100-000001000000}"/>
    <hyperlink ref="F142" r:id="rId3" xr:uid="{00000000-0004-0000-0100-000002000000}"/>
    <hyperlink ref="F148" r:id="rId4" xr:uid="{00000000-0004-0000-0100-000003000000}"/>
    <hyperlink ref="F152" r:id="rId5" xr:uid="{00000000-0004-0000-0100-000004000000}"/>
    <hyperlink ref="F159" r:id="rId6" xr:uid="{00000000-0004-0000-0100-000005000000}"/>
    <hyperlink ref="F165" r:id="rId7" xr:uid="{00000000-0004-0000-0100-000006000000}"/>
    <hyperlink ref="F172" r:id="rId8" xr:uid="{00000000-0004-0000-0100-000007000000}"/>
    <hyperlink ref="F174" r:id="rId9" xr:uid="{00000000-0004-0000-0100-000008000000}"/>
    <hyperlink ref="F181" r:id="rId10" xr:uid="{00000000-0004-0000-0100-000009000000}"/>
    <hyperlink ref="F183" r:id="rId11" xr:uid="{00000000-0004-0000-0100-00000A000000}"/>
    <hyperlink ref="F190" r:id="rId12" xr:uid="{00000000-0004-0000-0100-00000B000000}"/>
    <hyperlink ref="F192" r:id="rId13" xr:uid="{00000000-0004-0000-0100-00000C000000}"/>
    <hyperlink ref="F196" r:id="rId14" xr:uid="{00000000-0004-0000-0100-00000D000000}"/>
    <hyperlink ref="F203" r:id="rId15" xr:uid="{00000000-0004-0000-0100-00000E000000}"/>
    <hyperlink ref="F205" r:id="rId16" xr:uid="{00000000-0004-0000-0100-00000F000000}"/>
    <hyperlink ref="F209" r:id="rId17" xr:uid="{00000000-0004-0000-0100-000010000000}"/>
    <hyperlink ref="F216" r:id="rId18" xr:uid="{00000000-0004-0000-0100-000011000000}"/>
    <hyperlink ref="F219" r:id="rId19" xr:uid="{00000000-0004-0000-0100-000012000000}"/>
    <hyperlink ref="F222" r:id="rId20" xr:uid="{00000000-0004-0000-0100-000013000000}"/>
    <hyperlink ref="F235" r:id="rId21" xr:uid="{00000000-0004-0000-0100-000014000000}"/>
    <hyperlink ref="F244" r:id="rId22" xr:uid="{00000000-0004-0000-0100-000015000000}"/>
    <hyperlink ref="F248" r:id="rId23" xr:uid="{00000000-0004-0000-0100-000016000000}"/>
    <hyperlink ref="F253" r:id="rId24" xr:uid="{00000000-0004-0000-0100-000017000000}"/>
    <hyperlink ref="F258" r:id="rId25" xr:uid="{00000000-0004-0000-0100-000018000000}"/>
    <hyperlink ref="F262" r:id="rId26" xr:uid="{00000000-0004-0000-0100-000019000000}"/>
    <hyperlink ref="F265" r:id="rId27" xr:uid="{00000000-0004-0000-0100-00001A000000}"/>
    <hyperlink ref="F268" r:id="rId28" xr:uid="{00000000-0004-0000-0100-00001B000000}"/>
    <hyperlink ref="F272" r:id="rId29" xr:uid="{00000000-0004-0000-0100-00001C000000}"/>
    <hyperlink ref="F276" r:id="rId30" xr:uid="{00000000-0004-0000-0100-00001D000000}"/>
    <hyperlink ref="F279" r:id="rId31" xr:uid="{00000000-0004-0000-0100-00001E000000}"/>
    <hyperlink ref="F293" r:id="rId32" xr:uid="{00000000-0004-0000-0100-00001F000000}"/>
    <hyperlink ref="F298" r:id="rId33" xr:uid="{00000000-0004-0000-0100-000020000000}"/>
    <hyperlink ref="F303" r:id="rId34" xr:uid="{00000000-0004-0000-0100-000021000000}"/>
    <hyperlink ref="F307" r:id="rId35" xr:uid="{00000000-0004-0000-0100-000022000000}"/>
    <hyperlink ref="F312" r:id="rId36" xr:uid="{00000000-0004-0000-0100-000023000000}"/>
    <hyperlink ref="F317" r:id="rId37" xr:uid="{00000000-0004-0000-0100-000024000000}"/>
    <hyperlink ref="F324" r:id="rId38" xr:uid="{00000000-0004-0000-0100-000025000000}"/>
    <hyperlink ref="F329" r:id="rId39" xr:uid="{00000000-0004-0000-0100-000026000000}"/>
    <hyperlink ref="F338" r:id="rId40" xr:uid="{00000000-0004-0000-0100-000027000000}"/>
    <hyperlink ref="F341" r:id="rId41" xr:uid="{00000000-0004-0000-0100-000028000000}"/>
    <hyperlink ref="F344" r:id="rId42" xr:uid="{00000000-0004-0000-0100-000029000000}"/>
    <hyperlink ref="F347" r:id="rId43" xr:uid="{00000000-0004-0000-0100-00002A000000}"/>
    <hyperlink ref="F351" r:id="rId44" xr:uid="{00000000-0004-0000-0100-00002B000000}"/>
    <hyperlink ref="F354" r:id="rId45" xr:uid="{00000000-0004-0000-0100-00002C000000}"/>
    <hyperlink ref="F370" r:id="rId46" xr:uid="{00000000-0004-0000-0100-00002D000000}"/>
    <hyperlink ref="F375" r:id="rId47" xr:uid="{00000000-0004-0000-0100-00002E000000}"/>
    <hyperlink ref="F380" r:id="rId48" xr:uid="{00000000-0004-0000-0100-00002F000000}"/>
    <hyperlink ref="F383" r:id="rId49" xr:uid="{00000000-0004-0000-0100-000030000000}"/>
    <hyperlink ref="F391" r:id="rId50" xr:uid="{00000000-0004-0000-0100-000031000000}"/>
    <hyperlink ref="F403" r:id="rId51" xr:uid="{00000000-0004-0000-0100-000032000000}"/>
    <hyperlink ref="F408" r:id="rId52" xr:uid="{00000000-0004-0000-0100-000033000000}"/>
    <hyperlink ref="F412" r:id="rId53" xr:uid="{00000000-0004-0000-0100-000034000000}"/>
    <hyperlink ref="F416" r:id="rId54" xr:uid="{00000000-0004-0000-0100-000035000000}"/>
    <hyperlink ref="F420" r:id="rId55" xr:uid="{00000000-0004-0000-0100-000036000000}"/>
    <hyperlink ref="F424" r:id="rId56" xr:uid="{00000000-0004-0000-0100-000037000000}"/>
    <hyperlink ref="F427" r:id="rId57" xr:uid="{00000000-0004-0000-0100-000038000000}"/>
    <hyperlink ref="F444" r:id="rId58" xr:uid="{00000000-0004-0000-0100-000039000000}"/>
    <hyperlink ref="F447" r:id="rId59" xr:uid="{00000000-0004-0000-0100-00003A000000}"/>
    <hyperlink ref="F451" r:id="rId60" xr:uid="{00000000-0004-0000-0100-00003B000000}"/>
    <hyperlink ref="F465" r:id="rId61" xr:uid="{00000000-0004-0000-0100-00003C000000}"/>
    <hyperlink ref="F472" r:id="rId62" xr:uid="{00000000-0004-0000-0100-00003D000000}"/>
    <hyperlink ref="F476" r:id="rId63" xr:uid="{00000000-0004-0000-0100-00003E000000}"/>
    <hyperlink ref="F480" r:id="rId64" xr:uid="{00000000-0004-0000-0100-00003F000000}"/>
    <hyperlink ref="F484" r:id="rId65" xr:uid="{00000000-0004-0000-0100-000040000000}"/>
    <hyperlink ref="F503" r:id="rId66" xr:uid="{00000000-0004-0000-0100-000041000000}"/>
    <hyperlink ref="F507" r:id="rId67" xr:uid="{00000000-0004-0000-0100-000042000000}"/>
    <hyperlink ref="F510" r:id="rId68" xr:uid="{00000000-0004-0000-0100-000043000000}"/>
    <hyperlink ref="F513" r:id="rId69" xr:uid="{00000000-0004-0000-0100-000044000000}"/>
    <hyperlink ref="F520" r:id="rId70" xr:uid="{00000000-0004-0000-0100-000045000000}"/>
    <hyperlink ref="F528" r:id="rId71" xr:uid="{00000000-0004-0000-0100-000046000000}"/>
    <hyperlink ref="F532" r:id="rId72" xr:uid="{00000000-0004-0000-0100-000047000000}"/>
    <hyperlink ref="F535" r:id="rId73" xr:uid="{00000000-0004-0000-0100-000048000000}"/>
    <hyperlink ref="F544" r:id="rId74" xr:uid="{00000000-0004-0000-0100-000049000000}"/>
    <hyperlink ref="F548" r:id="rId75" xr:uid="{00000000-0004-0000-0100-00004A000000}"/>
    <hyperlink ref="F555" r:id="rId76" xr:uid="{00000000-0004-0000-0100-00004B000000}"/>
    <hyperlink ref="F559" r:id="rId77" xr:uid="{00000000-0004-0000-0100-00004C000000}"/>
    <hyperlink ref="F563" r:id="rId78" xr:uid="{00000000-0004-0000-0100-00004D000000}"/>
    <hyperlink ref="F566" r:id="rId79" xr:uid="{00000000-0004-0000-0100-00004E000000}"/>
    <hyperlink ref="F569" r:id="rId80" xr:uid="{00000000-0004-0000-0100-00004F000000}"/>
    <hyperlink ref="F592" r:id="rId81" xr:uid="{00000000-0004-0000-0100-000050000000}"/>
    <hyperlink ref="F595" r:id="rId82" xr:uid="{00000000-0004-0000-0100-000051000000}"/>
    <hyperlink ref="F599" r:id="rId83" xr:uid="{00000000-0004-0000-0100-000052000000}"/>
    <hyperlink ref="F602" r:id="rId84" xr:uid="{00000000-0004-0000-0100-000053000000}"/>
    <hyperlink ref="F610" r:id="rId85" xr:uid="{00000000-0004-0000-0100-000054000000}"/>
    <hyperlink ref="F619" r:id="rId86" xr:uid="{00000000-0004-0000-0100-000055000000}"/>
    <hyperlink ref="F628" r:id="rId87" xr:uid="{00000000-0004-0000-0100-000056000000}"/>
    <hyperlink ref="F631" r:id="rId88" xr:uid="{00000000-0004-0000-0100-000057000000}"/>
    <hyperlink ref="F635" r:id="rId89" xr:uid="{00000000-0004-0000-0100-000058000000}"/>
    <hyperlink ref="F639" r:id="rId90" xr:uid="{00000000-0004-0000-0100-000059000000}"/>
    <hyperlink ref="F642" r:id="rId91" xr:uid="{00000000-0004-0000-0100-00005A000000}"/>
    <hyperlink ref="F645" r:id="rId92" xr:uid="{00000000-0004-0000-0100-00005B000000}"/>
    <hyperlink ref="F667" r:id="rId93" xr:uid="{00000000-0004-0000-0100-00005C000000}"/>
    <hyperlink ref="F670" r:id="rId94" xr:uid="{00000000-0004-0000-0100-00005D000000}"/>
    <hyperlink ref="F674" r:id="rId95" xr:uid="{00000000-0004-0000-0100-00005E000000}"/>
    <hyperlink ref="F678" r:id="rId96" xr:uid="{00000000-0004-0000-0100-00005F000000}"/>
    <hyperlink ref="F687" r:id="rId97" xr:uid="{00000000-0004-0000-0100-000060000000}"/>
    <hyperlink ref="F690" r:id="rId98" xr:uid="{00000000-0004-0000-0100-000061000000}"/>
    <hyperlink ref="F693" r:id="rId99" xr:uid="{00000000-0004-0000-0100-000062000000}"/>
    <hyperlink ref="F702" r:id="rId100" xr:uid="{00000000-0004-0000-0100-000063000000}"/>
    <hyperlink ref="F719" r:id="rId101" xr:uid="{00000000-0004-0000-0100-000064000000}"/>
    <hyperlink ref="F723" r:id="rId102" xr:uid="{00000000-0004-0000-0100-000065000000}"/>
    <hyperlink ref="F732" r:id="rId103" xr:uid="{00000000-0004-0000-0100-000066000000}"/>
    <hyperlink ref="F735" r:id="rId104" xr:uid="{00000000-0004-0000-0100-000067000000}"/>
    <hyperlink ref="F738" r:id="rId105" xr:uid="{00000000-0004-0000-0100-000068000000}"/>
    <hyperlink ref="F747" r:id="rId106" xr:uid="{00000000-0004-0000-0100-000069000000}"/>
    <hyperlink ref="F754" r:id="rId107" xr:uid="{00000000-0004-0000-0100-00006A000000}"/>
    <hyperlink ref="F758" r:id="rId108" xr:uid="{00000000-0004-0000-0100-00006B000000}"/>
    <hyperlink ref="F762" r:id="rId109" xr:uid="{00000000-0004-0000-0100-00006C000000}"/>
    <hyperlink ref="F766" r:id="rId110" xr:uid="{00000000-0004-0000-0100-00006D000000}"/>
    <hyperlink ref="F770" r:id="rId111" xr:uid="{00000000-0004-0000-0100-00006E000000}"/>
    <hyperlink ref="F774" r:id="rId112" xr:uid="{00000000-0004-0000-0100-00006F000000}"/>
    <hyperlink ref="F783" r:id="rId113" xr:uid="{00000000-0004-0000-0100-000070000000}"/>
    <hyperlink ref="F795" r:id="rId114" xr:uid="{00000000-0004-0000-0100-000071000000}"/>
    <hyperlink ref="F799" r:id="rId115" xr:uid="{00000000-0004-0000-0100-000072000000}"/>
    <hyperlink ref="F805" r:id="rId116" xr:uid="{00000000-0004-0000-0100-000073000000}"/>
    <hyperlink ref="F809" r:id="rId117" xr:uid="{00000000-0004-0000-0100-000074000000}"/>
    <hyperlink ref="F813" r:id="rId118" xr:uid="{00000000-0004-0000-0100-000075000000}"/>
    <hyperlink ref="F821" r:id="rId119" xr:uid="{00000000-0004-0000-0100-000076000000}"/>
    <hyperlink ref="F829" r:id="rId120" xr:uid="{00000000-0004-0000-0100-000077000000}"/>
    <hyperlink ref="F833" r:id="rId121" xr:uid="{00000000-0004-0000-0100-000078000000}"/>
    <hyperlink ref="F837" r:id="rId122" xr:uid="{00000000-0004-0000-0100-000079000000}"/>
    <hyperlink ref="F841" r:id="rId123" xr:uid="{00000000-0004-0000-0100-00007A000000}"/>
    <hyperlink ref="F854" r:id="rId124" xr:uid="{00000000-0004-0000-0100-00007B000000}"/>
    <hyperlink ref="F858" r:id="rId125" xr:uid="{00000000-0004-0000-0100-00007C000000}"/>
    <hyperlink ref="F868" r:id="rId126" xr:uid="{00000000-0004-0000-0100-00007D000000}"/>
    <hyperlink ref="F871" r:id="rId127" xr:uid="{00000000-0004-0000-0100-00007E000000}"/>
    <hyperlink ref="F874" r:id="rId128" xr:uid="{00000000-0004-0000-0100-00007F000000}"/>
    <hyperlink ref="F878" r:id="rId129" xr:uid="{00000000-0004-0000-0100-000080000000}"/>
    <hyperlink ref="F882" r:id="rId130" xr:uid="{00000000-0004-0000-0100-000081000000}"/>
    <hyperlink ref="F885" r:id="rId131" xr:uid="{00000000-0004-0000-0100-000082000000}"/>
    <hyperlink ref="F888" r:id="rId132" xr:uid="{00000000-0004-0000-0100-000083000000}"/>
    <hyperlink ref="F892" r:id="rId133" xr:uid="{00000000-0004-0000-0100-000084000000}"/>
    <hyperlink ref="F896" r:id="rId134" xr:uid="{00000000-0004-0000-0100-000085000000}"/>
    <hyperlink ref="F900" r:id="rId135" xr:uid="{00000000-0004-0000-0100-000086000000}"/>
    <hyperlink ref="F908" r:id="rId136" xr:uid="{00000000-0004-0000-0100-000087000000}"/>
    <hyperlink ref="F914" r:id="rId137" xr:uid="{00000000-0004-0000-0100-000088000000}"/>
    <hyperlink ref="F928" r:id="rId138" xr:uid="{00000000-0004-0000-0100-000089000000}"/>
    <hyperlink ref="F932" r:id="rId139" xr:uid="{00000000-0004-0000-0100-00008A000000}"/>
    <hyperlink ref="F936" r:id="rId140" xr:uid="{00000000-0004-0000-0100-00008B000000}"/>
    <hyperlink ref="F943" r:id="rId141" xr:uid="{00000000-0004-0000-0100-00008C000000}"/>
    <hyperlink ref="F946" r:id="rId142" xr:uid="{00000000-0004-0000-0100-00008D000000}"/>
    <hyperlink ref="F950" r:id="rId143" xr:uid="{00000000-0004-0000-0100-00008E000000}"/>
    <hyperlink ref="F953" r:id="rId144" xr:uid="{00000000-0004-0000-0100-00008F000000}"/>
    <hyperlink ref="F957" r:id="rId145" xr:uid="{00000000-0004-0000-0100-000090000000}"/>
    <hyperlink ref="F961" r:id="rId146" xr:uid="{00000000-0004-0000-0100-000091000000}"/>
    <hyperlink ref="F969" r:id="rId147" xr:uid="{00000000-0004-0000-0100-000092000000}"/>
    <hyperlink ref="F976" r:id="rId148" xr:uid="{00000000-0004-0000-0100-000093000000}"/>
    <hyperlink ref="F979" r:id="rId149" xr:uid="{00000000-0004-0000-0100-000094000000}"/>
    <hyperlink ref="F982" r:id="rId150" xr:uid="{00000000-0004-0000-0100-000095000000}"/>
    <hyperlink ref="F986" r:id="rId151" xr:uid="{00000000-0004-0000-0100-000096000000}"/>
    <hyperlink ref="F990" r:id="rId152" xr:uid="{00000000-0004-0000-0100-000097000000}"/>
    <hyperlink ref="F994" r:id="rId153" xr:uid="{00000000-0004-0000-0100-000098000000}"/>
    <hyperlink ref="F998" r:id="rId154" xr:uid="{00000000-0004-0000-0100-000099000000}"/>
    <hyperlink ref="F1001" r:id="rId155" xr:uid="{00000000-0004-0000-0100-00009A000000}"/>
    <hyperlink ref="F1024" r:id="rId156" xr:uid="{00000000-0004-0000-0100-00009B000000}"/>
    <hyperlink ref="F1029" r:id="rId157" xr:uid="{00000000-0004-0000-0100-00009C000000}"/>
    <hyperlink ref="F1033" r:id="rId158" xr:uid="{00000000-0004-0000-0100-00009D000000}"/>
    <hyperlink ref="F1044" r:id="rId159" xr:uid="{00000000-0004-0000-0100-00009E000000}"/>
    <hyperlink ref="F1047" r:id="rId160" xr:uid="{00000000-0004-0000-0100-00009F000000}"/>
    <hyperlink ref="F1050" r:id="rId161" xr:uid="{00000000-0004-0000-0100-0000A0000000}"/>
    <hyperlink ref="F1054" r:id="rId162" xr:uid="{00000000-0004-0000-0100-0000A1000000}"/>
    <hyperlink ref="F1058" r:id="rId163" xr:uid="{00000000-0004-0000-0100-0000A2000000}"/>
    <hyperlink ref="F1062" r:id="rId164" xr:uid="{00000000-0004-0000-0100-0000A3000000}"/>
    <hyperlink ref="F1066" r:id="rId165" xr:uid="{00000000-0004-0000-0100-0000A4000000}"/>
    <hyperlink ref="F1069" r:id="rId166" xr:uid="{00000000-0004-0000-0100-0000A5000000}"/>
    <hyperlink ref="F1093" r:id="rId167" xr:uid="{00000000-0004-0000-0100-0000A6000000}"/>
    <hyperlink ref="F1096" r:id="rId168" xr:uid="{00000000-0004-0000-0100-0000A7000000}"/>
    <hyperlink ref="F1099" r:id="rId169" xr:uid="{00000000-0004-0000-0100-0000A8000000}"/>
    <hyperlink ref="F1103" r:id="rId170" xr:uid="{00000000-0004-0000-0100-0000A9000000}"/>
    <hyperlink ref="F1107" r:id="rId171" xr:uid="{00000000-0004-0000-0100-0000AA000000}"/>
    <hyperlink ref="F1111" r:id="rId172" xr:uid="{00000000-0004-0000-0100-0000AB000000}"/>
    <hyperlink ref="F1115" r:id="rId173" xr:uid="{00000000-0004-0000-0100-0000AC000000}"/>
    <hyperlink ref="F1118" r:id="rId174" xr:uid="{00000000-0004-0000-0100-0000AD000000}"/>
    <hyperlink ref="F1152" r:id="rId175" xr:uid="{00000000-0004-0000-0100-0000AE000000}"/>
    <hyperlink ref="F1156" r:id="rId176" xr:uid="{00000000-0004-0000-0100-0000AF000000}"/>
    <hyperlink ref="F1160" r:id="rId177" xr:uid="{00000000-0004-0000-0100-0000B0000000}"/>
    <hyperlink ref="F1165" r:id="rId178" xr:uid="{00000000-0004-0000-0100-0000B1000000}"/>
    <hyperlink ref="F1178" r:id="rId179" xr:uid="{00000000-0004-0000-0100-0000B2000000}"/>
    <hyperlink ref="F1191" r:id="rId180" xr:uid="{00000000-0004-0000-0100-0000B3000000}"/>
    <hyperlink ref="F1198" r:id="rId181" xr:uid="{00000000-0004-0000-0100-0000B4000000}"/>
    <hyperlink ref="F1203" r:id="rId182" xr:uid="{00000000-0004-0000-0100-0000B5000000}"/>
    <hyperlink ref="F1208" r:id="rId183" xr:uid="{00000000-0004-0000-0100-0000B6000000}"/>
    <hyperlink ref="F1211" r:id="rId184" xr:uid="{00000000-0004-0000-0100-0000B7000000}"/>
    <hyperlink ref="F1215" r:id="rId185" xr:uid="{00000000-0004-0000-0100-0000B8000000}"/>
    <hyperlink ref="F1219" r:id="rId186" xr:uid="{00000000-0004-0000-0100-0000B9000000}"/>
    <hyperlink ref="F1221" r:id="rId187" xr:uid="{00000000-0004-0000-0100-0000BA000000}"/>
    <hyperlink ref="F1226" r:id="rId188" xr:uid="{00000000-0004-0000-0100-0000BB000000}"/>
    <hyperlink ref="F1232" r:id="rId189" xr:uid="{00000000-0004-0000-0100-0000BC000000}"/>
    <hyperlink ref="F1236" r:id="rId190" xr:uid="{00000000-0004-0000-0100-0000BD000000}"/>
    <hyperlink ref="F1244" r:id="rId191" xr:uid="{00000000-0004-0000-0100-0000BE000000}"/>
    <hyperlink ref="F1250" r:id="rId192" xr:uid="{00000000-0004-0000-0100-0000BF000000}"/>
    <hyperlink ref="F1254" r:id="rId193" xr:uid="{00000000-0004-0000-0100-0000C0000000}"/>
    <hyperlink ref="F1260" r:id="rId194" xr:uid="{00000000-0004-0000-0100-0000C1000000}"/>
    <hyperlink ref="F1263" r:id="rId195" xr:uid="{00000000-0004-0000-0100-0000C2000000}"/>
    <hyperlink ref="F1269" r:id="rId196" xr:uid="{00000000-0004-0000-0100-0000C3000000}"/>
    <hyperlink ref="F1271" r:id="rId197" xr:uid="{00000000-0004-0000-0100-0000C4000000}"/>
    <hyperlink ref="F1289" r:id="rId198" xr:uid="{00000000-0004-0000-0100-0000C5000000}"/>
    <hyperlink ref="F1292" r:id="rId199" xr:uid="{00000000-0004-0000-0100-0000C6000000}"/>
    <hyperlink ref="F1296" r:id="rId200" xr:uid="{00000000-0004-0000-0100-0000C7000000}"/>
    <hyperlink ref="F1298" r:id="rId201" xr:uid="{00000000-0004-0000-0100-0000C8000000}"/>
    <hyperlink ref="F1301" r:id="rId202" xr:uid="{00000000-0004-0000-0100-0000C9000000}"/>
    <hyperlink ref="F1305" r:id="rId203" xr:uid="{00000000-0004-0000-0100-0000CA000000}"/>
    <hyperlink ref="F1307" r:id="rId204" xr:uid="{00000000-0004-0000-0100-0000CB000000}"/>
    <hyperlink ref="F1320" r:id="rId205" xr:uid="{00000000-0004-0000-0100-0000CC000000}"/>
    <hyperlink ref="F1324" r:id="rId206" xr:uid="{00000000-0004-0000-0100-0000CD000000}"/>
    <hyperlink ref="F1329" r:id="rId207" xr:uid="{00000000-0004-0000-0100-0000CE000000}"/>
    <hyperlink ref="F1333" r:id="rId208" xr:uid="{00000000-0004-0000-0100-0000CF000000}"/>
    <hyperlink ref="F1335" r:id="rId209" xr:uid="{00000000-0004-0000-0100-0000D0000000}"/>
    <hyperlink ref="F1338" r:id="rId210" xr:uid="{00000000-0004-0000-0100-0000D1000000}"/>
    <hyperlink ref="F1342" r:id="rId211" xr:uid="{00000000-0004-0000-0100-0000D2000000}"/>
    <hyperlink ref="F1349" r:id="rId212" xr:uid="{00000000-0004-0000-0100-0000D3000000}"/>
    <hyperlink ref="F1353" r:id="rId213" xr:uid="{00000000-0004-0000-0100-0000D4000000}"/>
    <hyperlink ref="F1356" r:id="rId214" xr:uid="{00000000-0004-0000-0100-0000D5000000}"/>
    <hyperlink ref="F1358" r:id="rId215" xr:uid="{00000000-0004-0000-0100-0000D6000000}"/>
    <hyperlink ref="F1363" r:id="rId216" xr:uid="{00000000-0004-0000-0100-0000D7000000}"/>
    <hyperlink ref="F1366" r:id="rId217" xr:uid="{00000000-0004-0000-0100-0000D8000000}"/>
    <hyperlink ref="F1369" r:id="rId218" xr:uid="{00000000-0004-0000-0100-0000D9000000}"/>
    <hyperlink ref="F1373" r:id="rId219" xr:uid="{00000000-0004-0000-0100-0000DA000000}"/>
    <hyperlink ref="F1380" r:id="rId220" xr:uid="{00000000-0004-0000-0100-0000DB000000}"/>
    <hyperlink ref="F1384" r:id="rId221" xr:uid="{00000000-0004-0000-0100-0000DC000000}"/>
    <hyperlink ref="F1386" r:id="rId222" xr:uid="{00000000-0004-0000-0100-0000DD000000}"/>
    <hyperlink ref="F1389" r:id="rId223" xr:uid="{00000000-0004-0000-0100-0000DE000000}"/>
    <hyperlink ref="F1393" r:id="rId224" xr:uid="{00000000-0004-0000-0100-0000DF000000}"/>
    <hyperlink ref="F1395" r:id="rId225" xr:uid="{00000000-0004-0000-0100-0000E0000000}"/>
    <hyperlink ref="F1398" r:id="rId226" xr:uid="{00000000-0004-0000-0100-0000E1000000}"/>
    <hyperlink ref="F1415" r:id="rId227" xr:uid="{00000000-0004-0000-0100-0000E2000000}"/>
    <hyperlink ref="F1421" r:id="rId228" xr:uid="{00000000-0004-0000-0100-0000E3000000}"/>
    <hyperlink ref="F1426" r:id="rId229" xr:uid="{00000000-0004-0000-0100-0000E4000000}"/>
    <hyperlink ref="F1432" r:id="rId230" xr:uid="{00000000-0004-0000-0100-0000E5000000}"/>
    <hyperlink ref="F1435" r:id="rId231" xr:uid="{00000000-0004-0000-0100-0000E6000000}"/>
    <hyperlink ref="F1439" r:id="rId232" xr:uid="{00000000-0004-0000-0100-0000E7000000}"/>
    <hyperlink ref="F1456" r:id="rId233" xr:uid="{00000000-0004-0000-0100-0000E8000000}"/>
    <hyperlink ref="F1462" r:id="rId234" xr:uid="{00000000-0004-0000-0100-0000E9000000}"/>
    <hyperlink ref="F1467" r:id="rId235" xr:uid="{00000000-0004-0000-0100-0000EA000000}"/>
    <hyperlink ref="F1473" r:id="rId236" xr:uid="{00000000-0004-0000-0100-0000EB000000}"/>
    <hyperlink ref="F1476" r:id="rId237" xr:uid="{00000000-0004-0000-0100-0000EC000000}"/>
    <hyperlink ref="F1482" r:id="rId238" xr:uid="{00000000-0004-0000-0100-0000ED000000}"/>
    <hyperlink ref="F1496" r:id="rId239" xr:uid="{00000000-0004-0000-0100-0000EE000000}"/>
    <hyperlink ref="F1502" r:id="rId240" xr:uid="{00000000-0004-0000-0100-0000EF000000}"/>
    <hyperlink ref="F1506" r:id="rId241" xr:uid="{00000000-0004-0000-0100-0000F0000000}"/>
    <hyperlink ref="F1510" r:id="rId242" xr:uid="{00000000-0004-0000-0100-0000F1000000}"/>
    <hyperlink ref="F1522" r:id="rId243" xr:uid="{00000000-0004-0000-0100-0000F2000000}"/>
    <hyperlink ref="F1528" r:id="rId244" xr:uid="{00000000-0004-0000-0100-0000F3000000}"/>
    <hyperlink ref="F1532" r:id="rId245" xr:uid="{00000000-0004-0000-0100-0000F4000000}"/>
    <hyperlink ref="F1539" r:id="rId246" xr:uid="{00000000-0004-0000-0100-0000F5000000}"/>
    <hyperlink ref="F1543" r:id="rId247" xr:uid="{00000000-0004-0000-0100-0000F6000000}"/>
    <hyperlink ref="F1549" r:id="rId248" xr:uid="{00000000-0004-0000-0100-0000F7000000}"/>
    <hyperlink ref="F1553" r:id="rId249" xr:uid="{00000000-0004-0000-0100-0000F8000000}"/>
    <hyperlink ref="F1562" r:id="rId250" xr:uid="{00000000-0004-0000-0100-0000F9000000}"/>
    <hyperlink ref="F1574" r:id="rId251" xr:uid="{00000000-0004-0000-0100-0000FA000000}"/>
    <hyperlink ref="F1584" r:id="rId252" xr:uid="{00000000-0004-0000-0100-0000F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61D3-E144-4DC2-B254-A44E81670C6D}">
  <dimension ref="A1:Q51"/>
  <sheetViews>
    <sheetView zoomScale="115" zoomScaleNormal="115" workbookViewId="0"/>
  </sheetViews>
  <sheetFormatPr defaultRowHeight="11.25"/>
  <cols>
    <col min="1" max="1" width="10" style="267" bestFit="1" customWidth="1"/>
    <col min="2" max="2" width="12.5" style="267" bestFit="1" customWidth="1"/>
    <col min="3" max="3" width="9.5" style="267" bestFit="1" customWidth="1"/>
    <col min="4" max="4" width="38.1640625" style="267" bestFit="1" customWidth="1"/>
    <col min="5" max="5" width="20.5" style="267" bestFit="1" customWidth="1"/>
    <col min="6" max="6" width="9.83203125" style="267" bestFit="1" customWidth="1"/>
    <col min="7" max="7" width="10.1640625" style="267" bestFit="1" customWidth="1"/>
    <col min="8" max="8" width="9.5" style="267" bestFit="1" customWidth="1"/>
    <col min="9" max="9" width="21" style="267" bestFit="1" customWidth="1"/>
    <col min="10" max="10" width="18.33203125" style="267" bestFit="1" customWidth="1"/>
    <col min="11" max="16" width="9.33203125" style="267"/>
    <col min="17" max="17" width="47.83203125" style="267" customWidth="1"/>
    <col min="18" max="16384" width="9.33203125" style="267"/>
  </cols>
  <sheetData>
    <row r="1" spans="1:10" ht="33.75">
      <c r="A1" s="264" t="s">
        <v>2120</v>
      </c>
      <c r="B1" s="265" t="s">
        <v>2121</v>
      </c>
      <c r="C1" s="265" t="s">
        <v>2122</v>
      </c>
      <c r="D1" s="264" t="s">
        <v>2123</v>
      </c>
      <c r="E1" s="264" t="s">
        <v>2124</v>
      </c>
      <c r="F1" s="266" t="s">
        <v>2125</v>
      </c>
      <c r="G1" s="264" t="s">
        <v>2126</v>
      </c>
      <c r="H1" s="264" t="s">
        <v>2127</v>
      </c>
      <c r="I1" s="264" t="s">
        <v>2128</v>
      </c>
      <c r="J1" s="264" t="s">
        <v>2129</v>
      </c>
    </row>
    <row r="2" spans="1:10">
      <c r="A2" s="268" t="s">
        <v>2130</v>
      </c>
      <c r="B2" s="268">
        <v>1</v>
      </c>
      <c r="C2" s="269">
        <v>9</v>
      </c>
      <c r="D2" s="269" t="s">
        <v>2131</v>
      </c>
      <c r="E2" s="270" t="s">
        <v>2132</v>
      </c>
      <c r="F2" s="271">
        <v>83</v>
      </c>
      <c r="G2" s="272">
        <v>2.5</v>
      </c>
      <c r="H2" s="272">
        <v>0.5</v>
      </c>
      <c r="I2" s="273">
        <f>F2*H2</f>
        <v>41.5</v>
      </c>
      <c r="J2" s="269">
        <f t="shared" ref="J2:J44" si="0">F2*G2*2+F2*H2</f>
        <v>456.5</v>
      </c>
    </row>
    <row r="3" spans="1:10">
      <c r="A3" s="268" t="s">
        <v>2130</v>
      </c>
      <c r="B3" s="268">
        <v>2</v>
      </c>
      <c r="C3" s="269">
        <v>9</v>
      </c>
      <c r="D3" s="269" t="s">
        <v>2131</v>
      </c>
      <c r="E3" s="270" t="s">
        <v>2132</v>
      </c>
      <c r="F3" s="271">
        <v>33</v>
      </c>
      <c r="G3" s="272">
        <v>3</v>
      </c>
      <c r="H3" s="272">
        <v>0.7</v>
      </c>
      <c r="I3" s="273">
        <f t="shared" ref="I3:I41" si="1">F3*H3</f>
        <v>23.099999999999998</v>
      </c>
      <c r="J3" s="269">
        <f t="shared" si="0"/>
        <v>221.1</v>
      </c>
    </row>
    <row r="4" spans="1:10">
      <c r="A4" s="268" t="s">
        <v>2133</v>
      </c>
      <c r="B4" s="268">
        <v>3</v>
      </c>
      <c r="C4" s="269">
        <v>25</v>
      </c>
      <c r="D4" s="269" t="s">
        <v>2134</v>
      </c>
      <c r="E4" s="270" t="s">
        <v>2135</v>
      </c>
      <c r="F4" s="271">
        <v>142</v>
      </c>
      <c r="G4" s="272">
        <v>0.3</v>
      </c>
      <c r="H4" s="272">
        <v>0.3</v>
      </c>
      <c r="I4" s="273">
        <f t="shared" si="1"/>
        <v>42.6</v>
      </c>
      <c r="J4" s="274">
        <f t="shared" si="0"/>
        <v>127.80000000000001</v>
      </c>
    </row>
    <row r="5" spans="1:10">
      <c r="A5" s="268" t="s">
        <v>2136</v>
      </c>
      <c r="B5" s="268">
        <v>4</v>
      </c>
      <c r="C5" s="269">
        <v>31</v>
      </c>
      <c r="D5" s="269" t="s">
        <v>867</v>
      </c>
      <c r="E5" s="270" t="s">
        <v>2137</v>
      </c>
      <c r="F5" s="271">
        <v>60</v>
      </c>
      <c r="G5" s="275">
        <v>0.25</v>
      </c>
      <c r="H5" s="272">
        <v>0.4</v>
      </c>
      <c r="I5" s="273">
        <f t="shared" si="1"/>
        <v>24</v>
      </c>
      <c r="J5" s="269">
        <f>F5*G5*2+F5*H5</f>
        <v>54</v>
      </c>
    </row>
    <row r="6" spans="1:10">
      <c r="A6" s="268" t="s">
        <v>2133</v>
      </c>
      <c r="B6" s="268">
        <v>5</v>
      </c>
      <c r="C6" s="269">
        <v>25</v>
      </c>
      <c r="D6" s="269" t="s">
        <v>2134</v>
      </c>
      <c r="E6" s="270" t="s">
        <v>2135</v>
      </c>
      <c r="F6" s="271">
        <v>65</v>
      </c>
      <c r="G6" s="272">
        <v>0.3</v>
      </c>
      <c r="H6" s="272">
        <v>0.3</v>
      </c>
      <c r="I6" s="273">
        <f t="shared" si="1"/>
        <v>19.5</v>
      </c>
      <c r="J6" s="274">
        <f t="shared" si="0"/>
        <v>58.5</v>
      </c>
    </row>
    <row r="7" spans="1:10">
      <c r="A7" s="268" t="s">
        <v>2133</v>
      </c>
      <c r="B7" s="268">
        <v>6</v>
      </c>
      <c r="C7" s="269">
        <v>22</v>
      </c>
      <c r="D7" s="269" t="s">
        <v>2138</v>
      </c>
      <c r="E7" s="270" t="s">
        <v>2139</v>
      </c>
      <c r="F7" s="271">
        <v>37</v>
      </c>
      <c r="G7" s="272">
        <v>0.6</v>
      </c>
      <c r="H7" s="272">
        <v>0.5</v>
      </c>
      <c r="I7" s="274">
        <f t="shared" si="1"/>
        <v>18.5</v>
      </c>
      <c r="J7" s="274">
        <f t="shared" si="0"/>
        <v>62.9</v>
      </c>
    </row>
    <row r="8" spans="1:10">
      <c r="A8" s="268" t="s">
        <v>2133</v>
      </c>
      <c r="B8" s="268">
        <v>7</v>
      </c>
      <c r="C8" s="269">
        <v>25</v>
      </c>
      <c r="D8" s="269" t="s">
        <v>2134</v>
      </c>
      <c r="E8" s="270" t="s">
        <v>2135</v>
      </c>
      <c r="F8" s="271">
        <v>26</v>
      </c>
      <c r="G8" s="275">
        <v>0.45</v>
      </c>
      <c r="H8" s="275">
        <v>0.45</v>
      </c>
      <c r="I8" s="273">
        <f t="shared" si="1"/>
        <v>11.700000000000001</v>
      </c>
      <c r="J8" s="274">
        <f t="shared" si="0"/>
        <v>35.1</v>
      </c>
    </row>
    <row r="9" spans="1:10">
      <c r="A9" s="268" t="s">
        <v>2133</v>
      </c>
      <c r="B9" s="268">
        <v>8</v>
      </c>
      <c r="C9" s="269">
        <v>25</v>
      </c>
      <c r="D9" s="269" t="s">
        <v>2134</v>
      </c>
      <c r="E9" s="270" t="s">
        <v>2135</v>
      </c>
      <c r="F9" s="271">
        <v>31</v>
      </c>
      <c r="G9" s="272">
        <v>0.5</v>
      </c>
      <c r="H9" s="272">
        <v>0.5</v>
      </c>
      <c r="I9" s="273">
        <f t="shared" si="1"/>
        <v>15.5</v>
      </c>
      <c r="J9" s="274">
        <f t="shared" si="0"/>
        <v>46.5</v>
      </c>
    </row>
    <row r="10" spans="1:10">
      <c r="A10" s="268" t="s">
        <v>2133</v>
      </c>
      <c r="B10" s="268">
        <v>9</v>
      </c>
      <c r="C10" s="269">
        <v>25</v>
      </c>
      <c r="D10" s="269" t="s">
        <v>2134</v>
      </c>
      <c r="E10" s="270" t="s">
        <v>2135</v>
      </c>
      <c r="F10" s="271">
        <v>23</v>
      </c>
      <c r="G10" s="272">
        <v>0.5</v>
      </c>
      <c r="H10" s="272">
        <v>0.5</v>
      </c>
      <c r="I10" s="273">
        <f t="shared" si="1"/>
        <v>11.5</v>
      </c>
      <c r="J10" s="274">
        <f t="shared" si="0"/>
        <v>34.5</v>
      </c>
    </row>
    <row r="11" spans="1:10">
      <c r="A11" s="268" t="s">
        <v>2133</v>
      </c>
      <c r="B11" s="268">
        <v>10</v>
      </c>
      <c r="C11" s="269">
        <v>25</v>
      </c>
      <c r="D11" s="269" t="s">
        <v>2134</v>
      </c>
      <c r="E11" s="270" t="s">
        <v>2135</v>
      </c>
      <c r="F11" s="271">
        <v>31</v>
      </c>
      <c r="G11" s="272">
        <v>0.5</v>
      </c>
      <c r="H11" s="272">
        <v>0.5</v>
      </c>
      <c r="I11" s="273">
        <f t="shared" si="1"/>
        <v>15.5</v>
      </c>
      <c r="J11" s="274">
        <f t="shared" si="0"/>
        <v>46.5</v>
      </c>
    </row>
    <row r="12" spans="1:10">
      <c r="A12" s="268" t="s">
        <v>2133</v>
      </c>
      <c r="B12" s="268">
        <v>11</v>
      </c>
      <c r="C12" s="269">
        <v>22</v>
      </c>
      <c r="D12" s="269" t="s">
        <v>2138</v>
      </c>
      <c r="E12" s="270" t="s">
        <v>2139</v>
      </c>
      <c r="F12" s="271">
        <v>24</v>
      </c>
      <c r="G12" s="272">
        <v>0.6</v>
      </c>
      <c r="H12" s="272">
        <v>0.5</v>
      </c>
      <c r="I12" s="274">
        <f t="shared" si="1"/>
        <v>12</v>
      </c>
      <c r="J12" s="274">
        <f t="shared" si="0"/>
        <v>40.799999999999997</v>
      </c>
    </row>
    <row r="13" spans="1:10">
      <c r="A13" s="268" t="s">
        <v>2133</v>
      </c>
      <c r="B13" s="268">
        <v>12</v>
      </c>
      <c r="C13" s="269">
        <v>22</v>
      </c>
      <c r="D13" s="269" t="s">
        <v>2138</v>
      </c>
      <c r="E13" s="270" t="s">
        <v>2139</v>
      </c>
      <c r="F13" s="271">
        <v>13</v>
      </c>
      <c r="G13" s="272">
        <v>0.6</v>
      </c>
      <c r="H13" s="272">
        <v>0.5</v>
      </c>
      <c r="I13" s="274">
        <f t="shared" si="1"/>
        <v>6.5</v>
      </c>
      <c r="J13" s="274">
        <f t="shared" si="0"/>
        <v>22.1</v>
      </c>
    </row>
    <row r="14" spans="1:10">
      <c r="A14" s="268" t="s">
        <v>2133</v>
      </c>
      <c r="B14" s="268">
        <v>13</v>
      </c>
      <c r="C14" s="269">
        <v>25</v>
      </c>
      <c r="D14" s="269" t="s">
        <v>2134</v>
      </c>
      <c r="E14" s="270" t="s">
        <v>2135</v>
      </c>
      <c r="F14" s="271">
        <v>34</v>
      </c>
      <c r="G14" s="272">
        <v>0.3</v>
      </c>
      <c r="H14" s="272">
        <v>0.3</v>
      </c>
      <c r="I14" s="273">
        <f t="shared" si="1"/>
        <v>10.199999999999999</v>
      </c>
      <c r="J14" s="274">
        <f t="shared" si="0"/>
        <v>30.599999999999998</v>
      </c>
    </row>
    <row r="15" spans="1:10">
      <c r="A15" s="268" t="s">
        <v>2133</v>
      </c>
      <c r="B15" s="268">
        <v>14</v>
      </c>
      <c r="C15" s="269">
        <v>22</v>
      </c>
      <c r="D15" s="269" t="s">
        <v>2138</v>
      </c>
      <c r="E15" s="270" t="s">
        <v>2139</v>
      </c>
      <c r="F15" s="271">
        <v>13</v>
      </c>
      <c r="G15" s="272">
        <v>0.6</v>
      </c>
      <c r="H15" s="272">
        <v>0.5</v>
      </c>
      <c r="I15" s="274">
        <f t="shared" si="1"/>
        <v>6.5</v>
      </c>
      <c r="J15" s="274">
        <f t="shared" si="0"/>
        <v>22.1</v>
      </c>
    </row>
    <row r="16" spans="1:10">
      <c r="A16" s="268" t="s">
        <v>2133</v>
      </c>
      <c r="B16" s="268">
        <v>15</v>
      </c>
      <c r="C16" s="269">
        <v>22</v>
      </c>
      <c r="D16" s="269" t="s">
        <v>2138</v>
      </c>
      <c r="E16" s="270" t="s">
        <v>2139</v>
      </c>
      <c r="F16" s="271">
        <v>24</v>
      </c>
      <c r="G16" s="272">
        <v>0.6</v>
      </c>
      <c r="H16" s="272">
        <v>0.5</v>
      </c>
      <c r="I16" s="274">
        <f t="shared" si="1"/>
        <v>12</v>
      </c>
      <c r="J16" s="274">
        <f t="shared" si="0"/>
        <v>40.799999999999997</v>
      </c>
    </row>
    <row r="17" spans="1:17">
      <c r="A17" s="268" t="s">
        <v>2136</v>
      </c>
      <c r="B17" s="268">
        <v>16</v>
      </c>
      <c r="C17" s="269">
        <v>31</v>
      </c>
      <c r="D17" s="269" t="s">
        <v>867</v>
      </c>
      <c r="E17" s="270" t="s">
        <v>2137</v>
      </c>
      <c r="F17" s="271">
        <v>45</v>
      </c>
      <c r="G17" s="275">
        <v>0.25</v>
      </c>
      <c r="H17" s="272">
        <v>0.4</v>
      </c>
      <c r="I17" s="273">
        <f t="shared" si="1"/>
        <v>18</v>
      </c>
      <c r="J17" s="269">
        <f t="shared" si="0"/>
        <v>40.5</v>
      </c>
    </row>
    <row r="18" spans="1:17">
      <c r="A18" s="268" t="s">
        <v>2136</v>
      </c>
      <c r="B18" s="268">
        <v>17</v>
      </c>
      <c r="C18" s="269">
        <v>31</v>
      </c>
      <c r="D18" s="269" t="s">
        <v>867</v>
      </c>
      <c r="E18" s="270" t="s">
        <v>2137</v>
      </c>
      <c r="F18" s="271">
        <v>45</v>
      </c>
      <c r="G18" s="275">
        <v>0.25</v>
      </c>
      <c r="H18" s="272">
        <v>0.4</v>
      </c>
      <c r="I18" s="273">
        <f t="shared" si="1"/>
        <v>18</v>
      </c>
      <c r="J18" s="269">
        <f t="shared" si="0"/>
        <v>40.5</v>
      </c>
    </row>
    <row r="19" spans="1:17">
      <c r="A19" s="268" t="s">
        <v>2130</v>
      </c>
      <c r="B19" s="268">
        <v>18</v>
      </c>
      <c r="C19" s="269">
        <v>9</v>
      </c>
      <c r="D19" s="269" t="s">
        <v>2131</v>
      </c>
      <c r="E19" s="270" t="s">
        <v>2132</v>
      </c>
      <c r="F19" s="271">
        <v>75</v>
      </c>
      <c r="G19" s="272">
        <v>3</v>
      </c>
      <c r="H19" s="272">
        <v>0.7</v>
      </c>
      <c r="I19" s="273">
        <f t="shared" si="1"/>
        <v>52.5</v>
      </c>
      <c r="J19" s="269">
        <f t="shared" si="0"/>
        <v>502.5</v>
      </c>
      <c r="Q19" s="276"/>
    </row>
    <row r="20" spans="1:17">
      <c r="A20" s="268" t="s">
        <v>2133</v>
      </c>
      <c r="B20" s="268">
        <v>19</v>
      </c>
      <c r="C20" s="269">
        <v>22</v>
      </c>
      <c r="D20" s="269" t="s">
        <v>2138</v>
      </c>
      <c r="E20" s="270" t="s">
        <v>2140</v>
      </c>
      <c r="F20" s="271">
        <v>14</v>
      </c>
      <c r="G20" s="272">
        <v>0.5</v>
      </c>
      <c r="H20" s="272">
        <v>0.5</v>
      </c>
      <c r="I20" s="274">
        <f t="shared" si="1"/>
        <v>7</v>
      </c>
      <c r="J20" s="274">
        <f t="shared" si="0"/>
        <v>21</v>
      </c>
    </row>
    <row r="21" spans="1:17">
      <c r="A21" s="268" t="s">
        <v>2133</v>
      </c>
      <c r="B21" s="268">
        <v>20</v>
      </c>
      <c r="C21" s="269">
        <v>25</v>
      </c>
      <c r="D21" s="269" t="s">
        <v>2134</v>
      </c>
      <c r="E21" s="270" t="s">
        <v>2135</v>
      </c>
      <c r="F21" s="271">
        <v>41</v>
      </c>
      <c r="G21" s="272">
        <v>0.4</v>
      </c>
      <c r="H21" s="272">
        <v>0.3</v>
      </c>
      <c r="I21" s="273">
        <f t="shared" si="1"/>
        <v>12.299999999999999</v>
      </c>
      <c r="J21" s="274">
        <f t="shared" si="0"/>
        <v>45.1</v>
      </c>
    </row>
    <row r="22" spans="1:17">
      <c r="A22" s="268" t="s">
        <v>2133</v>
      </c>
      <c r="B22" s="268">
        <v>21</v>
      </c>
      <c r="C22" s="269">
        <v>25</v>
      </c>
      <c r="D22" s="269" t="s">
        <v>2134</v>
      </c>
      <c r="E22" s="270" t="s">
        <v>2135</v>
      </c>
      <c r="F22" s="271">
        <v>41</v>
      </c>
      <c r="G22" s="272">
        <v>0.4</v>
      </c>
      <c r="H22" s="272">
        <v>0.3</v>
      </c>
      <c r="I22" s="273">
        <f t="shared" si="1"/>
        <v>12.299999999999999</v>
      </c>
      <c r="J22" s="274">
        <f t="shared" si="0"/>
        <v>45.1</v>
      </c>
    </row>
    <row r="23" spans="1:17">
      <c r="A23" s="268" t="s">
        <v>2133</v>
      </c>
      <c r="B23" s="268">
        <v>22</v>
      </c>
      <c r="C23" s="269">
        <v>26</v>
      </c>
      <c r="D23" s="269" t="s">
        <v>2141</v>
      </c>
      <c r="E23" s="270" t="s">
        <v>2142</v>
      </c>
      <c r="F23" s="271">
        <v>64</v>
      </c>
      <c r="G23" s="272">
        <v>1</v>
      </c>
      <c r="H23" s="272">
        <v>1.4</v>
      </c>
      <c r="I23" s="273">
        <f t="shared" si="1"/>
        <v>89.6</v>
      </c>
      <c r="J23" s="273">
        <f>F23*G23*1+F23*H23</f>
        <v>153.6</v>
      </c>
    </row>
    <row r="24" spans="1:17">
      <c r="A24" s="268" t="s">
        <v>2136</v>
      </c>
      <c r="B24" s="268">
        <v>23</v>
      </c>
      <c r="C24" s="269">
        <v>31</v>
      </c>
      <c r="D24" s="269" t="s">
        <v>867</v>
      </c>
      <c r="E24" s="270" t="s">
        <v>2137</v>
      </c>
      <c r="F24" s="271">
        <v>25</v>
      </c>
      <c r="G24" s="275">
        <v>0.25</v>
      </c>
      <c r="H24" s="272">
        <v>0.4</v>
      </c>
      <c r="I24" s="273">
        <f t="shared" si="1"/>
        <v>10</v>
      </c>
      <c r="J24" s="269">
        <f t="shared" si="0"/>
        <v>22.5</v>
      </c>
    </row>
    <row r="25" spans="1:17">
      <c r="A25" s="268" t="s">
        <v>2136</v>
      </c>
      <c r="B25" s="268">
        <v>24</v>
      </c>
      <c r="C25" s="269">
        <v>31</v>
      </c>
      <c r="D25" s="269" t="s">
        <v>867</v>
      </c>
      <c r="E25" s="270" t="s">
        <v>2137</v>
      </c>
      <c r="F25" s="271">
        <v>32</v>
      </c>
      <c r="G25" s="275">
        <v>0.25</v>
      </c>
      <c r="H25" s="272">
        <v>0.4</v>
      </c>
      <c r="I25" s="273">
        <f t="shared" si="1"/>
        <v>12.8</v>
      </c>
      <c r="J25" s="269">
        <f t="shared" si="0"/>
        <v>28.8</v>
      </c>
    </row>
    <row r="26" spans="1:17">
      <c r="A26" s="268" t="s">
        <v>2133</v>
      </c>
      <c r="B26" s="268">
        <v>25</v>
      </c>
      <c r="C26" s="269">
        <v>25</v>
      </c>
      <c r="D26" s="269" t="s">
        <v>2134</v>
      </c>
      <c r="E26" s="270" t="s">
        <v>2135</v>
      </c>
      <c r="F26" s="271">
        <v>78</v>
      </c>
      <c r="G26" s="272">
        <v>0.3</v>
      </c>
      <c r="H26" s="272">
        <v>0.3</v>
      </c>
      <c r="I26" s="273">
        <f t="shared" si="1"/>
        <v>23.4</v>
      </c>
      <c r="J26" s="274">
        <f t="shared" si="0"/>
        <v>70.199999999999989</v>
      </c>
    </row>
    <row r="27" spans="1:17">
      <c r="A27" s="268" t="s">
        <v>2133</v>
      </c>
      <c r="B27" s="268">
        <v>26</v>
      </c>
      <c r="C27" s="269">
        <v>22</v>
      </c>
      <c r="D27" s="269" t="s">
        <v>2138</v>
      </c>
      <c r="E27" s="270" t="s">
        <v>2139</v>
      </c>
      <c r="F27" s="271">
        <v>9</v>
      </c>
      <c r="G27" s="272">
        <v>0.6</v>
      </c>
      <c r="H27" s="272">
        <v>0.4</v>
      </c>
      <c r="I27" s="274">
        <f t="shared" si="1"/>
        <v>3.6</v>
      </c>
      <c r="J27" s="274">
        <f t="shared" si="0"/>
        <v>14.399999999999999</v>
      </c>
    </row>
    <row r="28" spans="1:17">
      <c r="A28" s="268" t="s">
        <v>2133</v>
      </c>
      <c r="B28" s="268">
        <v>27</v>
      </c>
      <c r="C28" s="269">
        <v>25</v>
      </c>
      <c r="D28" s="269" t="s">
        <v>2134</v>
      </c>
      <c r="E28" s="270" t="s">
        <v>2135</v>
      </c>
      <c r="F28" s="271">
        <v>5</v>
      </c>
      <c r="G28" s="272">
        <v>0.3</v>
      </c>
      <c r="H28" s="272">
        <v>0.3</v>
      </c>
      <c r="I28" s="273">
        <f t="shared" si="1"/>
        <v>1.5</v>
      </c>
      <c r="J28" s="274">
        <f t="shared" si="0"/>
        <v>4.5</v>
      </c>
    </row>
    <row r="29" spans="1:17">
      <c r="A29" s="268" t="s">
        <v>2133</v>
      </c>
      <c r="B29" s="268">
        <v>28</v>
      </c>
      <c r="C29" s="269">
        <v>25</v>
      </c>
      <c r="D29" s="269" t="s">
        <v>2134</v>
      </c>
      <c r="E29" s="270" t="s">
        <v>2135</v>
      </c>
      <c r="F29" s="271">
        <v>5</v>
      </c>
      <c r="G29" s="272">
        <v>0.3</v>
      </c>
      <c r="H29" s="272">
        <v>0.3</v>
      </c>
      <c r="I29" s="273">
        <f t="shared" si="1"/>
        <v>1.5</v>
      </c>
      <c r="J29" s="274">
        <f t="shared" si="0"/>
        <v>4.5</v>
      </c>
    </row>
    <row r="30" spans="1:17">
      <c r="A30" s="268" t="s">
        <v>2133</v>
      </c>
      <c r="B30" s="268">
        <v>29</v>
      </c>
      <c r="C30" s="269">
        <v>25</v>
      </c>
      <c r="D30" s="269" t="s">
        <v>2134</v>
      </c>
      <c r="E30" s="270" t="s">
        <v>2135</v>
      </c>
      <c r="F30" s="271">
        <v>4</v>
      </c>
      <c r="G30" s="272">
        <v>0.3</v>
      </c>
      <c r="H30" s="272">
        <v>0.3</v>
      </c>
      <c r="I30" s="273">
        <f t="shared" si="1"/>
        <v>1.2</v>
      </c>
      <c r="J30" s="274">
        <f t="shared" si="0"/>
        <v>3.5999999999999996</v>
      </c>
    </row>
    <row r="31" spans="1:17">
      <c r="A31" s="268" t="s">
        <v>2133</v>
      </c>
      <c r="B31" s="268">
        <v>30</v>
      </c>
      <c r="C31" s="269">
        <v>22</v>
      </c>
      <c r="D31" s="269" t="s">
        <v>2138</v>
      </c>
      <c r="E31" s="270" t="s">
        <v>2139</v>
      </c>
      <c r="F31" s="271">
        <v>12</v>
      </c>
      <c r="G31" s="272">
        <v>0.6</v>
      </c>
      <c r="H31" s="272">
        <v>0.4</v>
      </c>
      <c r="I31" s="274">
        <f t="shared" si="1"/>
        <v>4.8000000000000007</v>
      </c>
      <c r="J31" s="274">
        <f t="shared" si="0"/>
        <v>19.2</v>
      </c>
    </row>
    <row r="32" spans="1:17">
      <c r="A32" s="268" t="s">
        <v>2133</v>
      </c>
      <c r="B32" s="268">
        <v>31</v>
      </c>
      <c r="C32" s="269">
        <v>22</v>
      </c>
      <c r="D32" s="269" t="s">
        <v>2138</v>
      </c>
      <c r="E32" s="270" t="s">
        <v>2139</v>
      </c>
      <c r="F32" s="271">
        <v>17</v>
      </c>
      <c r="G32" s="272">
        <v>0.6</v>
      </c>
      <c r="H32" s="272">
        <v>0.4</v>
      </c>
      <c r="I32" s="274">
        <f t="shared" si="1"/>
        <v>6.8000000000000007</v>
      </c>
      <c r="J32" s="274">
        <f t="shared" si="0"/>
        <v>27.2</v>
      </c>
    </row>
    <row r="33" spans="1:10">
      <c r="A33" s="268" t="s">
        <v>2133</v>
      </c>
      <c r="B33" s="268">
        <v>32</v>
      </c>
      <c r="C33" s="269">
        <v>25</v>
      </c>
      <c r="D33" s="269" t="s">
        <v>2134</v>
      </c>
      <c r="E33" s="270" t="s">
        <v>2135</v>
      </c>
      <c r="F33" s="271">
        <v>32</v>
      </c>
      <c r="G33" s="272">
        <v>0.4</v>
      </c>
      <c r="H33" s="272">
        <v>0.4</v>
      </c>
      <c r="I33" s="273">
        <f t="shared" si="1"/>
        <v>12.8</v>
      </c>
      <c r="J33" s="274">
        <f t="shared" si="0"/>
        <v>38.400000000000006</v>
      </c>
    </row>
    <row r="34" spans="1:10">
      <c r="A34" s="268" t="s">
        <v>2133</v>
      </c>
      <c r="B34" s="268">
        <v>33</v>
      </c>
      <c r="C34" s="269">
        <v>25</v>
      </c>
      <c r="D34" s="269" t="s">
        <v>2134</v>
      </c>
      <c r="E34" s="270" t="s">
        <v>2135</v>
      </c>
      <c r="F34" s="271">
        <v>24</v>
      </c>
      <c r="G34" s="272">
        <v>0.4</v>
      </c>
      <c r="H34" s="272">
        <v>0.4</v>
      </c>
      <c r="I34" s="273">
        <f t="shared" si="1"/>
        <v>9.6000000000000014</v>
      </c>
      <c r="J34" s="274">
        <f t="shared" si="0"/>
        <v>28.800000000000004</v>
      </c>
    </row>
    <row r="35" spans="1:10">
      <c r="A35" s="268" t="s">
        <v>2136</v>
      </c>
      <c r="B35" s="268">
        <v>34</v>
      </c>
      <c r="C35" s="269">
        <v>31</v>
      </c>
      <c r="D35" s="269" t="s">
        <v>867</v>
      </c>
      <c r="E35" s="270" t="s">
        <v>2143</v>
      </c>
      <c r="F35" s="271">
        <v>156</v>
      </c>
      <c r="G35" s="272">
        <v>0.4</v>
      </c>
      <c r="H35" s="272">
        <v>0.4</v>
      </c>
      <c r="I35" s="273">
        <f t="shared" si="1"/>
        <v>62.400000000000006</v>
      </c>
      <c r="J35" s="273">
        <f t="shared" si="0"/>
        <v>187.20000000000002</v>
      </c>
    </row>
    <row r="36" spans="1:10">
      <c r="A36" s="268" t="s">
        <v>2133</v>
      </c>
      <c r="B36" s="268">
        <v>35</v>
      </c>
      <c r="C36" s="269">
        <v>23</v>
      </c>
      <c r="D36" s="269" t="s">
        <v>2144</v>
      </c>
      <c r="E36" s="270" t="s">
        <v>2145</v>
      </c>
      <c r="F36" s="271">
        <v>40</v>
      </c>
      <c r="G36" s="272">
        <v>1</v>
      </c>
      <c r="H36" s="272">
        <v>0.6</v>
      </c>
      <c r="I36" s="273">
        <f t="shared" si="1"/>
        <v>24</v>
      </c>
      <c r="J36" s="269">
        <f t="shared" si="0"/>
        <v>104</v>
      </c>
    </row>
    <row r="37" spans="1:10">
      <c r="A37" s="268" t="s">
        <v>2130</v>
      </c>
      <c r="B37" s="268">
        <v>36</v>
      </c>
      <c r="C37" s="269">
        <v>9</v>
      </c>
      <c r="D37" s="269" t="s">
        <v>2131</v>
      </c>
      <c r="E37" s="270" t="s">
        <v>2132</v>
      </c>
      <c r="F37" s="271">
        <v>6</v>
      </c>
      <c r="G37" s="272">
        <v>2.5</v>
      </c>
      <c r="H37" s="272">
        <v>0.5</v>
      </c>
      <c r="I37" s="273">
        <f t="shared" si="1"/>
        <v>3</v>
      </c>
      <c r="J37" s="269">
        <f t="shared" si="0"/>
        <v>33</v>
      </c>
    </row>
    <row r="38" spans="1:10">
      <c r="A38" s="268" t="s">
        <v>2130</v>
      </c>
      <c r="B38" s="268">
        <v>37</v>
      </c>
      <c r="C38" s="269">
        <v>9</v>
      </c>
      <c r="D38" s="269" t="s">
        <v>2131</v>
      </c>
      <c r="E38" s="270" t="s">
        <v>2132</v>
      </c>
      <c r="F38" s="272">
        <v>2.5</v>
      </c>
      <c r="G38" s="272">
        <v>2.5</v>
      </c>
      <c r="H38" s="272">
        <v>0.5</v>
      </c>
      <c r="I38" s="273">
        <f t="shared" si="1"/>
        <v>1.25</v>
      </c>
      <c r="J38" s="269">
        <f t="shared" si="0"/>
        <v>13.75</v>
      </c>
    </row>
    <row r="39" spans="1:10">
      <c r="A39" s="268" t="s">
        <v>2133</v>
      </c>
      <c r="B39" s="268">
        <v>38</v>
      </c>
      <c r="C39" s="269">
        <v>25</v>
      </c>
      <c r="D39" s="269" t="s">
        <v>2134</v>
      </c>
      <c r="E39" s="270" t="s">
        <v>2135</v>
      </c>
      <c r="F39" s="271">
        <v>38</v>
      </c>
      <c r="G39" s="272">
        <v>0.5</v>
      </c>
      <c r="H39" s="272">
        <v>0.5</v>
      </c>
      <c r="I39" s="273">
        <f t="shared" si="1"/>
        <v>19</v>
      </c>
      <c r="J39" s="274">
        <f t="shared" si="0"/>
        <v>57</v>
      </c>
    </row>
    <row r="40" spans="1:10">
      <c r="A40" s="268" t="s">
        <v>2130</v>
      </c>
      <c r="B40" s="268">
        <v>39</v>
      </c>
      <c r="C40" s="269">
        <v>10</v>
      </c>
      <c r="D40" s="269" t="s">
        <v>2146</v>
      </c>
      <c r="E40" s="270" t="s">
        <v>2147</v>
      </c>
      <c r="F40" s="272">
        <v>6.5</v>
      </c>
      <c r="G40" s="272">
        <v>2.5</v>
      </c>
      <c r="H40" s="272">
        <v>0.7</v>
      </c>
      <c r="I40" s="274">
        <f t="shared" si="1"/>
        <v>4.55</v>
      </c>
      <c r="J40" s="273">
        <f t="shared" si="0"/>
        <v>37.049999999999997</v>
      </c>
    </row>
    <row r="41" spans="1:10">
      <c r="A41" s="268" t="s">
        <v>2133</v>
      </c>
      <c r="B41" s="268">
        <v>40</v>
      </c>
      <c r="C41" s="269">
        <v>22</v>
      </c>
      <c r="D41" s="269" t="s">
        <v>2138</v>
      </c>
      <c r="E41" s="270" t="s">
        <v>2148</v>
      </c>
      <c r="F41" s="271">
        <v>10</v>
      </c>
      <c r="G41" s="272">
        <v>1</v>
      </c>
      <c r="H41" s="272">
        <v>0.7</v>
      </c>
      <c r="I41" s="274">
        <f t="shared" si="1"/>
        <v>7</v>
      </c>
      <c r="J41" s="274">
        <f t="shared" si="0"/>
        <v>27</v>
      </c>
    </row>
    <row r="42" spans="1:10">
      <c r="A42" s="268" t="s">
        <v>2133</v>
      </c>
      <c r="B42" s="268">
        <v>41</v>
      </c>
      <c r="C42" s="269">
        <v>21</v>
      </c>
      <c r="D42" s="269" t="s">
        <v>2149</v>
      </c>
      <c r="E42" s="270" t="s">
        <v>2150</v>
      </c>
      <c r="F42" s="271">
        <v>9</v>
      </c>
      <c r="G42" s="272">
        <v>1</v>
      </c>
      <c r="H42" s="272">
        <v>1.6</v>
      </c>
      <c r="I42" s="273">
        <v>14.4</v>
      </c>
      <c r="J42" s="269">
        <f t="shared" si="0"/>
        <v>32.4</v>
      </c>
    </row>
    <row r="43" spans="1:10">
      <c r="A43" s="268" t="s">
        <v>2133</v>
      </c>
      <c r="B43" s="268">
        <v>42</v>
      </c>
      <c r="C43" s="269">
        <v>21</v>
      </c>
      <c r="D43" s="269" t="s">
        <v>2149</v>
      </c>
      <c r="E43" s="270" t="s">
        <v>2150</v>
      </c>
      <c r="F43" s="272">
        <v>12</v>
      </c>
      <c r="G43" s="272">
        <v>1</v>
      </c>
      <c r="H43" s="272">
        <v>1.5</v>
      </c>
      <c r="I43" s="273">
        <v>18</v>
      </c>
      <c r="J43" s="269">
        <f t="shared" si="0"/>
        <v>42</v>
      </c>
    </row>
    <row r="44" spans="1:10">
      <c r="A44" s="268" t="s">
        <v>2133</v>
      </c>
      <c r="B44" s="268">
        <v>43</v>
      </c>
      <c r="C44" s="269">
        <v>21</v>
      </c>
      <c r="D44" s="269" t="s">
        <v>2149</v>
      </c>
      <c r="E44" s="270" t="s">
        <v>2150</v>
      </c>
      <c r="F44" s="272">
        <v>6.5</v>
      </c>
      <c r="G44" s="272">
        <v>1</v>
      </c>
      <c r="H44" s="272">
        <v>4.5</v>
      </c>
      <c r="I44" s="273">
        <v>30.4</v>
      </c>
      <c r="J44" s="269">
        <f t="shared" si="0"/>
        <v>42.25</v>
      </c>
    </row>
    <row r="45" spans="1:10">
      <c r="A45" s="268" t="s">
        <v>2133</v>
      </c>
      <c r="B45" s="268">
        <v>44</v>
      </c>
      <c r="C45" s="269">
        <v>22</v>
      </c>
      <c r="D45" s="269" t="s">
        <v>2138</v>
      </c>
      <c r="E45" s="270" t="s">
        <v>2151</v>
      </c>
      <c r="F45" s="271">
        <v>9</v>
      </c>
      <c r="G45" s="272">
        <v>1.5</v>
      </c>
      <c r="H45" s="272">
        <v>1</v>
      </c>
      <c r="I45" s="274">
        <f>F45*H45</f>
        <v>9</v>
      </c>
      <c r="J45" s="274">
        <f>F45*G45*2+F45*H45</f>
        <v>36</v>
      </c>
    </row>
    <row r="46" spans="1:10">
      <c r="A46" s="268" t="s">
        <v>2133</v>
      </c>
      <c r="B46" s="268">
        <v>45</v>
      </c>
      <c r="C46" s="269">
        <v>22</v>
      </c>
      <c r="D46" s="269" t="s">
        <v>2138</v>
      </c>
      <c r="E46" s="270" t="s">
        <v>2151</v>
      </c>
      <c r="F46" s="271">
        <v>8</v>
      </c>
      <c r="G46" s="272">
        <v>1.5</v>
      </c>
      <c r="H46" s="272">
        <v>1</v>
      </c>
      <c r="I46" s="274">
        <f>F46*H46</f>
        <v>8</v>
      </c>
      <c r="J46" s="274">
        <f>F46*G46*2+F46*H46</f>
        <v>32</v>
      </c>
    </row>
    <row r="47" spans="1:10">
      <c r="A47" s="277"/>
      <c r="B47" s="277"/>
      <c r="E47" s="278"/>
      <c r="F47" s="279"/>
      <c r="G47" s="280"/>
      <c r="H47" s="280"/>
      <c r="I47" s="278"/>
    </row>
    <row r="48" spans="1:10">
      <c r="B48" s="277"/>
      <c r="E48" s="278"/>
      <c r="F48" s="279"/>
      <c r="G48" s="280"/>
      <c r="H48" s="280"/>
      <c r="I48" s="278"/>
    </row>
    <row r="49" spans="2:9">
      <c r="B49" s="277"/>
      <c r="E49" s="278"/>
      <c r="F49" s="333" t="s">
        <v>2152</v>
      </c>
      <c r="G49" s="333"/>
      <c r="H49" s="333"/>
      <c r="I49" s="333"/>
    </row>
    <row r="50" spans="2:9">
      <c r="B50" s="277"/>
      <c r="E50" s="278"/>
      <c r="F50" s="333" t="s">
        <v>2153</v>
      </c>
      <c r="G50" s="333"/>
      <c r="H50" s="333"/>
      <c r="I50" s="278"/>
    </row>
    <row r="51" spans="2:9">
      <c r="B51" s="277"/>
      <c r="E51" s="278"/>
      <c r="F51" s="333" t="s">
        <v>2154</v>
      </c>
      <c r="G51" s="333"/>
      <c r="H51" s="333"/>
      <c r="I51" s="278"/>
    </row>
  </sheetData>
  <autoFilter ref="A1:Q46" xr:uid="{D3958899-A476-4CA1-8205-216D0149FF69}"/>
  <mergeCells count="3">
    <mergeCell ref="F49:I49"/>
    <mergeCell ref="F50:H50"/>
    <mergeCell ref="F51:H51"/>
  </mergeCells>
  <pageMargins left="0.25" right="0.25" top="0.75" bottom="0.75" header="0.3" footer="0.3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85DD-F3B3-45F2-8147-A191608C7FBF}">
  <dimension ref="A1:G9"/>
  <sheetViews>
    <sheetView zoomScaleNormal="100" workbookViewId="0">
      <selection sqref="A1:D1"/>
    </sheetView>
  </sheetViews>
  <sheetFormatPr defaultRowHeight="12.75"/>
  <cols>
    <col min="1" max="1" width="8.83203125" style="281" customWidth="1"/>
    <col min="2" max="2" width="14.33203125" style="281" bestFit="1" customWidth="1"/>
    <col min="3" max="3" width="9.33203125" style="281"/>
    <col min="4" max="4" width="20.83203125" style="281" bestFit="1" customWidth="1"/>
    <col min="5" max="5" width="28" style="281" bestFit="1" customWidth="1"/>
    <col min="6" max="6" width="3.5" style="281" bestFit="1" customWidth="1"/>
    <col min="7" max="7" width="16.83203125" style="281" bestFit="1" customWidth="1"/>
    <col min="8" max="16384" width="9.33203125" style="281"/>
  </cols>
  <sheetData>
    <row r="1" spans="1:7" ht="15.75">
      <c r="A1" s="334" t="s">
        <v>2155</v>
      </c>
      <c r="B1" s="334"/>
      <c r="C1" s="334"/>
      <c r="D1" s="334"/>
    </row>
    <row r="2" spans="1:7">
      <c r="A2" s="282" t="s">
        <v>2156</v>
      </c>
      <c r="B2" s="282" t="s">
        <v>2157</v>
      </c>
      <c r="C2" s="282" t="s">
        <v>2126</v>
      </c>
      <c r="D2" s="282" t="s">
        <v>2158</v>
      </c>
      <c r="E2" s="282" t="s">
        <v>2159</v>
      </c>
      <c r="F2" s="282" t="s">
        <v>2160</v>
      </c>
      <c r="G2" s="282" t="s">
        <v>2161</v>
      </c>
    </row>
    <row r="3" spans="1:7">
      <c r="A3" s="283" t="s">
        <v>2003</v>
      </c>
      <c r="B3" s="283" t="s">
        <v>2162</v>
      </c>
      <c r="C3" s="283">
        <v>5.5</v>
      </c>
      <c r="D3" s="283">
        <v>1.5</v>
      </c>
      <c r="E3" s="284">
        <v>13.1</v>
      </c>
      <c r="F3" s="283">
        <v>9</v>
      </c>
      <c r="G3" s="283">
        <f>F3*E3</f>
        <v>117.89999999999999</v>
      </c>
    </row>
    <row r="4" spans="1:7">
      <c r="A4" s="283" t="s">
        <v>2163</v>
      </c>
      <c r="B4" s="283" t="s">
        <v>2162</v>
      </c>
      <c r="C4" s="283">
        <v>4</v>
      </c>
      <c r="D4" s="283">
        <v>1.1000000000000001</v>
      </c>
      <c r="E4" s="284">
        <v>7</v>
      </c>
      <c r="F4" s="283">
        <v>16</v>
      </c>
      <c r="G4" s="283">
        <f>F4*E4</f>
        <v>112</v>
      </c>
    </row>
    <row r="5" spans="1:7">
      <c r="A5" s="283" t="s">
        <v>989</v>
      </c>
      <c r="B5" s="283" t="s">
        <v>2164</v>
      </c>
      <c r="C5" s="283">
        <v>5.5</v>
      </c>
      <c r="D5" s="283">
        <v>2.5</v>
      </c>
      <c r="E5" s="284">
        <v>22.1</v>
      </c>
      <c r="F5" s="283">
        <v>15</v>
      </c>
      <c r="G5" s="283">
        <f>F5*E5</f>
        <v>331.5</v>
      </c>
    </row>
    <row r="6" spans="1:7">
      <c r="A6" s="283" t="s">
        <v>72</v>
      </c>
      <c r="B6" s="283" t="s">
        <v>2164</v>
      </c>
      <c r="C6" s="283">
        <v>4</v>
      </c>
      <c r="D6" s="283">
        <v>1.5</v>
      </c>
      <c r="E6" s="284">
        <v>9.6</v>
      </c>
      <c r="F6" s="283">
        <v>13</v>
      </c>
      <c r="G6" s="283">
        <f>F6*E6</f>
        <v>124.8</v>
      </c>
    </row>
    <row r="7" spans="1:7">
      <c r="A7" s="283" t="s">
        <v>2165</v>
      </c>
      <c r="B7" s="283" t="s">
        <v>2166</v>
      </c>
      <c r="C7" s="283">
        <v>4</v>
      </c>
      <c r="D7" s="283">
        <v>1.1000000000000001</v>
      </c>
      <c r="E7" s="283">
        <v>7</v>
      </c>
      <c r="F7" s="283">
        <v>5</v>
      </c>
      <c r="G7" s="283">
        <f>F7*E7</f>
        <v>35</v>
      </c>
    </row>
    <row r="9" spans="1:7">
      <c r="C9" s="285"/>
    </row>
  </sheetData>
  <mergeCells count="1">
    <mergeCell ref="A1:D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49" customWidth="1"/>
    <col min="2" max="2" width="1.6640625" style="149" customWidth="1"/>
    <col min="3" max="4" width="5" style="149" customWidth="1"/>
    <col min="5" max="5" width="11.6640625" style="149" customWidth="1"/>
    <col min="6" max="6" width="9.1640625" style="149" customWidth="1"/>
    <col min="7" max="7" width="5" style="149" customWidth="1"/>
    <col min="8" max="8" width="77.83203125" style="149" customWidth="1"/>
    <col min="9" max="10" width="20" style="149" customWidth="1"/>
    <col min="11" max="11" width="1.6640625" style="149" customWidth="1"/>
  </cols>
  <sheetData>
    <row r="1" spans="2:11" customFormat="1" ht="37.5" customHeight="1"/>
    <row r="2" spans="2:11" customFormat="1" ht="7.5" customHeight="1">
      <c r="B2" s="150"/>
      <c r="C2" s="151"/>
      <c r="D2" s="151"/>
      <c r="E2" s="151"/>
      <c r="F2" s="151"/>
      <c r="G2" s="151"/>
      <c r="H2" s="151"/>
      <c r="I2" s="151"/>
      <c r="J2" s="151"/>
      <c r="K2" s="152"/>
    </row>
    <row r="3" spans="2:11" s="14" customFormat="1" ht="45" customHeight="1">
      <c r="B3" s="153"/>
      <c r="C3" s="337" t="s">
        <v>1931</v>
      </c>
      <c r="D3" s="337"/>
      <c r="E3" s="337"/>
      <c r="F3" s="337"/>
      <c r="G3" s="337"/>
      <c r="H3" s="337"/>
      <c r="I3" s="337"/>
      <c r="J3" s="337"/>
      <c r="K3" s="154"/>
    </row>
    <row r="4" spans="2:11" customFormat="1" ht="25.5" customHeight="1">
      <c r="B4" s="155"/>
      <c r="C4" s="336" t="s">
        <v>1932</v>
      </c>
      <c r="D4" s="336"/>
      <c r="E4" s="336"/>
      <c r="F4" s="336"/>
      <c r="G4" s="336"/>
      <c r="H4" s="336"/>
      <c r="I4" s="336"/>
      <c r="J4" s="336"/>
      <c r="K4" s="156"/>
    </row>
    <row r="5" spans="2:11" customFormat="1" ht="5.25" customHeight="1">
      <c r="B5" s="155"/>
      <c r="C5" s="157"/>
      <c r="D5" s="157"/>
      <c r="E5" s="157"/>
      <c r="F5" s="157"/>
      <c r="G5" s="157"/>
      <c r="H5" s="157"/>
      <c r="I5" s="157"/>
      <c r="J5" s="157"/>
      <c r="K5" s="156"/>
    </row>
    <row r="6" spans="2:11" customFormat="1" ht="15" customHeight="1">
      <c r="B6" s="155"/>
      <c r="C6" s="335" t="s">
        <v>1933</v>
      </c>
      <c r="D6" s="335"/>
      <c r="E6" s="335"/>
      <c r="F6" s="335"/>
      <c r="G6" s="335"/>
      <c r="H6" s="335"/>
      <c r="I6" s="335"/>
      <c r="J6" s="335"/>
      <c r="K6" s="156"/>
    </row>
    <row r="7" spans="2:11" customFormat="1" ht="15" customHeight="1">
      <c r="B7" s="159"/>
      <c r="C7" s="335" t="s">
        <v>1934</v>
      </c>
      <c r="D7" s="335"/>
      <c r="E7" s="335"/>
      <c r="F7" s="335"/>
      <c r="G7" s="335"/>
      <c r="H7" s="335"/>
      <c r="I7" s="335"/>
      <c r="J7" s="335"/>
      <c r="K7" s="156"/>
    </row>
    <row r="8" spans="2:11" customFormat="1" ht="12.75" customHeight="1">
      <c r="B8" s="159"/>
      <c r="C8" s="158"/>
      <c r="D8" s="158"/>
      <c r="E8" s="158"/>
      <c r="F8" s="158"/>
      <c r="G8" s="158"/>
      <c r="H8" s="158"/>
      <c r="I8" s="158"/>
      <c r="J8" s="158"/>
      <c r="K8" s="156"/>
    </row>
    <row r="9" spans="2:11" customFormat="1" ht="15" customHeight="1">
      <c r="B9" s="159"/>
      <c r="C9" s="335" t="s">
        <v>1935</v>
      </c>
      <c r="D9" s="335"/>
      <c r="E9" s="335"/>
      <c r="F9" s="335"/>
      <c r="G9" s="335"/>
      <c r="H9" s="335"/>
      <c r="I9" s="335"/>
      <c r="J9" s="335"/>
      <c r="K9" s="156"/>
    </row>
    <row r="10" spans="2:11" customFormat="1" ht="15" customHeight="1">
      <c r="B10" s="159"/>
      <c r="C10" s="158"/>
      <c r="D10" s="335" t="s">
        <v>1936</v>
      </c>
      <c r="E10" s="335"/>
      <c r="F10" s="335"/>
      <c r="G10" s="335"/>
      <c r="H10" s="335"/>
      <c r="I10" s="335"/>
      <c r="J10" s="335"/>
      <c r="K10" s="156"/>
    </row>
    <row r="11" spans="2:11" customFormat="1" ht="15" customHeight="1">
      <c r="B11" s="159"/>
      <c r="C11" s="160"/>
      <c r="D11" s="335" t="s">
        <v>1937</v>
      </c>
      <c r="E11" s="335"/>
      <c r="F11" s="335"/>
      <c r="G11" s="335"/>
      <c r="H11" s="335"/>
      <c r="I11" s="335"/>
      <c r="J11" s="335"/>
      <c r="K11" s="156"/>
    </row>
    <row r="12" spans="2:11" customFormat="1" ht="15" customHeight="1">
      <c r="B12" s="159"/>
      <c r="C12" s="160"/>
      <c r="D12" s="158"/>
      <c r="E12" s="158"/>
      <c r="F12" s="158"/>
      <c r="G12" s="158"/>
      <c r="H12" s="158"/>
      <c r="I12" s="158"/>
      <c r="J12" s="158"/>
      <c r="K12" s="156"/>
    </row>
    <row r="13" spans="2:11" customFormat="1" ht="15" customHeight="1">
      <c r="B13" s="159"/>
      <c r="C13" s="160"/>
      <c r="D13" s="161" t="s">
        <v>1938</v>
      </c>
      <c r="E13" s="158"/>
      <c r="F13" s="158"/>
      <c r="G13" s="158"/>
      <c r="H13" s="158"/>
      <c r="I13" s="158"/>
      <c r="J13" s="158"/>
      <c r="K13" s="156"/>
    </row>
    <row r="14" spans="2:11" customFormat="1" ht="12.75" customHeight="1">
      <c r="B14" s="159"/>
      <c r="C14" s="160"/>
      <c r="D14" s="160"/>
      <c r="E14" s="160"/>
      <c r="F14" s="160"/>
      <c r="G14" s="160"/>
      <c r="H14" s="160"/>
      <c r="I14" s="160"/>
      <c r="J14" s="160"/>
      <c r="K14" s="156"/>
    </row>
    <row r="15" spans="2:11" customFormat="1" ht="15" customHeight="1">
      <c r="B15" s="159"/>
      <c r="C15" s="160"/>
      <c r="D15" s="335" t="s">
        <v>1939</v>
      </c>
      <c r="E15" s="335"/>
      <c r="F15" s="335"/>
      <c r="G15" s="335"/>
      <c r="H15" s="335"/>
      <c r="I15" s="335"/>
      <c r="J15" s="335"/>
      <c r="K15" s="156"/>
    </row>
    <row r="16" spans="2:11" customFormat="1" ht="15" customHeight="1">
      <c r="B16" s="159"/>
      <c r="C16" s="160"/>
      <c r="D16" s="335" t="s">
        <v>1940</v>
      </c>
      <c r="E16" s="335"/>
      <c r="F16" s="335"/>
      <c r="G16" s="335"/>
      <c r="H16" s="335"/>
      <c r="I16" s="335"/>
      <c r="J16" s="335"/>
      <c r="K16" s="156"/>
    </row>
    <row r="17" spans="2:11" customFormat="1" ht="15" customHeight="1">
      <c r="B17" s="159"/>
      <c r="C17" s="160"/>
      <c r="D17" s="335" t="s">
        <v>1941</v>
      </c>
      <c r="E17" s="335"/>
      <c r="F17" s="335"/>
      <c r="G17" s="335"/>
      <c r="H17" s="335"/>
      <c r="I17" s="335"/>
      <c r="J17" s="335"/>
      <c r="K17" s="156"/>
    </row>
    <row r="18" spans="2:11" customFormat="1" ht="15" customHeight="1">
      <c r="B18" s="159"/>
      <c r="C18" s="160"/>
      <c r="D18" s="160"/>
      <c r="E18" s="162" t="s">
        <v>77</v>
      </c>
      <c r="F18" s="335" t="s">
        <v>1942</v>
      </c>
      <c r="G18" s="335"/>
      <c r="H18" s="335"/>
      <c r="I18" s="335"/>
      <c r="J18" s="335"/>
      <c r="K18" s="156"/>
    </row>
    <row r="19" spans="2:11" customFormat="1" ht="15" customHeight="1">
      <c r="B19" s="159"/>
      <c r="C19" s="160"/>
      <c r="D19" s="160"/>
      <c r="E19" s="162" t="s">
        <v>1943</v>
      </c>
      <c r="F19" s="335" t="s">
        <v>1944</v>
      </c>
      <c r="G19" s="335"/>
      <c r="H19" s="335"/>
      <c r="I19" s="335"/>
      <c r="J19" s="335"/>
      <c r="K19" s="156"/>
    </row>
    <row r="20" spans="2:11" customFormat="1" ht="15" customHeight="1">
      <c r="B20" s="159"/>
      <c r="C20" s="160"/>
      <c r="D20" s="160"/>
      <c r="E20" s="162" t="s">
        <v>1945</v>
      </c>
      <c r="F20" s="335" t="s">
        <v>1946</v>
      </c>
      <c r="G20" s="335"/>
      <c r="H20" s="335"/>
      <c r="I20" s="335"/>
      <c r="J20" s="335"/>
      <c r="K20" s="156"/>
    </row>
    <row r="21" spans="2:11" customFormat="1" ht="15" customHeight="1">
      <c r="B21" s="159"/>
      <c r="C21" s="160"/>
      <c r="D21" s="160"/>
      <c r="E21" s="162" t="s">
        <v>1947</v>
      </c>
      <c r="F21" s="335" t="s">
        <v>1948</v>
      </c>
      <c r="G21" s="335"/>
      <c r="H21" s="335"/>
      <c r="I21" s="335"/>
      <c r="J21" s="335"/>
      <c r="K21" s="156"/>
    </row>
    <row r="22" spans="2:11" customFormat="1" ht="15" customHeight="1">
      <c r="B22" s="159"/>
      <c r="C22" s="160"/>
      <c r="D22" s="160"/>
      <c r="E22" s="162" t="s">
        <v>1949</v>
      </c>
      <c r="F22" s="335" t="s">
        <v>1950</v>
      </c>
      <c r="G22" s="335"/>
      <c r="H22" s="335"/>
      <c r="I22" s="335"/>
      <c r="J22" s="335"/>
      <c r="K22" s="156"/>
    </row>
    <row r="23" spans="2:11" customFormat="1" ht="15" customHeight="1">
      <c r="B23" s="159"/>
      <c r="C23" s="160"/>
      <c r="D23" s="160"/>
      <c r="E23" s="162" t="s">
        <v>1951</v>
      </c>
      <c r="F23" s="335" t="s">
        <v>1952</v>
      </c>
      <c r="G23" s="335"/>
      <c r="H23" s="335"/>
      <c r="I23" s="335"/>
      <c r="J23" s="335"/>
      <c r="K23" s="156"/>
    </row>
    <row r="24" spans="2:11" customFormat="1" ht="12.75" customHeight="1">
      <c r="B24" s="159"/>
      <c r="C24" s="160"/>
      <c r="D24" s="160"/>
      <c r="E24" s="160"/>
      <c r="F24" s="160"/>
      <c r="G24" s="160"/>
      <c r="H24" s="160"/>
      <c r="I24" s="160"/>
      <c r="J24" s="160"/>
      <c r="K24" s="156"/>
    </row>
    <row r="25" spans="2:11" customFormat="1" ht="15" customHeight="1">
      <c r="B25" s="159"/>
      <c r="C25" s="335" t="s">
        <v>1953</v>
      </c>
      <c r="D25" s="335"/>
      <c r="E25" s="335"/>
      <c r="F25" s="335"/>
      <c r="G25" s="335"/>
      <c r="H25" s="335"/>
      <c r="I25" s="335"/>
      <c r="J25" s="335"/>
      <c r="K25" s="156"/>
    </row>
    <row r="26" spans="2:11" customFormat="1" ht="15" customHeight="1">
      <c r="B26" s="159"/>
      <c r="C26" s="335" t="s">
        <v>1954</v>
      </c>
      <c r="D26" s="335"/>
      <c r="E26" s="335"/>
      <c r="F26" s="335"/>
      <c r="G26" s="335"/>
      <c r="H26" s="335"/>
      <c r="I26" s="335"/>
      <c r="J26" s="335"/>
      <c r="K26" s="156"/>
    </row>
    <row r="27" spans="2:11" customFormat="1" ht="15" customHeight="1">
      <c r="B27" s="159"/>
      <c r="C27" s="158"/>
      <c r="D27" s="335" t="s">
        <v>1955</v>
      </c>
      <c r="E27" s="335"/>
      <c r="F27" s="335"/>
      <c r="G27" s="335"/>
      <c r="H27" s="335"/>
      <c r="I27" s="335"/>
      <c r="J27" s="335"/>
      <c r="K27" s="156"/>
    </row>
    <row r="28" spans="2:11" customFormat="1" ht="15" customHeight="1">
      <c r="B28" s="159"/>
      <c r="C28" s="160"/>
      <c r="D28" s="335" t="s">
        <v>1956</v>
      </c>
      <c r="E28" s="335"/>
      <c r="F28" s="335"/>
      <c r="G28" s="335"/>
      <c r="H28" s="335"/>
      <c r="I28" s="335"/>
      <c r="J28" s="335"/>
      <c r="K28" s="156"/>
    </row>
    <row r="29" spans="2:11" customFormat="1" ht="12.75" customHeight="1">
      <c r="B29" s="159"/>
      <c r="C29" s="160"/>
      <c r="D29" s="160"/>
      <c r="E29" s="160"/>
      <c r="F29" s="160"/>
      <c r="G29" s="160"/>
      <c r="H29" s="160"/>
      <c r="I29" s="160"/>
      <c r="J29" s="160"/>
      <c r="K29" s="156"/>
    </row>
    <row r="30" spans="2:11" customFormat="1" ht="15" customHeight="1">
      <c r="B30" s="159"/>
      <c r="C30" s="160"/>
      <c r="D30" s="335" t="s">
        <v>1957</v>
      </c>
      <c r="E30" s="335"/>
      <c r="F30" s="335"/>
      <c r="G30" s="335"/>
      <c r="H30" s="335"/>
      <c r="I30" s="335"/>
      <c r="J30" s="335"/>
      <c r="K30" s="156"/>
    </row>
    <row r="31" spans="2:11" customFormat="1" ht="15" customHeight="1">
      <c r="B31" s="159"/>
      <c r="C31" s="160"/>
      <c r="D31" s="335" t="s">
        <v>1958</v>
      </c>
      <c r="E31" s="335"/>
      <c r="F31" s="335"/>
      <c r="G31" s="335"/>
      <c r="H31" s="335"/>
      <c r="I31" s="335"/>
      <c r="J31" s="335"/>
      <c r="K31" s="156"/>
    </row>
    <row r="32" spans="2:11" customFormat="1" ht="12.75" customHeight="1">
      <c r="B32" s="159"/>
      <c r="C32" s="160"/>
      <c r="D32" s="160"/>
      <c r="E32" s="160"/>
      <c r="F32" s="160"/>
      <c r="G32" s="160"/>
      <c r="H32" s="160"/>
      <c r="I32" s="160"/>
      <c r="J32" s="160"/>
      <c r="K32" s="156"/>
    </row>
    <row r="33" spans="2:11" customFormat="1" ht="15" customHeight="1">
      <c r="B33" s="159"/>
      <c r="C33" s="160"/>
      <c r="D33" s="335" t="s">
        <v>1959</v>
      </c>
      <c r="E33" s="335"/>
      <c r="F33" s="335"/>
      <c r="G33" s="335"/>
      <c r="H33" s="335"/>
      <c r="I33" s="335"/>
      <c r="J33" s="335"/>
      <c r="K33" s="156"/>
    </row>
    <row r="34" spans="2:11" customFormat="1" ht="15" customHeight="1">
      <c r="B34" s="159"/>
      <c r="C34" s="160"/>
      <c r="D34" s="335" t="s">
        <v>1960</v>
      </c>
      <c r="E34" s="335"/>
      <c r="F34" s="335"/>
      <c r="G34" s="335"/>
      <c r="H34" s="335"/>
      <c r="I34" s="335"/>
      <c r="J34" s="335"/>
      <c r="K34" s="156"/>
    </row>
    <row r="35" spans="2:11" customFormat="1" ht="15" customHeight="1">
      <c r="B35" s="159"/>
      <c r="C35" s="160"/>
      <c r="D35" s="335" t="s">
        <v>1961</v>
      </c>
      <c r="E35" s="335"/>
      <c r="F35" s="335"/>
      <c r="G35" s="335"/>
      <c r="H35" s="335"/>
      <c r="I35" s="335"/>
      <c r="J35" s="335"/>
      <c r="K35" s="156"/>
    </row>
    <row r="36" spans="2:11" customFormat="1" ht="15" customHeight="1">
      <c r="B36" s="159"/>
      <c r="C36" s="160"/>
      <c r="D36" s="158"/>
      <c r="E36" s="161" t="s">
        <v>141</v>
      </c>
      <c r="F36" s="158"/>
      <c r="G36" s="335" t="s">
        <v>1962</v>
      </c>
      <c r="H36" s="335"/>
      <c r="I36" s="335"/>
      <c r="J36" s="335"/>
      <c r="K36" s="156"/>
    </row>
    <row r="37" spans="2:11" customFormat="1" ht="30.75" customHeight="1">
      <c r="B37" s="159"/>
      <c r="C37" s="160"/>
      <c r="D37" s="158"/>
      <c r="E37" s="161" t="s">
        <v>1963</v>
      </c>
      <c r="F37" s="158"/>
      <c r="G37" s="335" t="s">
        <v>1964</v>
      </c>
      <c r="H37" s="335"/>
      <c r="I37" s="335"/>
      <c r="J37" s="335"/>
      <c r="K37" s="156"/>
    </row>
    <row r="38" spans="2:11" customFormat="1" ht="15" customHeight="1">
      <c r="B38" s="159"/>
      <c r="C38" s="160"/>
      <c r="D38" s="158"/>
      <c r="E38" s="161" t="s">
        <v>54</v>
      </c>
      <c r="F38" s="158"/>
      <c r="G38" s="335" t="s">
        <v>1965</v>
      </c>
      <c r="H38" s="335"/>
      <c r="I38" s="335"/>
      <c r="J38" s="335"/>
      <c r="K38" s="156"/>
    </row>
    <row r="39" spans="2:11" customFormat="1" ht="15" customHeight="1">
      <c r="B39" s="159"/>
      <c r="C39" s="160"/>
      <c r="D39" s="158"/>
      <c r="E39" s="161" t="s">
        <v>55</v>
      </c>
      <c r="F39" s="158"/>
      <c r="G39" s="335" t="s">
        <v>1966</v>
      </c>
      <c r="H39" s="335"/>
      <c r="I39" s="335"/>
      <c r="J39" s="335"/>
      <c r="K39" s="156"/>
    </row>
    <row r="40" spans="2:11" customFormat="1" ht="15" customHeight="1">
      <c r="B40" s="159"/>
      <c r="C40" s="160"/>
      <c r="D40" s="158"/>
      <c r="E40" s="161" t="s">
        <v>142</v>
      </c>
      <c r="F40" s="158"/>
      <c r="G40" s="335" t="s">
        <v>1967</v>
      </c>
      <c r="H40" s="335"/>
      <c r="I40" s="335"/>
      <c r="J40" s="335"/>
      <c r="K40" s="156"/>
    </row>
    <row r="41" spans="2:11" customFormat="1" ht="15" customHeight="1">
      <c r="B41" s="159"/>
      <c r="C41" s="160"/>
      <c r="D41" s="158"/>
      <c r="E41" s="161" t="s">
        <v>143</v>
      </c>
      <c r="F41" s="158"/>
      <c r="G41" s="335" t="s">
        <v>1968</v>
      </c>
      <c r="H41" s="335"/>
      <c r="I41" s="335"/>
      <c r="J41" s="335"/>
      <c r="K41" s="156"/>
    </row>
    <row r="42" spans="2:11" customFormat="1" ht="15" customHeight="1">
      <c r="B42" s="159"/>
      <c r="C42" s="160"/>
      <c r="D42" s="158"/>
      <c r="E42" s="161" t="s">
        <v>1969</v>
      </c>
      <c r="F42" s="158"/>
      <c r="G42" s="335" t="s">
        <v>1970</v>
      </c>
      <c r="H42" s="335"/>
      <c r="I42" s="335"/>
      <c r="J42" s="335"/>
      <c r="K42" s="156"/>
    </row>
    <row r="43" spans="2:11" customFormat="1" ht="15" customHeight="1">
      <c r="B43" s="159"/>
      <c r="C43" s="160"/>
      <c r="D43" s="158"/>
      <c r="E43" s="161"/>
      <c r="F43" s="158"/>
      <c r="G43" s="335" t="s">
        <v>1971</v>
      </c>
      <c r="H43" s="335"/>
      <c r="I43" s="335"/>
      <c r="J43" s="335"/>
      <c r="K43" s="156"/>
    </row>
    <row r="44" spans="2:11" customFormat="1" ht="15" customHeight="1">
      <c r="B44" s="159"/>
      <c r="C44" s="160"/>
      <c r="D44" s="158"/>
      <c r="E44" s="161" t="s">
        <v>1972</v>
      </c>
      <c r="F44" s="158"/>
      <c r="G44" s="335" t="s">
        <v>1973</v>
      </c>
      <c r="H44" s="335"/>
      <c r="I44" s="335"/>
      <c r="J44" s="335"/>
      <c r="K44" s="156"/>
    </row>
    <row r="45" spans="2:11" customFormat="1" ht="15" customHeight="1">
      <c r="B45" s="159"/>
      <c r="C45" s="160"/>
      <c r="D45" s="158"/>
      <c r="E45" s="161" t="s">
        <v>145</v>
      </c>
      <c r="F45" s="158"/>
      <c r="G45" s="335" t="s">
        <v>1974</v>
      </c>
      <c r="H45" s="335"/>
      <c r="I45" s="335"/>
      <c r="J45" s="335"/>
      <c r="K45" s="156"/>
    </row>
    <row r="46" spans="2:11" customFormat="1" ht="12.75" customHeight="1">
      <c r="B46" s="159"/>
      <c r="C46" s="160"/>
      <c r="D46" s="158"/>
      <c r="E46" s="158"/>
      <c r="F46" s="158"/>
      <c r="G46" s="158"/>
      <c r="H46" s="158"/>
      <c r="I46" s="158"/>
      <c r="J46" s="158"/>
      <c r="K46" s="156"/>
    </row>
    <row r="47" spans="2:11" customFormat="1" ht="15" customHeight="1">
      <c r="B47" s="159"/>
      <c r="C47" s="160"/>
      <c r="D47" s="335" t="s">
        <v>1975</v>
      </c>
      <c r="E47" s="335"/>
      <c r="F47" s="335"/>
      <c r="G47" s="335"/>
      <c r="H47" s="335"/>
      <c r="I47" s="335"/>
      <c r="J47" s="335"/>
      <c r="K47" s="156"/>
    </row>
    <row r="48" spans="2:11" customFormat="1" ht="15" customHeight="1">
      <c r="B48" s="159"/>
      <c r="C48" s="160"/>
      <c r="D48" s="160"/>
      <c r="E48" s="335" t="s">
        <v>1976</v>
      </c>
      <c r="F48" s="335"/>
      <c r="G48" s="335"/>
      <c r="H48" s="335"/>
      <c r="I48" s="335"/>
      <c r="J48" s="335"/>
      <c r="K48" s="156"/>
    </row>
    <row r="49" spans="2:11" customFormat="1" ht="15" customHeight="1">
      <c r="B49" s="159"/>
      <c r="C49" s="160"/>
      <c r="D49" s="160"/>
      <c r="E49" s="335" t="s">
        <v>1977</v>
      </c>
      <c r="F49" s="335"/>
      <c r="G49" s="335"/>
      <c r="H49" s="335"/>
      <c r="I49" s="335"/>
      <c r="J49" s="335"/>
      <c r="K49" s="156"/>
    </row>
    <row r="50" spans="2:11" customFormat="1" ht="15" customHeight="1">
      <c r="B50" s="159"/>
      <c r="C50" s="160"/>
      <c r="D50" s="160"/>
      <c r="E50" s="335" t="s">
        <v>1978</v>
      </c>
      <c r="F50" s="335"/>
      <c r="G50" s="335"/>
      <c r="H50" s="335"/>
      <c r="I50" s="335"/>
      <c r="J50" s="335"/>
      <c r="K50" s="156"/>
    </row>
    <row r="51" spans="2:11" customFormat="1" ht="15" customHeight="1">
      <c r="B51" s="159"/>
      <c r="C51" s="160"/>
      <c r="D51" s="335" t="s">
        <v>1979</v>
      </c>
      <c r="E51" s="335"/>
      <c r="F51" s="335"/>
      <c r="G51" s="335"/>
      <c r="H51" s="335"/>
      <c r="I51" s="335"/>
      <c r="J51" s="335"/>
      <c r="K51" s="156"/>
    </row>
    <row r="52" spans="2:11" customFormat="1" ht="25.5" customHeight="1">
      <c r="B52" s="155"/>
      <c r="C52" s="336" t="s">
        <v>1980</v>
      </c>
      <c r="D52" s="336"/>
      <c r="E52" s="336"/>
      <c r="F52" s="336"/>
      <c r="G52" s="336"/>
      <c r="H52" s="336"/>
      <c r="I52" s="336"/>
      <c r="J52" s="336"/>
      <c r="K52" s="156"/>
    </row>
    <row r="53" spans="2:11" customFormat="1" ht="5.25" customHeight="1">
      <c r="B53" s="155"/>
      <c r="C53" s="157"/>
      <c r="D53" s="157"/>
      <c r="E53" s="157"/>
      <c r="F53" s="157"/>
      <c r="G53" s="157"/>
      <c r="H53" s="157"/>
      <c r="I53" s="157"/>
      <c r="J53" s="157"/>
      <c r="K53" s="156"/>
    </row>
    <row r="54" spans="2:11" customFormat="1" ht="15" customHeight="1">
      <c r="B54" s="155"/>
      <c r="C54" s="335" t="s">
        <v>1981</v>
      </c>
      <c r="D54" s="335"/>
      <c r="E54" s="335"/>
      <c r="F54" s="335"/>
      <c r="G54" s="335"/>
      <c r="H54" s="335"/>
      <c r="I54" s="335"/>
      <c r="J54" s="335"/>
      <c r="K54" s="156"/>
    </row>
    <row r="55" spans="2:11" customFormat="1" ht="15" customHeight="1">
      <c r="B55" s="155"/>
      <c r="C55" s="335" t="s">
        <v>1982</v>
      </c>
      <c r="D55" s="335"/>
      <c r="E55" s="335"/>
      <c r="F55" s="335"/>
      <c r="G55" s="335"/>
      <c r="H55" s="335"/>
      <c r="I55" s="335"/>
      <c r="J55" s="335"/>
      <c r="K55" s="156"/>
    </row>
    <row r="56" spans="2:11" customFormat="1" ht="12.75" customHeight="1">
      <c r="B56" s="155"/>
      <c r="C56" s="158"/>
      <c r="D56" s="158"/>
      <c r="E56" s="158"/>
      <c r="F56" s="158"/>
      <c r="G56" s="158"/>
      <c r="H56" s="158"/>
      <c r="I56" s="158"/>
      <c r="J56" s="158"/>
      <c r="K56" s="156"/>
    </row>
    <row r="57" spans="2:11" customFormat="1" ht="15" customHeight="1">
      <c r="B57" s="155"/>
      <c r="C57" s="335" t="s">
        <v>1983</v>
      </c>
      <c r="D57" s="335"/>
      <c r="E57" s="335"/>
      <c r="F57" s="335"/>
      <c r="G57" s="335"/>
      <c r="H57" s="335"/>
      <c r="I57" s="335"/>
      <c r="J57" s="335"/>
      <c r="K57" s="156"/>
    </row>
    <row r="58" spans="2:11" customFormat="1" ht="15" customHeight="1">
      <c r="B58" s="155"/>
      <c r="C58" s="160"/>
      <c r="D58" s="335" t="s">
        <v>1984</v>
      </c>
      <c r="E58" s="335"/>
      <c r="F58" s="335"/>
      <c r="G58" s="335"/>
      <c r="H58" s="335"/>
      <c r="I58" s="335"/>
      <c r="J58" s="335"/>
      <c r="K58" s="156"/>
    </row>
    <row r="59" spans="2:11" customFormat="1" ht="15" customHeight="1">
      <c r="B59" s="155"/>
      <c r="C59" s="160"/>
      <c r="D59" s="335" t="s">
        <v>1985</v>
      </c>
      <c r="E59" s="335"/>
      <c r="F59" s="335"/>
      <c r="G59" s="335"/>
      <c r="H59" s="335"/>
      <c r="I59" s="335"/>
      <c r="J59" s="335"/>
      <c r="K59" s="156"/>
    </row>
    <row r="60" spans="2:11" customFormat="1" ht="15" customHeight="1">
      <c r="B60" s="155"/>
      <c r="C60" s="160"/>
      <c r="D60" s="335" t="s">
        <v>1986</v>
      </c>
      <c r="E60" s="335"/>
      <c r="F60" s="335"/>
      <c r="G60" s="335"/>
      <c r="H60" s="335"/>
      <c r="I60" s="335"/>
      <c r="J60" s="335"/>
      <c r="K60" s="156"/>
    </row>
    <row r="61" spans="2:11" customFormat="1" ht="15" customHeight="1">
      <c r="B61" s="155"/>
      <c r="C61" s="160"/>
      <c r="D61" s="335" t="s">
        <v>1987</v>
      </c>
      <c r="E61" s="335"/>
      <c r="F61" s="335"/>
      <c r="G61" s="335"/>
      <c r="H61" s="335"/>
      <c r="I61" s="335"/>
      <c r="J61" s="335"/>
      <c r="K61" s="156"/>
    </row>
    <row r="62" spans="2:11" customFormat="1" ht="15" customHeight="1">
      <c r="B62" s="155"/>
      <c r="C62" s="160"/>
      <c r="D62" s="338" t="s">
        <v>1988</v>
      </c>
      <c r="E62" s="338"/>
      <c r="F62" s="338"/>
      <c r="G62" s="338"/>
      <c r="H62" s="338"/>
      <c r="I62" s="338"/>
      <c r="J62" s="338"/>
      <c r="K62" s="156"/>
    </row>
    <row r="63" spans="2:11" customFormat="1" ht="15" customHeight="1">
      <c r="B63" s="155"/>
      <c r="C63" s="160"/>
      <c r="D63" s="335" t="s">
        <v>1989</v>
      </c>
      <c r="E63" s="335"/>
      <c r="F63" s="335"/>
      <c r="G63" s="335"/>
      <c r="H63" s="335"/>
      <c r="I63" s="335"/>
      <c r="J63" s="335"/>
      <c r="K63" s="156"/>
    </row>
    <row r="64" spans="2:11" customFormat="1" ht="12.75" customHeight="1">
      <c r="B64" s="155"/>
      <c r="C64" s="160"/>
      <c r="D64" s="160"/>
      <c r="E64" s="163"/>
      <c r="F64" s="160"/>
      <c r="G64" s="160"/>
      <c r="H64" s="160"/>
      <c r="I64" s="160"/>
      <c r="J64" s="160"/>
      <c r="K64" s="156"/>
    </row>
    <row r="65" spans="2:11" customFormat="1" ht="15" customHeight="1">
      <c r="B65" s="155"/>
      <c r="C65" s="160"/>
      <c r="D65" s="335" t="s">
        <v>1990</v>
      </c>
      <c r="E65" s="335"/>
      <c r="F65" s="335"/>
      <c r="G65" s="335"/>
      <c r="H65" s="335"/>
      <c r="I65" s="335"/>
      <c r="J65" s="335"/>
      <c r="K65" s="156"/>
    </row>
    <row r="66" spans="2:11" customFormat="1" ht="15" customHeight="1">
      <c r="B66" s="155"/>
      <c r="C66" s="160"/>
      <c r="D66" s="338" t="s">
        <v>1991</v>
      </c>
      <c r="E66" s="338"/>
      <c r="F66" s="338"/>
      <c r="G66" s="338"/>
      <c r="H66" s="338"/>
      <c r="I66" s="338"/>
      <c r="J66" s="338"/>
      <c r="K66" s="156"/>
    </row>
    <row r="67" spans="2:11" customFormat="1" ht="15" customHeight="1">
      <c r="B67" s="155"/>
      <c r="C67" s="160"/>
      <c r="D67" s="335" t="s">
        <v>1992</v>
      </c>
      <c r="E67" s="335"/>
      <c r="F67" s="335"/>
      <c r="G67" s="335"/>
      <c r="H67" s="335"/>
      <c r="I67" s="335"/>
      <c r="J67" s="335"/>
      <c r="K67" s="156"/>
    </row>
    <row r="68" spans="2:11" customFormat="1" ht="15" customHeight="1">
      <c r="B68" s="155"/>
      <c r="C68" s="160"/>
      <c r="D68" s="335" t="s">
        <v>1993</v>
      </c>
      <c r="E68" s="335"/>
      <c r="F68" s="335"/>
      <c r="G68" s="335"/>
      <c r="H68" s="335"/>
      <c r="I68" s="335"/>
      <c r="J68" s="335"/>
      <c r="K68" s="156"/>
    </row>
    <row r="69" spans="2:11" customFormat="1" ht="15" customHeight="1">
      <c r="B69" s="155"/>
      <c r="C69" s="160"/>
      <c r="D69" s="335" t="s">
        <v>1994</v>
      </c>
      <c r="E69" s="335"/>
      <c r="F69" s="335"/>
      <c r="G69" s="335"/>
      <c r="H69" s="335"/>
      <c r="I69" s="335"/>
      <c r="J69" s="335"/>
      <c r="K69" s="156"/>
    </row>
    <row r="70" spans="2:11" customFormat="1" ht="15" customHeight="1">
      <c r="B70" s="155"/>
      <c r="C70" s="160"/>
      <c r="D70" s="335" t="s">
        <v>1995</v>
      </c>
      <c r="E70" s="335"/>
      <c r="F70" s="335"/>
      <c r="G70" s="335"/>
      <c r="H70" s="335"/>
      <c r="I70" s="335"/>
      <c r="J70" s="335"/>
      <c r="K70" s="156"/>
    </row>
    <row r="71" spans="2:11" customFormat="1" ht="12.75" customHeight="1">
      <c r="B71" s="164"/>
      <c r="C71" s="165"/>
      <c r="D71" s="165"/>
      <c r="E71" s="165"/>
      <c r="F71" s="165"/>
      <c r="G71" s="165"/>
      <c r="H71" s="165"/>
      <c r="I71" s="165"/>
      <c r="J71" s="165"/>
      <c r="K71" s="166"/>
    </row>
    <row r="72" spans="2:11" customFormat="1" ht="18.75" customHeight="1">
      <c r="B72" s="167"/>
      <c r="C72" s="167"/>
      <c r="D72" s="167"/>
      <c r="E72" s="167"/>
      <c r="F72" s="167"/>
      <c r="G72" s="167"/>
      <c r="H72" s="167"/>
      <c r="I72" s="167"/>
      <c r="J72" s="167"/>
      <c r="K72" s="168"/>
    </row>
    <row r="73" spans="2:11" customFormat="1" ht="18.75" customHeight="1">
      <c r="B73" s="168"/>
      <c r="C73" s="168"/>
      <c r="D73" s="168"/>
      <c r="E73" s="168"/>
      <c r="F73" s="168"/>
      <c r="G73" s="168"/>
      <c r="H73" s="168"/>
      <c r="I73" s="168"/>
      <c r="J73" s="168"/>
      <c r="K73" s="168"/>
    </row>
    <row r="74" spans="2:11" customFormat="1" ht="7.5" customHeight="1">
      <c r="B74" s="169"/>
      <c r="C74" s="170"/>
      <c r="D74" s="170"/>
      <c r="E74" s="170"/>
      <c r="F74" s="170"/>
      <c r="G74" s="170"/>
      <c r="H74" s="170"/>
      <c r="I74" s="170"/>
      <c r="J74" s="170"/>
      <c r="K74" s="171"/>
    </row>
    <row r="75" spans="2:11" customFormat="1" ht="45" customHeight="1">
      <c r="B75" s="172"/>
      <c r="C75" s="339" t="s">
        <v>1996</v>
      </c>
      <c r="D75" s="339"/>
      <c r="E75" s="339"/>
      <c r="F75" s="339"/>
      <c r="G75" s="339"/>
      <c r="H75" s="339"/>
      <c r="I75" s="339"/>
      <c r="J75" s="339"/>
      <c r="K75" s="173"/>
    </row>
    <row r="76" spans="2:11" customFormat="1" ht="17.25" customHeight="1">
      <c r="B76" s="172"/>
      <c r="C76" s="174" t="s">
        <v>1997</v>
      </c>
      <c r="D76" s="174"/>
      <c r="E76" s="174"/>
      <c r="F76" s="174" t="s">
        <v>1998</v>
      </c>
      <c r="G76" s="175"/>
      <c r="H76" s="174" t="s">
        <v>55</v>
      </c>
      <c r="I76" s="174" t="s">
        <v>58</v>
      </c>
      <c r="J76" s="174" t="s">
        <v>1999</v>
      </c>
      <c r="K76" s="173"/>
    </row>
    <row r="77" spans="2:11" customFormat="1" ht="17.25" customHeight="1">
      <c r="B77" s="172"/>
      <c r="C77" s="176" t="s">
        <v>2000</v>
      </c>
      <c r="D77" s="176"/>
      <c r="E77" s="176"/>
      <c r="F77" s="177" t="s">
        <v>2001</v>
      </c>
      <c r="G77" s="178"/>
      <c r="H77" s="176"/>
      <c r="I77" s="176"/>
      <c r="J77" s="176" t="s">
        <v>2002</v>
      </c>
      <c r="K77" s="173"/>
    </row>
    <row r="78" spans="2:11" customFormat="1" ht="5.25" customHeight="1">
      <c r="B78" s="172"/>
      <c r="C78" s="179"/>
      <c r="D78" s="179"/>
      <c r="E78" s="179"/>
      <c r="F78" s="179"/>
      <c r="G78" s="180"/>
      <c r="H78" s="179"/>
      <c r="I78" s="179"/>
      <c r="J78" s="179"/>
      <c r="K78" s="173"/>
    </row>
    <row r="79" spans="2:11" customFormat="1" ht="15" customHeight="1">
      <c r="B79" s="172"/>
      <c r="C79" s="161" t="s">
        <v>54</v>
      </c>
      <c r="D79" s="181"/>
      <c r="E79" s="181"/>
      <c r="F79" s="182" t="s">
        <v>2003</v>
      </c>
      <c r="G79" s="183"/>
      <c r="H79" s="161" t="s">
        <v>2004</v>
      </c>
      <c r="I79" s="161" t="s">
        <v>2005</v>
      </c>
      <c r="J79" s="161">
        <v>20</v>
      </c>
      <c r="K79" s="173"/>
    </row>
    <row r="80" spans="2:11" customFormat="1" ht="15" customHeight="1">
      <c r="B80" s="172"/>
      <c r="C80" s="161" t="s">
        <v>2006</v>
      </c>
      <c r="D80" s="161"/>
      <c r="E80" s="161"/>
      <c r="F80" s="182" t="s">
        <v>2003</v>
      </c>
      <c r="G80" s="183"/>
      <c r="H80" s="161" t="s">
        <v>2007</v>
      </c>
      <c r="I80" s="161" t="s">
        <v>2005</v>
      </c>
      <c r="J80" s="161">
        <v>120</v>
      </c>
      <c r="K80" s="173"/>
    </row>
    <row r="81" spans="2:11" customFormat="1" ht="15" customHeight="1">
      <c r="B81" s="184"/>
      <c r="C81" s="161" t="s">
        <v>2008</v>
      </c>
      <c r="D81" s="161"/>
      <c r="E81" s="161"/>
      <c r="F81" s="182" t="s">
        <v>2009</v>
      </c>
      <c r="G81" s="183"/>
      <c r="H81" s="161" t="s">
        <v>2010</v>
      </c>
      <c r="I81" s="161" t="s">
        <v>2005</v>
      </c>
      <c r="J81" s="161">
        <v>50</v>
      </c>
      <c r="K81" s="173"/>
    </row>
    <row r="82" spans="2:11" customFormat="1" ht="15" customHeight="1">
      <c r="B82" s="184"/>
      <c r="C82" s="161" t="s">
        <v>2011</v>
      </c>
      <c r="D82" s="161"/>
      <c r="E82" s="161"/>
      <c r="F82" s="182" t="s">
        <v>2003</v>
      </c>
      <c r="G82" s="183"/>
      <c r="H82" s="161" t="s">
        <v>2012</v>
      </c>
      <c r="I82" s="161" t="s">
        <v>2013</v>
      </c>
      <c r="J82" s="161"/>
      <c r="K82" s="173"/>
    </row>
    <row r="83" spans="2:11" customFormat="1" ht="15" customHeight="1">
      <c r="B83" s="184"/>
      <c r="C83" s="161" t="s">
        <v>2014</v>
      </c>
      <c r="D83" s="161"/>
      <c r="E83" s="161"/>
      <c r="F83" s="182" t="s">
        <v>2009</v>
      </c>
      <c r="G83" s="161"/>
      <c r="H83" s="161" t="s">
        <v>2015</v>
      </c>
      <c r="I83" s="161" t="s">
        <v>2005</v>
      </c>
      <c r="J83" s="161">
        <v>15</v>
      </c>
      <c r="K83" s="173"/>
    </row>
    <row r="84" spans="2:11" customFormat="1" ht="15" customHeight="1">
      <c r="B84" s="184"/>
      <c r="C84" s="161" t="s">
        <v>2016</v>
      </c>
      <c r="D84" s="161"/>
      <c r="E84" s="161"/>
      <c r="F84" s="182" t="s">
        <v>2009</v>
      </c>
      <c r="G84" s="161"/>
      <c r="H84" s="161" t="s">
        <v>2017</v>
      </c>
      <c r="I84" s="161" t="s">
        <v>2005</v>
      </c>
      <c r="J84" s="161">
        <v>15</v>
      </c>
      <c r="K84" s="173"/>
    </row>
    <row r="85" spans="2:11" customFormat="1" ht="15" customHeight="1">
      <c r="B85" s="184"/>
      <c r="C85" s="161" t="s">
        <v>2018</v>
      </c>
      <c r="D85" s="161"/>
      <c r="E85" s="161"/>
      <c r="F85" s="182" t="s">
        <v>2009</v>
      </c>
      <c r="G85" s="161"/>
      <c r="H85" s="161" t="s">
        <v>2019</v>
      </c>
      <c r="I85" s="161" t="s">
        <v>2005</v>
      </c>
      <c r="J85" s="161">
        <v>20</v>
      </c>
      <c r="K85" s="173"/>
    </row>
    <row r="86" spans="2:11" customFormat="1" ht="15" customHeight="1">
      <c r="B86" s="184"/>
      <c r="C86" s="161" t="s">
        <v>2020</v>
      </c>
      <c r="D86" s="161"/>
      <c r="E86" s="161"/>
      <c r="F86" s="182" t="s">
        <v>2009</v>
      </c>
      <c r="G86" s="161"/>
      <c r="H86" s="161" t="s">
        <v>2021</v>
      </c>
      <c r="I86" s="161" t="s">
        <v>2005</v>
      </c>
      <c r="J86" s="161">
        <v>20</v>
      </c>
      <c r="K86" s="173"/>
    </row>
    <row r="87" spans="2:11" customFormat="1" ht="15" customHeight="1">
      <c r="B87" s="184"/>
      <c r="C87" s="161" t="s">
        <v>2022</v>
      </c>
      <c r="D87" s="161"/>
      <c r="E87" s="161"/>
      <c r="F87" s="182" t="s">
        <v>2009</v>
      </c>
      <c r="G87" s="183"/>
      <c r="H87" s="161" t="s">
        <v>2023</v>
      </c>
      <c r="I87" s="161" t="s">
        <v>2005</v>
      </c>
      <c r="J87" s="161">
        <v>50</v>
      </c>
      <c r="K87" s="173"/>
    </row>
    <row r="88" spans="2:11" customFormat="1" ht="15" customHeight="1">
      <c r="B88" s="184"/>
      <c r="C88" s="161" t="s">
        <v>2024</v>
      </c>
      <c r="D88" s="161"/>
      <c r="E88" s="161"/>
      <c r="F88" s="182" t="s">
        <v>2009</v>
      </c>
      <c r="G88" s="183"/>
      <c r="H88" s="161" t="s">
        <v>2025</v>
      </c>
      <c r="I88" s="161" t="s">
        <v>2005</v>
      </c>
      <c r="J88" s="161">
        <v>20</v>
      </c>
      <c r="K88" s="173"/>
    </row>
    <row r="89" spans="2:11" customFormat="1" ht="15" customHeight="1">
      <c r="B89" s="184"/>
      <c r="C89" s="161" t="s">
        <v>2026</v>
      </c>
      <c r="D89" s="161"/>
      <c r="E89" s="161"/>
      <c r="F89" s="182" t="s">
        <v>2009</v>
      </c>
      <c r="G89" s="183"/>
      <c r="H89" s="161" t="s">
        <v>2027</v>
      </c>
      <c r="I89" s="161" t="s">
        <v>2005</v>
      </c>
      <c r="J89" s="161">
        <v>20</v>
      </c>
      <c r="K89" s="173"/>
    </row>
    <row r="90" spans="2:11" customFormat="1" ht="15" customHeight="1">
      <c r="B90" s="184"/>
      <c r="C90" s="161" t="s">
        <v>2028</v>
      </c>
      <c r="D90" s="161"/>
      <c r="E90" s="161"/>
      <c r="F90" s="182" t="s">
        <v>2009</v>
      </c>
      <c r="G90" s="183"/>
      <c r="H90" s="161" t="s">
        <v>2029</v>
      </c>
      <c r="I90" s="161" t="s">
        <v>2005</v>
      </c>
      <c r="J90" s="161">
        <v>50</v>
      </c>
      <c r="K90" s="173"/>
    </row>
    <row r="91" spans="2:11" customFormat="1" ht="15" customHeight="1">
      <c r="B91" s="184"/>
      <c r="C91" s="161" t="s">
        <v>2030</v>
      </c>
      <c r="D91" s="161"/>
      <c r="E91" s="161"/>
      <c r="F91" s="182" t="s">
        <v>2009</v>
      </c>
      <c r="G91" s="183"/>
      <c r="H91" s="161" t="s">
        <v>2030</v>
      </c>
      <c r="I91" s="161" t="s">
        <v>2005</v>
      </c>
      <c r="J91" s="161">
        <v>50</v>
      </c>
      <c r="K91" s="173"/>
    </row>
    <row r="92" spans="2:11" customFormat="1" ht="15" customHeight="1">
      <c r="B92" s="184"/>
      <c r="C92" s="161" t="s">
        <v>2031</v>
      </c>
      <c r="D92" s="161"/>
      <c r="E92" s="161"/>
      <c r="F92" s="182" t="s">
        <v>2009</v>
      </c>
      <c r="G92" s="183"/>
      <c r="H92" s="161" t="s">
        <v>2032</v>
      </c>
      <c r="I92" s="161" t="s">
        <v>2005</v>
      </c>
      <c r="J92" s="161">
        <v>255</v>
      </c>
      <c r="K92" s="173"/>
    </row>
    <row r="93" spans="2:11" customFormat="1" ht="15" customHeight="1">
      <c r="B93" s="184"/>
      <c r="C93" s="161" t="s">
        <v>2033</v>
      </c>
      <c r="D93" s="161"/>
      <c r="E93" s="161"/>
      <c r="F93" s="182" t="s">
        <v>2003</v>
      </c>
      <c r="G93" s="183"/>
      <c r="H93" s="161" t="s">
        <v>2034</v>
      </c>
      <c r="I93" s="161" t="s">
        <v>2035</v>
      </c>
      <c r="J93" s="161"/>
      <c r="K93" s="173"/>
    </row>
    <row r="94" spans="2:11" customFormat="1" ht="15" customHeight="1">
      <c r="B94" s="184"/>
      <c r="C94" s="161" t="s">
        <v>2036</v>
      </c>
      <c r="D94" s="161"/>
      <c r="E94" s="161"/>
      <c r="F94" s="182" t="s">
        <v>2003</v>
      </c>
      <c r="G94" s="183"/>
      <c r="H94" s="161" t="s">
        <v>2037</v>
      </c>
      <c r="I94" s="161" t="s">
        <v>2038</v>
      </c>
      <c r="J94" s="161"/>
      <c r="K94" s="173"/>
    </row>
    <row r="95" spans="2:11" customFormat="1" ht="15" customHeight="1">
      <c r="B95" s="184"/>
      <c r="C95" s="161" t="s">
        <v>2039</v>
      </c>
      <c r="D95" s="161"/>
      <c r="E95" s="161"/>
      <c r="F95" s="182" t="s">
        <v>2003</v>
      </c>
      <c r="G95" s="183"/>
      <c r="H95" s="161" t="s">
        <v>2039</v>
      </c>
      <c r="I95" s="161" t="s">
        <v>2038</v>
      </c>
      <c r="J95" s="161"/>
      <c r="K95" s="173"/>
    </row>
    <row r="96" spans="2:11" customFormat="1" ht="15" customHeight="1">
      <c r="B96" s="184"/>
      <c r="C96" s="161" t="s">
        <v>39</v>
      </c>
      <c r="D96" s="161"/>
      <c r="E96" s="161"/>
      <c r="F96" s="182" t="s">
        <v>2003</v>
      </c>
      <c r="G96" s="183"/>
      <c r="H96" s="161" t="s">
        <v>2040</v>
      </c>
      <c r="I96" s="161" t="s">
        <v>2038</v>
      </c>
      <c r="J96" s="161"/>
      <c r="K96" s="173"/>
    </row>
    <row r="97" spans="2:11" customFormat="1" ht="15" customHeight="1">
      <c r="B97" s="184"/>
      <c r="C97" s="161" t="s">
        <v>49</v>
      </c>
      <c r="D97" s="161"/>
      <c r="E97" s="161"/>
      <c r="F97" s="182" t="s">
        <v>2003</v>
      </c>
      <c r="G97" s="183"/>
      <c r="H97" s="161" t="s">
        <v>2041</v>
      </c>
      <c r="I97" s="161" t="s">
        <v>2038</v>
      </c>
      <c r="J97" s="161"/>
      <c r="K97" s="173"/>
    </row>
    <row r="98" spans="2:11" customFormat="1" ht="15" customHeight="1">
      <c r="B98" s="185"/>
      <c r="C98" s="186"/>
      <c r="D98" s="186"/>
      <c r="E98" s="186"/>
      <c r="F98" s="186"/>
      <c r="G98" s="186"/>
      <c r="H98" s="186"/>
      <c r="I98" s="186"/>
      <c r="J98" s="186"/>
      <c r="K98" s="187"/>
    </row>
    <row r="99" spans="2:11" customFormat="1" ht="18.75" customHeight="1">
      <c r="B99" s="188"/>
      <c r="C99" s="189"/>
      <c r="D99" s="189"/>
      <c r="E99" s="189"/>
      <c r="F99" s="189"/>
      <c r="G99" s="189"/>
      <c r="H99" s="189"/>
      <c r="I99" s="189"/>
      <c r="J99" s="189"/>
      <c r="K99" s="188"/>
    </row>
    <row r="100" spans="2:11" customFormat="1" ht="18.75" customHeight="1"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</row>
    <row r="101" spans="2:11" customFormat="1" ht="7.5" customHeight="1">
      <c r="B101" s="169"/>
      <c r="C101" s="170"/>
      <c r="D101" s="170"/>
      <c r="E101" s="170"/>
      <c r="F101" s="170"/>
      <c r="G101" s="170"/>
      <c r="H101" s="170"/>
      <c r="I101" s="170"/>
      <c r="J101" s="170"/>
      <c r="K101" s="171"/>
    </row>
    <row r="102" spans="2:11" customFormat="1" ht="45" customHeight="1">
      <c r="B102" s="172"/>
      <c r="C102" s="339" t="s">
        <v>2042</v>
      </c>
      <c r="D102" s="339"/>
      <c r="E102" s="339"/>
      <c r="F102" s="339"/>
      <c r="G102" s="339"/>
      <c r="H102" s="339"/>
      <c r="I102" s="339"/>
      <c r="J102" s="339"/>
      <c r="K102" s="173"/>
    </row>
    <row r="103" spans="2:11" customFormat="1" ht="17.25" customHeight="1">
      <c r="B103" s="172"/>
      <c r="C103" s="174" t="s">
        <v>1997</v>
      </c>
      <c r="D103" s="174"/>
      <c r="E103" s="174"/>
      <c r="F103" s="174" t="s">
        <v>1998</v>
      </c>
      <c r="G103" s="175"/>
      <c r="H103" s="174" t="s">
        <v>55</v>
      </c>
      <c r="I103" s="174" t="s">
        <v>58</v>
      </c>
      <c r="J103" s="174" t="s">
        <v>1999</v>
      </c>
      <c r="K103" s="173"/>
    </row>
    <row r="104" spans="2:11" customFormat="1" ht="17.25" customHeight="1">
      <c r="B104" s="172"/>
      <c r="C104" s="176" t="s">
        <v>2000</v>
      </c>
      <c r="D104" s="176"/>
      <c r="E104" s="176"/>
      <c r="F104" s="177" t="s">
        <v>2001</v>
      </c>
      <c r="G104" s="178"/>
      <c r="H104" s="176"/>
      <c r="I104" s="176"/>
      <c r="J104" s="176" t="s">
        <v>2002</v>
      </c>
      <c r="K104" s="173"/>
    </row>
    <row r="105" spans="2:11" customFormat="1" ht="5.25" customHeight="1">
      <c r="B105" s="172"/>
      <c r="C105" s="174"/>
      <c r="D105" s="174"/>
      <c r="E105" s="174"/>
      <c r="F105" s="174"/>
      <c r="G105" s="190"/>
      <c r="H105" s="174"/>
      <c r="I105" s="174"/>
      <c r="J105" s="174"/>
      <c r="K105" s="173"/>
    </row>
    <row r="106" spans="2:11" customFormat="1" ht="15" customHeight="1">
      <c r="B106" s="172"/>
      <c r="C106" s="161" t="s">
        <v>54</v>
      </c>
      <c r="D106" s="181"/>
      <c r="E106" s="181"/>
      <c r="F106" s="182" t="s">
        <v>2003</v>
      </c>
      <c r="G106" s="161"/>
      <c r="H106" s="161" t="s">
        <v>2043</v>
      </c>
      <c r="I106" s="161" t="s">
        <v>2005</v>
      </c>
      <c r="J106" s="161">
        <v>20</v>
      </c>
      <c r="K106" s="173"/>
    </row>
    <row r="107" spans="2:11" customFormat="1" ht="15" customHeight="1">
      <c r="B107" s="172"/>
      <c r="C107" s="161" t="s">
        <v>2006</v>
      </c>
      <c r="D107" s="161"/>
      <c r="E107" s="161"/>
      <c r="F107" s="182" t="s">
        <v>2003</v>
      </c>
      <c r="G107" s="161"/>
      <c r="H107" s="161" t="s">
        <v>2043</v>
      </c>
      <c r="I107" s="161" t="s">
        <v>2005</v>
      </c>
      <c r="J107" s="161">
        <v>120</v>
      </c>
      <c r="K107" s="173"/>
    </row>
    <row r="108" spans="2:11" customFormat="1" ht="15" customHeight="1">
      <c r="B108" s="184"/>
      <c r="C108" s="161" t="s">
        <v>2008</v>
      </c>
      <c r="D108" s="161"/>
      <c r="E108" s="161"/>
      <c r="F108" s="182" t="s">
        <v>2009</v>
      </c>
      <c r="G108" s="161"/>
      <c r="H108" s="161" t="s">
        <v>2043</v>
      </c>
      <c r="I108" s="161" t="s">
        <v>2005</v>
      </c>
      <c r="J108" s="161">
        <v>50</v>
      </c>
      <c r="K108" s="173"/>
    </row>
    <row r="109" spans="2:11" customFormat="1" ht="15" customHeight="1">
      <c r="B109" s="184"/>
      <c r="C109" s="161" t="s">
        <v>2011</v>
      </c>
      <c r="D109" s="161"/>
      <c r="E109" s="161"/>
      <c r="F109" s="182" t="s">
        <v>2003</v>
      </c>
      <c r="G109" s="161"/>
      <c r="H109" s="161" t="s">
        <v>2043</v>
      </c>
      <c r="I109" s="161" t="s">
        <v>2013</v>
      </c>
      <c r="J109" s="161"/>
      <c r="K109" s="173"/>
    </row>
    <row r="110" spans="2:11" customFormat="1" ht="15" customHeight="1">
      <c r="B110" s="184"/>
      <c r="C110" s="161" t="s">
        <v>2022</v>
      </c>
      <c r="D110" s="161"/>
      <c r="E110" s="161"/>
      <c r="F110" s="182" t="s">
        <v>2009</v>
      </c>
      <c r="G110" s="161"/>
      <c r="H110" s="161" t="s">
        <v>2043</v>
      </c>
      <c r="I110" s="161" t="s">
        <v>2005</v>
      </c>
      <c r="J110" s="161">
        <v>50</v>
      </c>
      <c r="K110" s="173"/>
    </row>
    <row r="111" spans="2:11" customFormat="1" ht="15" customHeight="1">
      <c r="B111" s="184"/>
      <c r="C111" s="161" t="s">
        <v>2030</v>
      </c>
      <c r="D111" s="161"/>
      <c r="E111" s="161"/>
      <c r="F111" s="182" t="s">
        <v>2009</v>
      </c>
      <c r="G111" s="161"/>
      <c r="H111" s="161" t="s">
        <v>2043</v>
      </c>
      <c r="I111" s="161" t="s">
        <v>2005</v>
      </c>
      <c r="J111" s="161">
        <v>50</v>
      </c>
      <c r="K111" s="173"/>
    </row>
    <row r="112" spans="2:11" customFormat="1" ht="15" customHeight="1">
      <c r="B112" s="184"/>
      <c r="C112" s="161" t="s">
        <v>2028</v>
      </c>
      <c r="D112" s="161"/>
      <c r="E112" s="161"/>
      <c r="F112" s="182" t="s">
        <v>2009</v>
      </c>
      <c r="G112" s="161"/>
      <c r="H112" s="161" t="s">
        <v>2043</v>
      </c>
      <c r="I112" s="161" t="s">
        <v>2005</v>
      </c>
      <c r="J112" s="161">
        <v>50</v>
      </c>
      <c r="K112" s="173"/>
    </row>
    <row r="113" spans="2:11" customFormat="1" ht="15" customHeight="1">
      <c r="B113" s="184"/>
      <c r="C113" s="161" t="s">
        <v>54</v>
      </c>
      <c r="D113" s="161"/>
      <c r="E113" s="161"/>
      <c r="F113" s="182" t="s">
        <v>2003</v>
      </c>
      <c r="G113" s="161"/>
      <c r="H113" s="161" t="s">
        <v>2044</v>
      </c>
      <c r="I113" s="161" t="s">
        <v>2005</v>
      </c>
      <c r="J113" s="161">
        <v>20</v>
      </c>
      <c r="K113" s="173"/>
    </row>
    <row r="114" spans="2:11" customFormat="1" ht="15" customHeight="1">
      <c r="B114" s="184"/>
      <c r="C114" s="161" t="s">
        <v>2045</v>
      </c>
      <c r="D114" s="161"/>
      <c r="E114" s="161"/>
      <c r="F114" s="182" t="s">
        <v>2003</v>
      </c>
      <c r="G114" s="161"/>
      <c r="H114" s="161" t="s">
        <v>2046</v>
      </c>
      <c r="I114" s="161" t="s">
        <v>2005</v>
      </c>
      <c r="J114" s="161">
        <v>120</v>
      </c>
      <c r="K114" s="173"/>
    </row>
    <row r="115" spans="2:11" customFormat="1" ht="15" customHeight="1">
      <c r="B115" s="184"/>
      <c r="C115" s="161" t="s">
        <v>39</v>
      </c>
      <c r="D115" s="161"/>
      <c r="E115" s="161"/>
      <c r="F115" s="182" t="s">
        <v>2003</v>
      </c>
      <c r="G115" s="161"/>
      <c r="H115" s="161" t="s">
        <v>2047</v>
      </c>
      <c r="I115" s="161" t="s">
        <v>2038</v>
      </c>
      <c r="J115" s="161"/>
      <c r="K115" s="173"/>
    </row>
    <row r="116" spans="2:11" customFormat="1" ht="15" customHeight="1">
      <c r="B116" s="184"/>
      <c r="C116" s="161" t="s">
        <v>49</v>
      </c>
      <c r="D116" s="161"/>
      <c r="E116" s="161"/>
      <c r="F116" s="182" t="s">
        <v>2003</v>
      </c>
      <c r="G116" s="161"/>
      <c r="H116" s="161" t="s">
        <v>2048</v>
      </c>
      <c r="I116" s="161" t="s">
        <v>2038</v>
      </c>
      <c r="J116" s="161"/>
      <c r="K116" s="173"/>
    </row>
    <row r="117" spans="2:11" customFormat="1" ht="15" customHeight="1">
      <c r="B117" s="184"/>
      <c r="C117" s="161" t="s">
        <v>58</v>
      </c>
      <c r="D117" s="161"/>
      <c r="E117" s="161"/>
      <c r="F117" s="182" t="s">
        <v>2003</v>
      </c>
      <c r="G117" s="161"/>
      <c r="H117" s="161" t="s">
        <v>2049</v>
      </c>
      <c r="I117" s="161" t="s">
        <v>2050</v>
      </c>
      <c r="J117" s="161"/>
      <c r="K117" s="173"/>
    </row>
    <row r="118" spans="2:11" customFormat="1" ht="15" customHeight="1">
      <c r="B118" s="185"/>
      <c r="C118" s="191"/>
      <c r="D118" s="191"/>
      <c r="E118" s="191"/>
      <c r="F118" s="191"/>
      <c r="G118" s="191"/>
      <c r="H118" s="191"/>
      <c r="I118" s="191"/>
      <c r="J118" s="191"/>
      <c r="K118" s="187"/>
    </row>
    <row r="119" spans="2:11" customFormat="1" ht="18.75" customHeight="1">
      <c r="B119" s="192"/>
      <c r="C119" s="193"/>
      <c r="D119" s="193"/>
      <c r="E119" s="193"/>
      <c r="F119" s="194"/>
      <c r="G119" s="193"/>
      <c r="H119" s="193"/>
      <c r="I119" s="193"/>
      <c r="J119" s="193"/>
      <c r="K119" s="192"/>
    </row>
    <row r="120" spans="2:11" customFormat="1" ht="18.75" customHeight="1"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</row>
    <row r="121" spans="2:11" customFormat="1" ht="7.5" customHeight="1">
      <c r="B121" s="195"/>
      <c r="C121" s="196"/>
      <c r="D121" s="196"/>
      <c r="E121" s="196"/>
      <c r="F121" s="196"/>
      <c r="G121" s="196"/>
      <c r="H121" s="196"/>
      <c r="I121" s="196"/>
      <c r="J121" s="196"/>
      <c r="K121" s="197"/>
    </row>
    <row r="122" spans="2:11" customFormat="1" ht="45" customHeight="1">
      <c r="B122" s="198"/>
      <c r="C122" s="337" t="s">
        <v>2051</v>
      </c>
      <c r="D122" s="337"/>
      <c r="E122" s="337"/>
      <c r="F122" s="337"/>
      <c r="G122" s="337"/>
      <c r="H122" s="337"/>
      <c r="I122" s="337"/>
      <c r="J122" s="337"/>
      <c r="K122" s="199"/>
    </row>
    <row r="123" spans="2:11" customFormat="1" ht="17.25" customHeight="1">
      <c r="B123" s="200"/>
      <c r="C123" s="174" t="s">
        <v>1997</v>
      </c>
      <c r="D123" s="174"/>
      <c r="E123" s="174"/>
      <c r="F123" s="174" t="s">
        <v>1998</v>
      </c>
      <c r="G123" s="175"/>
      <c r="H123" s="174" t="s">
        <v>55</v>
      </c>
      <c r="I123" s="174" t="s">
        <v>58</v>
      </c>
      <c r="J123" s="174" t="s">
        <v>1999</v>
      </c>
      <c r="K123" s="201"/>
    </row>
    <row r="124" spans="2:11" customFormat="1" ht="17.25" customHeight="1">
      <c r="B124" s="200"/>
      <c r="C124" s="176" t="s">
        <v>2000</v>
      </c>
      <c r="D124" s="176"/>
      <c r="E124" s="176"/>
      <c r="F124" s="177" t="s">
        <v>2001</v>
      </c>
      <c r="G124" s="178"/>
      <c r="H124" s="176"/>
      <c r="I124" s="176"/>
      <c r="J124" s="176" t="s">
        <v>2002</v>
      </c>
      <c r="K124" s="201"/>
    </row>
    <row r="125" spans="2:11" customFormat="1" ht="5.25" customHeight="1">
      <c r="B125" s="202"/>
      <c r="C125" s="179"/>
      <c r="D125" s="179"/>
      <c r="E125" s="179"/>
      <c r="F125" s="179"/>
      <c r="G125" s="203"/>
      <c r="H125" s="179"/>
      <c r="I125" s="179"/>
      <c r="J125" s="179"/>
      <c r="K125" s="204"/>
    </row>
    <row r="126" spans="2:11" customFormat="1" ht="15" customHeight="1">
      <c r="B126" s="202"/>
      <c r="C126" s="161" t="s">
        <v>2006</v>
      </c>
      <c r="D126" s="181"/>
      <c r="E126" s="181"/>
      <c r="F126" s="182" t="s">
        <v>2003</v>
      </c>
      <c r="G126" s="161"/>
      <c r="H126" s="161" t="s">
        <v>2043</v>
      </c>
      <c r="I126" s="161" t="s">
        <v>2005</v>
      </c>
      <c r="J126" s="161">
        <v>120</v>
      </c>
      <c r="K126" s="205"/>
    </row>
    <row r="127" spans="2:11" customFormat="1" ht="15" customHeight="1">
      <c r="B127" s="202"/>
      <c r="C127" s="161" t="s">
        <v>2052</v>
      </c>
      <c r="D127" s="161"/>
      <c r="E127" s="161"/>
      <c r="F127" s="182" t="s">
        <v>2003</v>
      </c>
      <c r="G127" s="161"/>
      <c r="H127" s="161" t="s">
        <v>2053</v>
      </c>
      <c r="I127" s="161" t="s">
        <v>2005</v>
      </c>
      <c r="J127" s="161" t="s">
        <v>2054</v>
      </c>
      <c r="K127" s="205"/>
    </row>
    <row r="128" spans="2:11" customFormat="1" ht="15" customHeight="1">
      <c r="B128" s="202"/>
      <c r="C128" s="161" t="s">
        <v>1951</v>
      </c>
      <c r="D128" s="161"/>
      <c r="E128" s="161"/>
      <c r="F128" s="182" t="s">
        <v>2003</v>
      </c>
      <c r="G128" s="161"/>
      <c r="H128" s="161" t="s">
        <v>2055</v>
      </c>
      <c r="I128" s="161" t="s">
        <v>2005</v>
      </c>
      <c r="J128" s="161" t="s">
        <v>2054</v>
      </c>
      <c r="K128" s="205"/>
    </row>
    <row r="129" spans="2:11" customFormat="1" ht="15" customHeight="1">
      <c r="B129" s="202"/>
      <c r="C129" s="161" t="s">
        <v>2014</v>
      </c>
      <c r="D129" s="161"/>
      <c r="E129" s="161"/>
      <c r="F129" s="182" t="s">
        <v>2009</v>
      </c>
      <c r="G129" s="161"/>
      <c r="H129" s="161" t="s">
        <v>2015</v>
      </c>
      <c r="I129" s="161" t="s">
        <v>2005</v>
      </c>
      <c r="J129" s="161">
        <v>15</v>
      </c>
      <c r="K129" s="205"/>
    </row>
    <row r="130" spans="2:11" customFormat="1" ht="15" customHeight="1">
      <c r="B130" s="202"/>
      <c r="C130" s="161" t="s">
        <v>2016</v>
      </c>
      <c r="D130" s="161"/>
      <c r="E130" s="161"/>
      <c r="F130" s="182" t="s">
        <v>2009</v>
      </c>
      <c r="G130" s="161"/>
      <c r="H130" s="161" t="s">
        <v>2017</v>
      </c>
      <c r="I130" s="161" t="s">
        <v>2005</v>
      </c>
      <c r="J130" s="161">
        <v>15</v>
      </c>
      <c r="K130" s="205"/>
    </row>
    <row r="131" spans="2:11" customFormat="1" ht="15" customHeight="1">
      <c r="B131" s="202"/>
      <c r="C131" s="161" t="s">
        <v>2018</v>
      </c>
      <c r="D131" s="161"/>
      <c r="E131" s="161"/>
      <c r="F131" s="182" t="s">
        <v>2009</v>
      </c>
      <c r="G131" s="161"/>
      <c r="H131" s="161" t="s">
        <v>2019</v>
      </c>
      <c r="I131" s="161" t="s">
        <v>2005</v>
      </c>
      <c r="J131" s="161">
        <v>20</v>
      </c>
      <c r="K131" s="205"/>
    </row>
    <row r="132" spans="2:11" customFormat="1" ht="15" customHeight="1">
      <c r="B132" s="202"/>
      <c r="C132" s="161" t="s">
        <v>2020</v>
      </c>
      <c r="D132" s="161"/>
      <c r="E132" s="161"/>
      <c r="F132" s="182" t="s">
        <v>2009</v>
      </c>
      <c r="G132" s="161"/>
      <c r="H132" s="161" t="s">
        <v>2021</v>
      </c>
      <c r="I132" s="161" t="s">
        <v>2005</v>
      </c>
      <c r="J132" s="161">
        <v>20</v>
      </c>
      <c r="K132" s="205"/>
    </row>
    <row r="133" spans="2:11" customFormat="1" ht="15" customHeight="1">
      <c r="B133" s="202"/>
      <c r="C133" s="161" t="s">
        <v>2008</v>
      </c>
      <c r="D133" s="161"/>
      <c r="E133" s="161"/>
      <c r="F133" s="182" t="s">
        <v>2009</v>
      </c>
      <c r="G133" s="161"/>
      <c r="H133" s="161" t="s">
        <v>2043</v>
      </c>
      <c r="I133" s="161" t="s">
        <v>2005</v>
      </c>
      <c r="J133" s="161">
        <v>50</v>
      </c>
      <c r="K133" s="205"/>
    </row>
    <row r="134" spans="2:11" customFormat="1" ht="15" customHeight="1">
      <c r="B134" s="202"/>
      <c r="C134" s="161" t="s">
        <v>2022</v>
      </c>
      <c r="D134" s="161"/>
      <c r="E134" s="161"/>
      <c r="F134" s="182" t="s">
        <v>2009</v>
      </c>
      <c r="G134" s="161"/>
      <c r="H134" s="161" t="s">
        <v>2043</v>
      </c>
      <c r="I134" s="161" t="s">
        <v>2005</v>
      </c>
      <c r="J134" s="161">
        <v>50</v>
      </c>
      <c r="K134" s="205"/>
    </row>
    <row r="135" spans="2:11" customFormat="1" ht="15" customHeight="1">
      <c r="B135" s="202"/>
      <c r="C135" s="161" t="s">
        <v>2028</v>
      </c>
      <c r="D135" s="161"/>
      <c r="E135" s="161"/>
      <c r="F135" s="182" t="s">
        <v>2009</v>
      </c>
      <c r="G135" s="161"/>
      <c r="H135" s="161" t="s">
        <v>2043</v>
      </c>
      <c r="I135" s="161" t="s">
        <v>2005</v>
      </c>
      <c r="J135" s="161">
        <v>50</v>
      </c>
      <c r="K135" s="205"/>
    </row>
    <row r="136" spans="2:11" customFormat="1" ht="15" customHeight="1">
      <c r="B136" s="202"/>
      <c r="C136" s="161" t="s">
        <v>2030</v>
      </c>
      <c r="D136" s="161"/>
      <c r="E136" s="161"/>
      <c r="F136" s="182" t="s">
        <v>2009</v>
      </c>
      <c r="G136" s="161"/>
      <c r="H136" s="161" t="s">
        <v>2043</v>
      </c>
      <c r="I136" s="161" t="s">
        <v>2005</v>
      </c>
      <c r="J136" s="161">
        <v>50</v>
      </c>
      <c r="K136" s="205"/>
    </row>
    <row r="137" spans="2:11" customFormat="1" ht="15" customHeight="1">
      <c r="B137" s="202"/>
      <c r="C137" s="161" t="s">
        <v>2031</v>
      </c>
      <c r="D137" s="161"/>
      <c r="E137" s="161"/>
      <c r="F137" s="182" t="s">
        <v>2009</v>
      </c>
      <c r="G137" s="161"/>
      <c r="H137" s="161" t="s">
        <v>2056</v>
      </c>
      <c r="I137" s="161" t="s">
        <v>2005</v>
      </c>
      <c r="J137" s="161">
        <v>255</v>
      </c>
      <c r="K137" s="205"/>
    </row>
    <row r="138" spans="2:11" customFormat="1" ht="15" customHeight="1">
      <c r="B138" s="202"/>
      <c r="C138" s="161" t="s">
        <v>2033</v>
      </c>
      <c r="D138" s="161"/>
      <c r="E138" s="161"/>
      <c r="F138" s="182" t="s">
        <v>2003</v>
      </c>
      <c r="G138" s="161"/>
      <c r="H138" s="161" t="s">
        <v>2057</v>
      </c>
      <c r="I138" s="161" t="s">
        <v>2035</v>
      </c>
      <c r="J138" s="161"/>
      <c r="K138" s="205"/>
    </row>
    <row r="139" spans="2:11" customFormat="1" ht="15" customHeight="1">
      <c r="B139" s="202"/>
      <c r="C139" s="161" t="s">
        <v>2036</v>
      </c>
      <c r="D139" s="161"/>
      <c r="E139" s="161"/>
      <c r="F139" s="182" t="s">
        <v>2003</v>
      </c>
      <c r="G139" s="161"/>
      <c r="H139" s="161" t="s">
        <v>2058</v>
      </c>
      <c r="I139" s="161" t="s">
        <v>2038</v>
      </c>
      <c r="J139" s="161"/>
      <c r="K139" s="205"/>
    </row>
    <row r="140" spans="2:11" customFormat="1" ht="15" customHeight="1">
      <c r="B140" s="202"/>
      <c r="C140" s="161" t="s">
        <v>2039</v>
      </c>
      <c r="D140" s="161"/>
      <c r="E140" s="161"/>
      <c r="F140" s="182" t="s">
        <v>2003</v>
      </c>
      <c r="G140" s="161"/>
      <c r="H140" s="161" t="s">
        <v>2039</v>
      </c>
      <c r="I140" s="161" t="s">
        <v>2038</v>
      </c>
      <c r="J140" s="161"/>
      <c r="K140" s="205"/>
    </row>
    <row r="141" spans="2:11" customFormat="1" ht="15" customHeight="1">
      <c r="B141" s="202"/>
      <c r="C141" s="161" t="s">
        <v>39</v>
      </c>
      <c r="D141" s="161"/>
      <c r="E141" s="161"/>
      <c r="F141" s="182" t="s">
        <v>2003</v>
      </c>
      <c r="G141" s="161"/>
      <c r="H141" s="161" t="s">
        <v>2059</v>
      </c>
      <c r="I141" s="161" t="s">
        <v>2038</v>
      </c>
      <c r="J141" s="161"/>
      <c r="K141" s="205"/>
    </row>
    <row r="142" spans="2:11" customFormat="1" ht="15" customHeight="1">
      <c r="B142" s="202"/>
      <c r="C142" s="161" t="s">
        <v>2060</v>
      </c>
      <c r="D142" s="161"/>
      <c r="E142" s="161"/>
      <c r="F142" s="182" t="s">
        <v>2003</v>
      </c>
      <c r="G142" s="161"/>
      <c r="H142" s="161" t="s">
        <v>2061</v>
      </c>
      <c r="I142" s="161" t="s">
        <v>2038</v>
      </c>
      <c r="J142" s="161"/>
      <c r="K142" s="205"/>
    </row>
    <row r="143" spans="2:11" customFormat="1" ht="15" customHeight="1">
      <c r="B143" s="206"/>
      <c r="C143" s="207"/>
      <c r="D143" s="207"/>
      <c r="E143" s="207"/>
      <c r="F143" s="207"/>
      <c r="G143" s="207"/>
      <c r="H143" s="207"/>
      <c r="I143" s="207"/>
      <c r="J143" s="207"/>
      <c r="K143" s="208"/>
    </row>
    <row r="144" spans="2:11" customFormat="1" ht="18.75" customHeight="1">
      <c r="B144" s="193"/>
      <c r="C144" s="193"/>
      <c r="D144" s="193"/>
      <c r="E144" s="193"/>
      <c r="F144" s="194"/>
      <c r="G144" s="193"/>
      <c r="H144" s="193"/>
      <c r="I144" s="193"/>
      <c r="J144" s="193"/>
      <c r="K144" s="193"/>
    </row>
    <row r="145" spans="2:11" customFormat="1" ht="18.75" customHeight="1"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</row>
    <row r="146" spans="2:11" customFormat="1" ht="7.5" customHeight="1">
      <c r="B146" s="169"/>
      <c r="C146" s="170"/>
      <c r="D146" s="170"/>
      <c r="E146" s="170"/>
      <c r="F146" s="170"/>
      <c r="G146" s="170"/>
      <c r="H146" s="170"/>
      <c r="I146" s="170"/>
      <c r="J146" s="170"/>
      <c r="K146" s="171"/>
    </row>
    <row r="147" spans="2:11" customFormat="1" ht="45" customHeight="1">
      <c r="B147" s="172"/>
      <c r="C147" s="339" t="s">
        <v>2062</v>
      </c>
      <c r="D147" s="339"/>
      <c r="E147" s="339"/>
      <c r="F147" s="339"/>
      <c r="G147" s="339"/>
      <c r="H147" s="339"/>
      <c r="I147" s="339"/>
      <c r="J147" s="339"/>
      <c r="K147" s="173"/>
    </row>
    <row r="148" spans="2:11" customFormat="1" ht="17.25" customHeight="1">
      <c r="B148" s="172"/>
      <c r="C148" s="174" t="s">
        <v>1997</v>
      </c>
      <c r="D148" s="174"/>
      <c r="E148" s="174"/>
      <c r="F148" s="174" t="s">
        <v>1998</v>
      </c>
      <c r="G148" s="175"/>
      <c r="H148" s="174" t="s">
        <v>55</v>
      </c>
      <c r="I148" s="174" t="s">
        <v>58</v>
      </c>
      <c r="J148" s="174" t="s">
        <v>1999</v>
      </c>
      <c r="K148" s="173"/>
    </row>
    <row r="149" spans="2:11" customFormat="1" ht="17.25" customHeight="1">
      <c r="B149" s="172"/>
      <c r="C149" s="176" t="s">
        <v>2000</v>
      </c>
      <c r="D149" s="176"/>
      <c r="E149" s="176"/>
      <c r="F149" s="177" t="s">
        <v>2001</v>
      </c>
      <c r="G149" s="178"/>
      <c r="H149" s="176"/>
      <c r="I149" s="176"/>
      <c r="J149" s="176" t="s">
        <v>2002</v>
      </c>
      <c r="K149" s="173"/>
    </row>
    <row r="150" spans="2:11" customFormat="1" ht="5.25" customHeight="1">
      <c r="B150" s="184"/>
      <c r="C150" s="179"/>
      <c r="D150" s="179"/>
      <c r="E150" s="179"/>
      <c r="F150" s="179"/>
      <c r="G150" s="180"/>
      <c r="H150" s="179"/>
      <c r="I150" s="179"/>
      <c r="J150" s="179"/>
      <c r="K150" s="205"/>
    </row>
    <row r="151" spans="2:11" customFormat="1" ht="15" customHeight="1">
      <c r="B151" s="184"/>
      <c r="C151" s="209" t="s">
        <v>2006</v>
      </c>
      <c r="D151" s="161"/>
      <c r="E151" s="161"/>
      <c r="F151" s="210" t="s">
        <v>2003</v>
      </c>
      <c r="G151" s="161"/>
      <c r="H151" s="209" t="s">
        <v>2043</v>
      </c>
      <c r="I151" s="209" t="s">
        <v>2005</v>
      </c>
      <c r="J151" s="209">
        <v>120</v>
      </c>
      <c r="K151" s="205"/>
    </row>
    <row r="152" spans="2:11" customFormat="1" ht="15" customHeight="1">
      <c r="B152" s="184"/>
      <c r="C152" s="209" t="s">
        <v>2052</v>
      </c>
      <c r="D152" s="161"/>
      <c r="E152" s="161"/>
      <c r="F152" s="210" t="s">
        <v>2003</v>
      </c>
      <c r="G152" s="161"/>
      <c r="H152" s="209" t="s">
        <v>2063</v>
      </c>
      <c r="I152" s="209" t="s">
        <v>2005</v>
      </c>
      <c r="J152" s="209" t="s">
        <v>2054</v>
      </c>
      <c r="K152" s="205"/>
    </row>
    <row r="153" spans="2:11" customFormat="1" ht="15" customHeight="1">
      <c r="B153" s="184"/>
      <c r="C153" s="209" t="s">
        <v>1951</v>
      </c>
      <c r="D153" s="161"/>
      <c r="E153" s="161"/>
      <c r="F153" s="210" t="s">
        <v>2003</v>
      </c>
      <c r="G153" s="161"/>
      <c r="H153" s="209" t="s">
        <v>2064</v>
      </c>
      <c r="I153" s="209" t="s">
        <v>2005</v>
      </c>
      <c r="J153" s="209" t="s">
        <v>2054</v>
      </c>
      <c r="K153" s="205"/>
    </row>
    <row r="154" spans="2:11" customFormat="1" ht="15" customHeight="1">
      <c r="B154" s="184"/>
      <c r="C154" s="209" t="s">
        <v>2008</v>
      </c>
      <c r="D154" s="161"/>
      <c r="E154" s="161"/>
      <c r="F154" s="210" t="s">
        <v>2009</v>
      </c>
      <c r="G154" s="161"/>
      <c r="H154" s="209" t="s">
        <v>2043</v>
      </c>
      <c r="I154" s="209" t="s">
        <v>2005</v>
      </c>
      <c r="J154" s="209">
        <v>50</v>
      </c>
      <c r="K154" s="205"/>
    </row>
    <row r="155" spans="2:11" customFormat="1" ht="15" customHeight="1">
      <c r="B155" s="184"/>
      <c r="C155" s="209" t="s">
        <v>2011</v>
      </c>
      <c r="D155" s="161"/>
      <c r="E155" s="161"/>
      <c r="F155" s="210" t="s">
        <v>2003</v>
      </c>
      <c r="G155" s="161"/>
      <c r="H155" s="209" t="s">
        <v>2043</v>
      </c>
      <c r="I155" s="209" t="s">
        <v>2013</v>
      </c>
      <c r="J155" s="209"/>
      <c r="K155" s="205"/>
    </row>
    <row r="156" spans="2:11" customFormat="1" ht="15" customHeight="1">
      <c r="B156" s="184"/>
      <c r="C156" s="209" t="s">
        <v>2022</v>
      </c>
      <c r="D156" s="161"/>
      <c r="E156" s="161"/>
      <c r="F156" s="210" t="s">
        <v>2009</v>
      </c>
      <c r="G156" s="161"/>
      <c r="H156" s="209" t="s">
        <v>2043</v>
      </c>
      <c r="I156" s="209" t="s">
        <v>2005</v>
      </c>
      <c r="J156" s="209">
        <v>50</v>
      </c>
      <c r="K156" s="205"/>
    </row>
    <row r="157" spans="2:11" customFormat="1" ht="15" customHeight="1">
      <c r="B157" s="184"/>
      <c r="C157" s="209" t="s">
        <v>2030</v>
      </c>
      <c r="D157" s="161"/>
      <c r="E157" s="161"/>
      <c r="F157" s="210" t="s">
        <v>2009</v>
      </c>
      <c r="G157" s="161"/>
      <c r="H157" s="209" t="s">
        <v>2043</v>
      </c>
      <c r="I157" s="209" t="s">
        <v>2005</v>
      </c>
      <c r="J157" s="209">
        <v>50</v>
      </c>
      <c r="K157" s="205"/>
    </row>
    <row r="158" spans="2:11" customFormat="1" ht="15" customHeight="1">
      <c r="B158" s="184"/>
      <c r="C158" s="209" t="s">
        <v>2028</v>
      </c>
      <c r="D158" s="161"/>
      <c r="E158" s="161"/>
      <c r="F158" s="210" t="s">
        <v>2009</v>
      </c>
      <c r="G158" s="161"/>
      <c r="H158" s="209" t="s">
        <v>2043</v>
      </c>
      <c r="I158" s="209" t="s">
        <v>2005</v>
      </c>
      <c r="J158" s="209">
        <v>50</v>
      </c>
      <c r="K158" s="205"/>
    </row>
    <row r="159" spans="2:11" customFormat="1" ht="15" customHeight="1">
      <c r="B159" s="184"/>
      <c r="C159" s="209" t="s">
        <v>84</v>
      </c>
      <c r="D159" s="161"/>
      <c r="E159" s="161"/>
      <c r="F159" s="210" t="s">
        <v>2003</v>
      </c>
      <c r="G159" s="161"/>
      <c r="H159" s="209" t="s">
        <v>2065</v>
      </c>
      <c r="I159" s="209" t="s">
        <v>2005</v>
      </c>
      <c r="J159" s="209" t="s">
        <v>2066</v>
      </c>
      <c r="K159" s="205"/>
    </row>
    <row r="160" spans="2:11" customFormat="1" ht="15" customHeight="1">
      <c r="B160" s="184"/>
      <c r="C160" s="209" t="s">
        <v>2067</v>
      </c>
      <c r="D160" s="161"/>
      <c r="E160" s="161"/>
      <c r="F160" s="210" t="s">
        <v>2003</v>
      </c>
      <c r="G160" s="161"/>
      <c r="H160" s="209" t="s">
        <v>2068</v>
      </c>
      <c r="I160" s="209" t="s">
        <v>2038</v>
      </c>
      <c r="J160" s="209"/>
      <c r="K160" s="205"/>
    </row>
    <row r="161" spans="2:11" customFormat="1" ht="15" customHeight="1">
      <c r="B161" s="211"/>
      <c r="C161" s="191"/>
      <c r="D161" s="191"/>
      <c r="E161" s="191"/>
      <c r="F161" s="191"/>
      <c r="G161" s="191"/>
      <c r="H161" s="191"/>
      <c r="I161" s="191"/>
      <c r="J161" s="191"/>
      <c r="K161" s="212"/>
    </row>
    <row r="162" spans="2:11" customFormat="1" ht="18.75" customHeight="1">
      <c r="B162" s="193"/>
      <c r="C162" s="203"/>
      <c r="D162" s="203"/>
      <c r="E162" s="203"/>
      <c r="F162" s="213"/>
      <c r="G162" s="203"/>
      <c r="H162" s="203"/>
      <c r="I162" s="203"/>
      <c r="J162" s="203"/>
      <c r="K162" s="193"/>
    </row>
    <row r="163" spans="2:11" customFormat="1" ht="18.75" customHeight="1"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</row>
    <row r="164" spans="2:11" customFormat="1" ht="7.5" customHeight="1">
      <c r="B164" s="150"/>
      <c r="C164" s="151"/>
      <c r="D164" s="151"/>
      <c r="E164" s="151"/>
      <c r="F164" s="151"/>
      <c r="G164" s="151"/>
      <c r="H164" s="151"/>
      <c r="I164" s="151"/>
      <c r="J164" s="151"/>
      <c r="K164" s="152"/>
    </row>
    <row r="165" spans="2:11" customFormat="1" ht="45" customHeight="1">
      <c r="B165" s="153"/>
      <c r="C165" s="337" t="s">
        <v>2069</v>
      </c>
      <c r="D165" s="337"/>
      <c r="E165" s="337"/>
      <c r="F165" s="337"/>
      <c r="G165" s="337"/>
      <c r="H165" s="337"/>
      <c r="I165" s="337"/>
      <c r="J165" s="337"/>
      <c r="K165" s="154"/>
    </row>
    <row r="166" spans="2:11" customFormat="1" ht="17.25" customHeight="1">
      <c r="B166" s="153"/>
      <c r="C166" s="174" t="s">
        <v>1997</v>
      </c>
      <c r="D166" s="174"/>
      <c r="E166" s="174"/>
      <c r="F166" s="174" t="s">
        <v>1998</v>
      </c>
      <c r="G166" s="214"/>
      <c r="H166" s="215" t="s">
        <v>55</v>
      </c>
      <c r="I166" s="215" t="s">
        <v>58</v>
      </c>
      <c r="J166" s="174" t="s">
        <v>1999</v>
      </c>
      <c r="K166" s="154"/>
    </row>
    <row r="167" spans="2:11" customFormat="1" ht="17.25" customHeight="1">
      <c r="B167" s="155"/>
      <c r="C167" s="176" t="s">
        <v>2000</v>
      </c>
      <c r="D167" s="176"/>
      <c r="E167" s="176"/>
      <c r="F167" s="177" t="s">
        <v>2001</v>
      </c>
      <c r="G167" s="216"/>
      <c r="H167" s="217"/>
      <c r="I167" s="217"/>
      <c r="J167" s="176" t="s">
        <v>2002</v>
      </c>
      <c r="K167" s="156"/>
    </row>
    <row r="168" spans="2:11" customFormat="1" ht="5.25" customHeight="1">
      <c r="B168" s="184"/>
      <c r="C168" s="179"/>
      <c r="D168" s="179"/>
      <c r="E168" s="179"/>
      <c r="F168" s="179"/>
      <c r="G168" s="180"/>
      <c r="H168" s="179"/>
      <c r="I168" s="179"/>
      <c r="J168" s="179"/>
      <c r="K168" s="205"/>
    </row>
    <row r="169" spans="2:11" customFormat="1" ht="15" customHeight="1">
      <c r="B169" s="184"/>
      <c r="C169" s="161" t="s">
        <v>2006</v>
      </c>
      <c r="D169" s="161"/>
      <c r="E169" s="161"/>
      <c r="F169" s="182" t="s">
        <v>2003</v>
      </c>
      <c r="G169" s="161"/>
      <c r="H169" s="161" t="s">
        <v>2043</v>
      </c>
      <c r="I169" s="161" t="s">
        <v>2005</v>
      </c>
      <c r="J169" s="161">
        <v>120</v>
      </c>
      <c r="K169" s="205"/>
    </row>
    <row r="170" spans="2:11" customFormat="1" ht="15" customHeight="1">
      <c r="B170" s="184"/>
      <c r="C170" s="161" t="s">
        <v>2052</v>
      </c>
      <c r="D170" s="161"/>
      <c r="E170" s="161"/>
      <c r="F170" s="182" t="s">
        <v>2003</v>
      </c>
      <c r="G170" s="161"/>
      <c r="H170" s="161" t="s">
        <v>2053</v>
      </c>
      <c r="I170" s="161" t="s">
        <v>2005</v>
      </c>
      <c r="J170" s="161" t="s">
        <v>2054</v>
      </c>
      <c r="K170" s="205"/>
    </row>
    <row r="171" spans="2:11" customFormat="1" ht="15" customHeight="1">
      <c r="B171" s="184"/>
      <c r="C171" s="161" t="s">
        <v>1951</v>
      </c>
      <c r="D171" s="161"/>
      <c r="E171" s="161"/>
      <c r="F171" s="182" t="s">
        <v>2003</v>
      </c>
      <c r="G171" s="161"/>
      <c r="H171" s="161" t="s">
        <v>2070</v>
      </c>
      <c r="I171" s="161" t="s">
        <v>2005</v>
      </c>
      <c r="J171" s="161" t="s">
        <v>2054</v>
      </c>
      <c r="K171" s="205"/>
    </row>
    <row r="172" spans="2:11" customFormat="1" ht="15" customHeight="1">
      <c r="B172" s="184"/>
      <c r="C172" s="161" t="s">
        <v>2008</v>
      </c>
      <c r="D172" s="161"/>
      <c r="E172" s="161"/>
      <c r="F172" s="182" t="s">
        <v>2009</v>
      </c>
      <c r="G172" s="161"/>
      <c r="H172" s="161" t="s">
        <v>2070</v>
      </c>
      <c r="I172" s="161" t="s">
        <v>2005</v>
      </c>
      <c r="J172" s="161">
        <v>50</v>
      </c>
      <c r="K172" s="205"/>
    </row>
    <row r="173" spans="2:11" customFormat="1" ht="15" customHeight="1">
      <c r="B173" s="184"/>
      <c r="C173" s="161" t="s">
        <v>2011</v>
      </c>
      <c r="D173" s="161"/>
      <c r="E173" s="161"/>
      <c r="F173" s="182" t="s">
        <v>2003</v>
      </c>
      <c r="G173" s="161"/>
      <c r="H173" s="161" t="s">
        <v>2070</v>
      </c>
      <c r="I173" s="161" t="s">
        <v>2013</v>
      </c>
      <c r="J173" s="161"/>
      <c r="K173" s="205"/>
    </row>
    <row r="174" spans="2:11" customFormat="1" ht="15" customHeight="1">
      <c r="B174" s="184"/>
      <c r="C174" s="161" t="s">
        <v>2022</v>
      </c>
      <c r="D174" s="161"/>
      <c r="E174" s="161"/>
      <c r="F174" s="182" t="s">
        <v>2009</v>
      </c>
      <c r="G174" s="161"/>
      <c r="H174" s="161" t="s">
        <v>2070</v>
      </c>
      <c r="I174" s="161" t="s">
        <v>2005</v>
      </c>
      <c r="J174" s="161">
        <v>50</v>
      </c>
      <c r="K174" s="205"/>
    </row>
    <row r="175" spans="2:11" customFormat="1" ht="15" customHeight="1">
      <c r="B175" s="184"/>
      <c r="C175" s="161" t="s">
        <v>2030</v>
      </c>
      <c r="D175" s="161"/>
      <c r="E175" s="161"/>
      <c r="F175" s="182" t="s">
        <v>2009</v>
      </c>
      <c r="G175" s="161"/>
      <c r="H175" s="161" t="s">
        <v>2070</v>
      </c>
      <c r="I175" s="161" t="s">
        <v>2005</v>
      </c>
      <c r="J175" s="161">
        <v>50</v>
      </c>
      <c r="K175" s="205"/>
    </row>
    <row r="176" spans="2:11" customFormat="1" ht="15" customHeight="1">
      <c r="B176" s="184"/>
      <c r="C176" s="161" t="s">
        <v>2028</v>
      </c>
      <c r="D176" s="161"/>
      <c r="E176" s="161"/>
      <c r="F176" s="182" t="s">
        <v>2009</v>
      </c>
      <c r="G176" s="161"/>
      <c r="H176" s="161" t="s">
        <v>2070</v>
      </c>
      <c r="I176" s="161" t="s">
        <v>2005</v>
      </c>
      <c r="J176" s="161">
        <v>50</v>
      </c>
      <c r="K176" s="205"/>
    </row>
    <row r="177" spans="2:11" customFormat="1" ht="15" customHeight="1">
      <c r="B177" s="184"/>
      <c r="C177" s="161" t="s">
        <v>141</v>
      </c>
      <c r="D177" s="161"/>
      <c r="E177" s="161"/>
      <c r="F177" s="182" t="s">
        <v>2003</v>
      </c>
      <c r="G177" s="161"/>
      <c r="H177" s="161" t="s">
        <v>2071</v>
      </c>
      <c r="I177" s="161" t="s">
        <v>2072</v>
      </c>
      <c r="J177" s="161"/>
      <c r="K177" s="205"/>
    </row>
    <row r="178" spans="2:11" customFormat="1" ht="15" customHeight="1">
      <c r="B178" s="184"/>
      <c r="C178" s="161" t="s">
        <v>58</v>
      </c>
      <c r="D178" s="161"/>
      <c r="E178" s="161"/>
      <c r="F178" s="182" t="s">
        <v>2003</v>
      </c>
      <c r="G178" s="161"/>
      <c r="H178" s="161" t="s">
        <v>2073</v>
      </c>
      <c r="I178" s="161" t="s">
        <v>2074</v>
      </c>
      <c r="J178" s="161">
        <v>1</v>
      </c>
      <c r="K178" s="205"/>
    </row>
    <row r="179" spans="2:11" customFormat="1" ht="15" customHeight="1">
      <c r="B179" s="184"/>
      <c r="C179" s="161" t="s">
        <v>54</v>
      </c>
      <c r="D179" s="161"/>
      <c r="E179" s="161"/>
      <c r="F179" s="182" t="s">
        <v>2003</v>
      </c>
      <c r="G179" s="161"/>
      <c r="H179" s="161" t="s">
        <v>2075</v>
      </c>
      <c r="I179" s="161" t="s">
        <v>2005</v>
      </c>
      <c r="J179" s="161">
        <v>20</v>
      </c>
      <c r="K179" s="205"/>
    </row>
    <row r="180" spans="2:11" customFormat="1" ht="15" customHeight="1">
      <c r="B180" s="184"/>
      <c r="C180" s="161" t="s">
        <v>55</v>
      </c>
      <c r="D180" s="161"/>
      <c r="E180" s="161"/>
      <c r="F180" s="182" t="s">
        <v>2003</v>
      </c>
      <c r="G180" s="161"/>
      <c r="H180" s="161" t="s">
        <v>2076</v>
      </c>
      <c r="I180" s="161" t="s">
        <v>2005</v>
      </c>
      <c r="J180" s="161">
        <v>255</v>
      </c>
      <c r="K180" s="205"/>
    </row>
    <row r="181" spans="2:11" customFormat="1" ht="15" customHeight="1">
      <c r="B181" s="184"/>
      <c r="C181" s="161" t="s">
        <v>142</v>
      </c>
      <c r="D181" s="161"/>
      <c r="E181" s="161"/>
      <c r="F181" s="182" t="s">
        <v>2003</v>
      </c>
      <c r="G181" s="161"/>
      <c r="H181" s="161" t="s">
        <v>1967</v>
      </c>
      <c r="I181" s="161" t="s">
        <v>2005</v>
      </c>
      <c r="J181" s="161">
        <v>10</v>
      </c>
      <c r="K181" s="205"/>
    </row>
    <row r="182" spans="2:11" customFormat="1" ht="15" customHeight="1">
      <c r="B182" s="184"/>
      <c r="C182" s="161" t="s">
        <v>143</v>
      </c>
      <c r="D182" s="161"/>
      <c r="E182" s="161"/>
      <c r="F182" s="182" t="s">
        <v>2003</v>
      </c>
      <c r="G182" s="161"/>
      <c r="H182" s="161" t="s">
        <v>2077</v>
      </c>
      <c r="I182" s="161" t="s">
        <v>2038</v>
      </c>
      <c r="J182" s="161"/>
      <c r="K182" s="205"/>
    </row>
    <row r="183" spans="2:11" customFormat="1" ht="15" customHeight="1">
      <c r="B183" s="184"/>
      <c r="C183" s="161" t="s">
        <v>2078</v>
      </c>
      <c r="D183" s="161"/>
      <c r="E183" s="161"/>
      <c r="F183" s="182" t="s">
        <v>2003</v>
      </c>
      <c r="G183" s="161"/>
      <c r="H183" s="161" t="s">
        <v>2079</v>
      </c>
      <c r="I183" s="161" t="s">
        <v>2038</v>
      </c>
      <c r="J183" s="161"/>
      <c r="K183" s="205"/>
    </row>
    <row r="184" spans="2:11" customFormat="1" ht="15" customHeight="1">
      <c r="B184" s="184"/>
      <c r="C184" s="161" t="s">
        <v>2067</v>
      </c>
      <c r="D184" s="161"/>
      <c r="E184" s="161"/>
      <c r="F184" s="182" t="s">
        <v>2003</v>
      </c>
      <c r="G184" s="161"/>
      <c r="H184" s="161" t="s">
        <v>2080</v>
      </c>
      <c r="I184" s="161" t="s">
        <v>2038</v>
      </c>
      <c r="J184" s="161"/>
      <c r="K184" s="205"/>
    </row>
    <row r="185" spans="2:11" customFormat="1" ht="15" customHeight="1">
      <c r="B185" s="184"/>
      <c r="C185" s="161" t="s">
        <v>145</v>
      </c>
      <c r="D185" s="161"/>
      <c r="E185" s="161"/>
      <c r="F185" s="182" t="s">
        <v>2009</v>
      </c>
      <c r="G185" s="161"/>
      <c r="H185" s="161" t="s">
        <v>2081</v>
      </c>
      <c r="I185" s="161" t="s">
        <v>2005</v>
      </c>
      <c r="J185" s="161">
        <v>50</v>
      </c>
      <c r="K185" s="205"/>
    </row>
    <row r="186" spans="2:11" customFormat="1" ht="15" customHeight="1">
      <c r="B186" s="184"/>
      <c r="C186" s="161" t="s">
        <v>2082</v>
      </c>
      <c r="D186" s="161"/>
      <c r="E186" s="161"/>
      <c r="F186" s="182" t="s">
        <v>2009</v>
      </c>
      <c r="G186" s="161"/>
      <c r="H186" s="161" t="s">
        <v>2083</v>
      </c>
      <c r="I186" s="161" t="s">
        <v>2084</v>
      </c>
      <c r="J186" s="161"/>
      <c r="K186" s="205"/>
    </row>
    <row r="187" spans="2:11" customFormat="1" ht="15" customHeight="1">
      <c r="B187" s="184"/>
      <c r="C187" s="161" t="s">
        <v>2085</v>
      </c>
      <c r="D187" s="161"/>
      <c r="E187" s="161"/>
      <c r="F187" s="182" t="s">
        <v>2009</v>
      </c>
      <c r="G187" s="161"/>
      <c r="H187" s="161" t="s">
        <v>2086</v>
      </c>
      <c r="I187" s="161" t="s">
        <v>2084</v>
      </c>
      <c r="J187" s="161"/>
      <c r="K187" s="205"/>
    </row>
    <row r="188" spans="2:11" customFormat="1" ht="15" customHeight="1">
      <c r="B188" s="184"/>
      <c r="C188" s="161" t="s">
        <v>2087</v>
      </c>
      <c r="D188" s="161"/>
      <c r="E188" s="161"/>
      <c r="F188" s="182" t="s">
        <v>2009</v>
      </c>
      <c r="G188" s="161"/>
      <c r="H188" s="161" t="s">
        <v>2088</v>
      </c>
      <c r="I188" s="161" t="s">
        <v>2084</v>
      </c>
      <c r="J188" s="161"/>
      <c r="K188" s="205"/>
    </row>
    <row r="189" spans="2:11" customFormat="1" ht="15" customHeight="1">
      <c r="B189" s="184"/>
      <c r="C189" s="218" t="s">
        <v>2089</v>
      </c>
      <c r="D189" s="161"/>
      <c r="E189" s="161"/>
      <c r="F189" s="182" t="s">
        <v>2009</v>
      </c>
      <c r="G189" s="161"/>
      <c r="H189" s="161" t="s">
        <v>2090</v>
      </c>
      <c r="I189" s="161" t="s">
        <v>2091</v>
      </c>
      <c r="J189" s="219" t="s">
        <v>2092</v>
      </c>
      <c r="K189" s="205"/>
    </row>
    <row r="190" spans="2:11" customFormat="1" ht="15" customHeight="1">
      <c r="B190" s="220"/>
      <c r="C190" s="221" t="s">
        <v>2093</v>
      </c>
      <c r="D190" s="222"/>
      <c r="E190" s="222"/>
      <c r="F190" s="223" t="s">
        <v>2009</v>
      </c>
      <c r="G190" s="222"/>
      <c r="H190" s="222" t="s">
        <v>2094</v>
      </c>
      <c r="I190" s="222" t="s">
        <v>2091</v>
      </c>
      <c r="J190" s="224" t="s">
        <v>2092</v>
      </c>
      <c r="K190" s="225"/>
    </row>
    <row r="191" spans="2:11" customFormat="1" ht="15" customHeight="1">
      <c r="B191" s="184"/>
      <c r="C191" s="218" t="s">
        <v>43</v>
      </c>
      <c r="D191" s="161"/>
      <c r="E191" s="161"/>
      <c r="F191" s="182" t="s">
        <v>2003</v>
      </c>
      <c r="G191" s="161"/>
      <c r="H191" s="158" t="s">
        <v>2095</v>
      </c>
      <c r="I191" s="161" t="s">
        <v>2096</v>
      </c>
      <c r="J191" s="161"/>
      <c r="K191" s="205"/>
    </row>
    <row r="192" spans="2:11" customFormat="1" ht="15" customHeight="1">
      <c r="B192" s="184"/>
      <c r="C192" s="218" t="s">
        <v>2097</v>
      </c>
      <c r="D192" s="161"/>
      <c r="E192" s="161"/>
      <c r="F192" s="182" t="s">
        <v>2003</v>
      </c>
      <c r="G192" s="161"/>
      <c r="H192" s="161" t="s">
        <v>2098</v>
      </c>
      <c r="I192" s="161" t="s">
        <v>2038</v>
      </c>
      <c r="J192" s="161"/>
      <c r="K192" s="205"/>
    </row>
    <row r="193" spans="2:11" customFormat="1" ht="15" customHeight="1">
      <c r="B193" s="184"/>
      <c r="C193" s="218" t="s">
        <v>2099</v>
      </c>
      <c r="D193" s="161"/>
      <c r="E193" s="161"/>
      <c r="F193" s="182" t="s">
        <v>2003</v>
      </c>
      <c r="G193" s="161"/>
      <c r="H193" s="161" t="s">
        <v>2100</v>
      </c>
      <c r="I193" s="161" t="s">
        <v>2038</v>
      </c>
      <c r="J193" s="161"/>
      <c r="K193" s="205"/>
    </row>
    <row r="194" spans="2:11" customFormat="1" ht="15" customHeight="1">
      <c r="B194" s="184"/>
      <c r="C194" s="218" t="s">
        <v>2101</v>
      </c>
      <c r="D194" s="161"/>
      <c r="E194" s="161"/>
      <c r="F194" s="182" t="s">
        <v>2009</v>
      </c>
      <c r="G194" s="161"/>
      <c r="H194" s="161" t="s">
        <v>2102</v>
      </c>
      <c r="I194" s="161" t="s">
        <v>2038</v>
      </c>
      <c r="J194" s="161"/>
      <c r="K194" s="205"/>
    </row>
    <row r="195" spans="2:11" customFormat="1" ht="15" customHeight="1">
      <c r="B195" s="211"/>
      <c r="C195" s="226"/>
      <c r="D195" s="191"/>
      <c r="E195" s="191"/>
      <c r="F195" s="191"/>
      <c r="G195" s="191"/>
      <c r="H195" s="191"/>
      <c r="I195" s="191"/>
      <c r="J195" s="191"/>
      <c r="K195" s="212"/>
    </row>
    <row r="196" spans="2:11" customFormat="1" ht="18.75" customHeight="1">
      <c r="B196" s="193"/>
      <c r="C196" s="203"/>
      <c r="D196" s="203"/>
      <c r="E196" s="203"/>
      <c r="F196" s="213"/>
      <c r="G196" s="203"/>
      <c r="H196" s="203"/>
      <c r="I196" s="203"/>
      <c r="J196" s="203"/>
      <c r="K196" s="193"/>
    </row>
    <row r="197" spans="2:11" customFormat="1" ht="18.75" customHeight="1">
      <c r="B197" s="193"/>
      <c r="C197" s="203"/>
      <c r="D197" s="203"/>
      <c r="E197" s="203"/>
      <c r="F197" s="213"/>
      <c r="G197" s="203"/>
      <c r="H197" s="203"/>
      <c r="I197" s="203"/>
      <c r="J197" s="203"/>
      <c r="K197" s="193"/>
    </row>
    <row r="198" spans="2:11" customFormat="1" ht="18.75" customHeight="1"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</row>
    <row r="199" spans="2:11" customFormat="1" ht="13.5">
      <c r="B199" s="150"/>
      <c r="C199" s="151"/>
      <c r="D199" s="151"/>
      <c r="E199" s="151"/>
      <c r="F199" s="151"/>
      <c r="G199" s="151"/>
      <c r="H199" s="151"/>
      <c r="I199" s="151"/>
      <c r="J199" s="151"/>
      <c r="K199" s="152"/>
    </row>
    <row r="200" spans="2:11" customFormat="1" ht="21">
      <c r="B200" s="153"/>
      <c r="C200" s="337" t="s">
        <v>2103</v>
      </c>
      <c r="D200" s="337"/>
      <c r="E200" s="337"/>
      <c r="F200" s="337"/>
      <c r="G200" s="337"/>
      <c r="H200" s="337"/>
      <c r="I200" s="337"/>
      <c r="J200" s="337"/>
      <c r="K200" s="154"/>
    </row>
    <row r="201" spans="2:11" customFormat="1" ht="25.5" customHeight="1">
      <c r="B201" s="153"/>
      <c r="C201" s="227" t="s">
        <v>2104</v>
      </c>
      <c r="D201" s="227"/>
      <c r="E201" s="227"/>
      <c r="F201" s="227" t="s">
        <v>2105</v>
      </c>
      <c r="G201" s="228"/>
      <c r="H201" s="340" t="s">
        <v>2106</v>
      </c>
      <c r="I201" s="340"/>
      <c r="J201" s="340"/>
      <c r="K201" s="154"/>
    </row>
    <row r="202" spans="2:11" customFormat="1" ht="5.25" customHeight="1">
      <c r="B202" s="184"/>
      <c r="C202" s="179"/>
      <c r="D202" s="179"/>
      <c r="E202" s="179"/>
      <c r="F202" s="179"/>
      <c r="G202" s="203"/>
      <c r="H202" s="179"/>
      <c r="I202" s="179"/>
      <c r="J202" s="179"/>
      <c r="K202" s="205"/>
    </row>
    <row r="203" spans="2:11" customFormat="1" ht="15" customHeight="1">
      <c r="B203" s="184"/>
      <c r="C203" s="161" t="s">
        <v>2096</v>
      </c>
      <c r="D203" s="161"/>
      <c r="E203" s="161"/>
      <c r="F203" s="182" t="s">
        <v>44</v>
      </c>
      <c r="G203" s="161"/>
      <c r="H203" s="341" t="s">
        <v>2107</v>
      </c>
      <c r="I203" s="341"/>
      <c r="J203" s="341"/>
      <c r="K203" s="205"/>
    </row>
    <row r="204" spans="2:11" customFormat="1" ht="15" customHeight="1">
      <c r="B204" s="184"/>
      <c r="C204" s="161"/>
      <c r="D204" s="161"/>
      <c r="E204" s="161"/>
      <c r="F204" s="182" t="s">
        <v>45</v>
      </c>
      <c r="G204" s="161"/>
      <c r="H204" s="341" t="s">
        <v>2108</v>
      </c>
      <c r="I204" s="341"/>
      <c r="J204" s="341"/>
      <c r="K204" s="205"/>
    </row>
    <row r="205" spans="2:11" customFormat="1" ht="15" customHeight="1">
      <c r="B205" s="184"/>
      <c r="C205" s="161"/>
      <c r="D205" s="161"/>
      <c r="E205" s="161"/>
      <c r="F205" s="182" t="s">
        <v>48</v>
      </c>
      <c r="G205" s="161"/>
      <c r="H205" s="341" t="s">
        <v>2109</v>
      </c>
      <c r="I205" s="341"/>
      <c r="J205" s="341"/>
      <c r="K205" s="205"/>
    </row>
    <row r="206" spans="2:11" customFormat="1" ht="15" customHeight="1">
      <c r="B206" s="184"/>
      <c r="C206" s="161"/>
      <c r="D206" s="161"/>
      <c r="E206" s="161"/>
      <c r="F206" s="182" t="s">
        <v>46</v>
      </c>
      <c r="G206" s="161"/>
      <c r="H206" s="341" t="s">
        <v>2110</v>
      </c>
      <c r="I206" s="341"/>
      <c r="J206" s="341"/>
      <c r="K206" s="205"/>
    </row>
    <row r="207" spans="2:11" customFormat="1" ht="15" customHeight="1">
      <c r="B207" s="184"/>
      <c r="C207" s="161"/>
      <c r="D207" s="161"/>
      <c r="E207" s="161"/>
      <c r="F207" s="182" t="s">
        <v>47</v>
      </c>
      <c r="G207" s="161"/>
      <c r="H207" s="341" t="s">
        <v>2111</v>
      </c>
      <c r="I207" s="341"/>
      <c r="J207" s="341"/>
      <c r="K207" s="205"/>
    </row>
    <row r="208" spans="2:11" customFormat="1" ht="15" customHeight="1">
      <c r="B208" s="184"/>
      <c r="C208" s="161"/>
      <c r="D208" s="161"/>
      <c r="E208" s="161"/>
      <c r="F208" s="182"/>
      <c r="G208" s="161"/>
      <c r="H208" s="161"/>
      <c r="I208" s="161"/>
      <c r="J208" s="161"/>
      <c r="K208" s="205"/>
    </row>
    <row r="209" spans="2:11" customFormat="1" ht="15" customHeight="1">
      <c r="B209" s="184"/>
      <c r="C209" s="161" t="s">
        <v>2050</v>
      </c>
      <c r="D209" s="161"/>
      <c r="E209" s="161"/>
      <c r="F209" s="182" t="s">
        <v>77</v>
      </c>
      <c r="G209" s="161"/>
      <c r="H209" s="341" t="s">
        <v>2112</v>
      </c>
      <c r="I209" s="341"/>
      <c r="J209" s="341"/>
      <c r="K209" s="205"/>
    </row>
    <row r="210" spans="2:11" customFormat="1" ht="15" customHeight="1">
      <c r="B210" s="184"/>
      <c r="C210" s="161"/>
      <c r="D210" s="161"/>
      <c r="E210" s="161"/>
      <c r="F210" s="182" t="s">
        <v>1945</v>
      </c>
      <c r="G210" s="161"/>
      <c r="H210" s="341" t="s">
        <v>1946</v>
      </c>
      <c r="I210" s="341"/>
      <c r="J210" s="341"/>
      <c r="K210" s="205"/>
    </row>
    <row r="211" spans="2:11" customFormat="1" ht="15" customHeight="1">
      <c r="B211" s="184"/>
      <c r="C211" s="161"/>
      <c r="D211" s="161"/>
      <c r="E211" s="161"/>
      <c r="F211" s="182" t="s">
        <v>1943</v>
      </c>
      <c r="G211" s="161"/>
      <c r="H211" s="341" t="s">
        <v>2113</v>
      </c>
      <c r="I211" s="341"/>
      <c r="J211" s="341"/>
      <c r="K211" s="205"/>
    </row>
    <row r="212" spans="2:11" customFormat="1" ht="15" customHeight="1">
      <c r="B212" s="229"/>
      <c r="C212" s="161"/>
      <c r="D212" s="161"/>
      <c r="E212" s="161"/>
      <c r="F212" s="182" t="s">
        <v>1947</v>
      </c>
      <c r="G212" s="218"/>
      <c r="H212" s="342" t="s">
        <v>1948</v>
      </c>
      <c r="I212" s="342"/>
      <c r="J212" s="342"/>
      <c r="K212" s="230"/>
    </row>
    <row r="213" spans="2:11" customFormat="1" ht="15" customHeight="1">
      <c r="B213" s="229"/>
      <c r="C213" s="161"/>
      <c r="D213" s="161"/>
      <c r="E213" s="161"/>
      <c r="F213" s="182" t="s">
        <v>1949</v>
      </c>
      <c r="G213" s="218"/>
      <c r="H213" s="342" t="s">
        <v>2114</v>
      </c>
      <c r="I213" s="342"/>
      <c r="J213" s="342"/>
      <c r="K213" s="230"/>
    </row>
    <row r="214" spans="2:11" customFormat="1" ht="15" customHeight="1">
      <c r="B214" s="229"/>
      <c r="C214" s="161"/>
      <c r="D214" s="161"/>
      <c r="E214" s="161"/>
      <c r="F214" s="182"/>
      <c r="G214" s="218"/>
      <c r="H214" s="209"/>
      <c r="I214" s="209"/>
      <c r="J214" s="209"/>
      <c r="K214" s="230"/>
    </row>
    <row r="215" spans="2:11" customFormat="1" ht="15" customHeight="1">
      <c r="B215" s="229"/>
      <c r="C215" s="161" t="s">
        <v>2074</v>
      </c>
      <c r="D215" s="161"/>
      <c r="E215" s="161"/>
      <c r="F215" s="182">
        <v>1</v>
      </c>
      <c r="G215" s="218"/>
      <c r="H215" s="342" t="s">
        <v>2115</v>
      </c>
      <c r="I215" s="342"/>
      <c r="J215" s="342"/>
      <c r="K215" s="230"/>
    </row>
    <row r="216" spans="2:11" customFormat="1" ht="15" customHeight="1">
      <c r="B216" s="229"/>
      <c r="C216" s="161"/>
      <c r="D216" s="161"/>
      <c r="E216" s="161"/>
      <c r="F216" s="182">
        <v>2</v>
      </c>
      <c r="G216" s="218"/>
      <c r="H216" s="342" t="s">
        <v>2116</v>
      </c>
      <c r="I216" s="342"/>
      <c r="J216" s="342"/>
      <c r="K216" s="230"/>
    </row>
    <row r="217" spans="2:11" customFormat="1" ht="15" customHeight="1">
      <c r="B217" s="229"/>
      <c r="C217" s="161"/>
      <c r="D217" s="161"/>
      <c r="E217" s="161"/>
      <c r="F217" s="182">
        <v>3</v>
      </c>
      <c r="G217" s="218"/>
      <c r="H217" s="342" t="s">
        <v>2117</v>
      </c>
      <c r="I217" s="342"/>
      <c r="J217" s="342"/>
      <c r="K217" s="230"/>
    </row>
    <row r="218" spans="2:11" customFormat="1" ht="15" customHeight="1">
      <c r="B218" s="229"/>
      <c r="C218" s="161"/>
      <c r="D218" s="161"/>
      <c r="E218" s="161"/>
      <c r="F218" s="182">
        <v>4</v>
      </c>
      <c r="G218" s="218"/>
      <c r="H218" s="342" t="s">
        <v>2118</v>
      </c>
      <c r="I218" s="342"/>
      <c r="J218" s="342"/>
      <c r="K218" s="230"/>
    </row>
    <row r="219" spans="2:11" customFormat="1" ht="12.75" customHeight="1">
      <c r="B219" s="231"/>
      <c r="C219" s="232"/>
      <c r="D219" s="232"/>
      <c r="E219" s="232"/>
      <c r="F219" s="232"/>
      <c r="G219" s="232"/>
      <c r="H219" s="232"/>
      <c r="I219" s="232"/>
      <c r="J219" s="232"/>
      <c r="K219" s="23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Rekapitulace stavby</vt:lpstr>
      <vt:lpstr>B36 - Údržba zeleně zámec...</vt:lpstr>
      <vt:lpstr>TVAROVANÉ ZP_ZS</vt:lpstr>
      <vt:lpstr>TVAROVANÉ STROMY</vt:lpstr>
      <vt:lpstr>Pokyny pro vyplnění</vt:lpstr>
      <vt:lpstr>'B36 - Údržba zeleně zámec...'!Názvy_tisku</vt:lpstr>
      <vt:lpstr>'Rekapitulace stavby'!Názvy_tisku</vt:lpstr>
      <vt:lpstr>'B36 - Údržba zeleně zámec...'!Oblast_tisku</vt:lpstr>
      <vt:lpstr>'Pokyny pro vyplnění'!Oblast_tisku</vt:lpstr>
      <vt:lpstr>'Rekapitulace stavby'!Oblast_tisku</vt:lpstr>
      <vt:lpstr>'TVAROVANÉ ZP_ZS'!Oblast_tisku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DESKTOP-VGKCDRN\Dell</dc:creator>
  <cp:lastModifiedBy>Lenka Hrušková</cp:lastModifiedBy>
  <dcterms:created xsi:type="dcterms:W3CDTF">2025-04-22T09:02:03Z</dcterms:created>
  <dcterms:modified xsi:type="dcterms:W3CDTF">2025-04-22T12:18:53Z</dcterms:modified>
</cp:coreProperties>
</file>