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955" windowHeight="9405" tabRatio="676" activeTab="0"/>
  </bookViews>
  <sheets>
    <sheet name="Rozpočet 2015 schválený" sheetId="1" r:id="rId1"/>
    <sheet name="Rozpočet 2015 dle AU" sheetId="2" r:id="rId2"/>
  </sheets>
  <definedNames/>
  <calcPr fullCalcOnLoad="1"/>
</workbook>
</file>

<file path=xl/sharedStrings.xml><?xml version="1.0" encoding="utf-8"?>
<sst xmlns="http://schemas.openxmlformats.org/spreadsheetml/2006/main" count="523" uniqueCount="406">
  <si>
    <t>Prodané zboží</t>
  </si>
  <si>
    <t>Výnosy  v tis.Kč</t>
  </si>
  <si>
    <t>Výnosy  celkem:</t>
  </si>
  <si>
    <t>Investiční dotace:</t>
  </si>
  <si>
    <t>ze SR</t>
  </si>
  <si>
    <t>Náklady v tis.Kč</t>
  </si>
  <si>
    <t>Daně a polatky</t>
  </si>
  <si>
    <t>Náklady celkem:</t>
  </si>
  <si>
    <t>Počet pracovníků (přepočtený</t>
  </si>
  <si>
    <t>Průměrná mzda</t>
  </si>
  <si>
    <t>celkových nákladech  (%)</t>
  </si>
  <si>
    <t>ostatní……………….</t>
  </si>
  <si>
    <t xml:space="preserve">Ostatní náklady </t>
  </si>
  <si>
    <t>Ostatní výnosy</t>
  </si>
  <si>
    <t>Smluvní pokuty a úroky z prodlení</t>
  </si>
  <si>
    <t>Úroky</t>
  </si>
  <si>
    <t>Spotřebované nákupy</t>
  </si>
  <si>
    <t>Služby</t>
  </si>
  <si>
    <t>Náklady na reprezentaci</t>
  </si>
  <si>
    <t>Daň silniční</t>
  </si>
  <si>
    <t xml:space="preserve">Manka a škody </t>
  </si>
  <si>
    <t>Prodaný materiál</t>
  </si>
  <si>
    <t>Ostatní služby</t>
  </si>
  <si>
    <t>SÚ</t>
  </si>
  <si>
    <t>AÚ</t>
  </si>
  <si>
    <t>v tis. Kč</t>
  </si>
  <si>
    <t>z rozpočtu zřizovatele</t>
  </si>
  <si>
    <t>z rozpočtu jiných ÚSC</t>
  </si>
  <si>
    <t>Výsledek hospodaření před zdaněním</t>
  </si>
  <si>
    <t>Výnosy z prodeje vlastních výrobků</t>
  </si>
  <si>
    <t>Výnosy z prodaného zboží</t>
  </si>
  <si>
    <t>Výnosy z vlastních výkonů a zboží</t>
  </si>
  <si>
    <t>Jiné pokuty a penále</t>
  </si>
  <si>
    <t>Výnosy z prodeje materiálu</t>
  </si>
  <si>
    <t>Finanční výnosy</t>
  </si>
  <si>
    <t>Výnosy z prodeje cenných papírů a podílů</t>
  </si>
  <si>
    <t>Ostatní finanční výnosy</t>
  </si>
  <si>
    <t xml:space="preserve">Odpisy, rezervy a opravné položky </t>
  </si>
  <si>
    <t>Prodané pozemky</t>
  </si>
  <si>
    <t>Tvorba a zúčtování rezerv</t>
  </si>
  <si>
    <t>Tvorba a zúčtování opravných položek</t>
  </si>
  <si>
    <t>Výnosy z prod. dlouh. hmot. majetku kromě pozemků</t>
  </si>
  <si>
    <t>Jiné výnosy z vlastních výkonů</t>
  </si>
  <si>
    <t>Aktivace dlouhodobého majetku</t>
  </si>
  <si>
    <t>Aktivace oběžného majetku</t>
  </si>
  <si>
    <t>Změna stavu zásob vlastní výroby</t>
  </si>
  <si>
    <t>Aktivace vnitroorganizačních služeb</t>
  </si>
  <si>
    <t>Prodaný dlouhodobý nehmotný majetek</t>
  </si>
  <si>
    <t>Prodaný dlouhodobý hmotný majetek</t>
  </si>
  <si>
    <t>Finanční náklady</t>
  </si>
  <si>
    <t>Kurzové ztráty</t>
  </si>
  <si>
    <t>Náklady z přecenení reálnou hodnotou</t>
  </si>
  <si>
    <t>Výsledek hospodaření po zdanění</t>
  </si>
  <si>
    <t>Výnosy z prodeje dlouh. nehmot. majetku</t>
  </si>
  <si>
    <t>Výnosy z prodeje pozemků</t>
  </si>
  <si>
    <t>Výnosy z vyřazených pohledávek</t>
  </si>
  <si>
    <t>0300</t>
  </si>
  <si>
    <t>0301</t>
  </si>
  <si>
    <t>Výnosy z prodeje vlastních výrobků- solanka</t>
  </si>
  <si>
    <t>Výnosy z pronájmu  - ostatní</t>
  </si>
  <si>
    <t>Výnosy z pronájmu  - nebytové prostory</t>
  </si>
  <si>
    <t>Výnosy z pronájmu  - movitý majetek</t>
  </si>
  <si>
    <t>Výnosy z pronájmu  - byty</t>
  </si>
  <si>
    <t>0302</t>
  </si>
  <si>
    <t>0303</t>
  </si>
  <si>
    <t>Čerpání fondů  - RF k dalšímu rozvoji</t>
  </si>
  <si>
    <t>Čerpání fondů  - RF k úhradě sankcí</t>
  </si>
  <si>
    <t>Čerpání fondů  - RF k čas.překl. doč. nes. mezi N a V</t>
  </si>
  <si>
    <t>0304</t>
  </si>
  <si>
    <t>Čerpání fondů  - IF k posílení zdrojů na opravy</t>
  </si>
  <si>
    <t>0305</t>
  </si>
  <si>
    <t>Čerpání fondů  - FKSP z titulu nákupu HM</t>
  </si>
  <si>
    <t>0306</t>
  </si>
  <si>
    <t>Čerpání fondů  - fondu odměn</t>
  </si>
  <si>
    <t>0307</t>
  </si>
  <si>
    <t>0310</t>
  </si>
  <si>
    <t>Ostatní výnosy z činnosti - náhrady manka a škody</t>
  </si>
  <si>
    <t>Ostatní výnosy z činnosti - kácení dřevin</t>
  </si>
  <si>
    <t>Ostatní výnosy z činnosti - dohoda o narovnání</t>
  </si>
  <si>
    <t>Ostatní výnosy z činnosti - vratka nájemného</t>
  </si>
  <si>
    <t>Ostatní výnosy z činnosti - informace 106/1999 Sb.</t>
  </si>
  <si>
    <t>Ostatní výnosy z činnosti -  dřevo, šrot, ovoce</t>
  </si>
  <si>
    <t>Ostatní výnosy z činnosti - rozdíly z dohadů</t>
  </si>
  <si>
    <t>Ostatní výnosy z činnosti - náhrady od pojišťovny</t>
  </si>
  <si>
    <t>Ostatní výnosy z činnosti - náhrady od FO</t>
  </si>
  <si>
    <t>0315</t>
  </si>
  <si>
    <t>0323</t>
  </si>
  <si>
    <t>0324</t>
  </si>
  <si>
    <t>0325</t>
  </si>
  <si>
    <t xml:space="preserve">Výnosy vybr.míst. inst. z transferů - bez účelu </t>
  </si>
  <si>
    <t>Výnosy vybr.míst. inst. z transferů - kaceláře JMK</t>
  </si>
  <si>
    <t>Výnosy vybr.míst. inst. z transferů - objekt Poštorná</t>
  </si>
  <si>
    <t>Výnosy vybr.míst. inst. z transferů - opravy mostů</t>
  </si>
  <si>
    <t>Výnosy vybr.míst. inst. z transferů - ze zahraničí</t>
  </si>
  <si>
    <t>0510</t>
  </si>
  <si>
    <t>0520</t>
  </si>
  <si>
    <t>0521</t>
  </si>
  <si>
    <t>0522</t>
  </si>
  <si>
    <t>0523</t>
  </si>
  <si>
    <t>0524</t>
  </si>
  <si>
    <t>0525</t>
  </si>
  <si>
    <t>0800</t>
  </si>
  <si>
    <t>0810</t>
  </si>
  <si>
    <t>Výnosy vybr.míst. inst. z transferů - úrok úvěr</t>
  </si>
  <si>
    <t>Výnosy vybr.míst. inst. z transferů - protihluková opatř.</t>
  </si>
  <si>
    <t>0328</t>
  </si>
  <si>
    <t>Spotřeba materiálu - kancelářské potřeby</t>
  </si>
  <si>
    <t>Spotřeba materiálu - časopisy, knihy, tisk, CD</t>
  </si>
  <si>
    <t>Spotřeba materiálu - propagační materiály</t>
  </si>
  <si>
    <t>Spotřeba materiálu - pohonné hmoty a mazadla</t>
  </si>
  <si>
    <t>Spotřeba materiálu - paliva pevná a kapalná, LTO</t>
  </si>
  <si>
    <t>Spotřeba ostatních neskladovat. dodávek - voda</t>
  </si>
  <si>
    <t>Spotřeba materiálu - aktivovaný materiál</t>
  </si>
  <si>
    <t>Spotřeba materiálu - štěrk, písek, drť</t>
  </si>
  <si>
    <t>Spotřeba materiálu - sůl</t>
  </si>
  <si>
    <t>Spotřeba materiálu - dopravní značení a jiné</t>
  </si>
  <si>
    <t>0320</t>
  </si>
  <si>
    <t>0345</t>
  </si>
  <si>
    <t>0360</t>
  </si>
  <si>
    <t>0370</t>
  </si>
  <si>
    <t>0375</t>
  </si>
  <si>
    <t>0380</t>
  </si>
  <si>
    <t>0395</t>
  </si>
  <si>
    <t>0900</t>
  </si>
  <si>
    <t>0905</t>
  </si>
  <si>
    <t>0915</t>
  </si>
  <si>
    <t>0926</t>
  </si>
  <si>
    <t>0941</t>
  </si>
  <si>
    <t>0942</t>
  </si>
  <si>
    <t>0404</t>
  </si>
  <si>
    <t>Spotřeba energie - elektrická energie</t>
  </si>
  <si>
    <t>Spotřeba materiálu - čist. a desinf. a úklidové prostředky</t>
  </si>
  <si>
    <t>Spotřeba materiálu - mat. pro údržbu, ND, autodíly</t>
  </si>
  <si>
    <t>Spotřeba materiálu - technické plyny</t>
  </si>
  <si>
    <t>0906</t>
  </si>
  <si>
    <t>Spotřeba materiálu - ostatní silniční materiál</t>
  </si>
  <si>
    <t>Spotřeba materiálu - ostatní</t>
  </si>
  <si>
    <t>Spotřeba materiálu - amulse, balená, asfalt</t>
  </si>
  <si>
    <t>Spotřeba ostatních neskladovat. dodávek - teplo</t>
  </si>
  <si>
    <t>Spotřeba materiálu - nádobí a kuch. potř. ne DHNM</t>
  </si>
  <si>
    <t>Spotřeba energie - plyn pro topení a vaření</t>
  </si>
  <si>
    <t>0314</t>
  </si>
  <si>
    <t>Opravy a udržování -  opravy budov</t>
  </si>
  <si>
    <t>Opravy a udržování - opravy a údržba dopravních prostředků</t>
  </si>
  <si>
    <t>Opravy a udržování - zeleň parky, zahrady</t>
  </si>
  <si>
    <t>Opravy a udržování - ostatní</t>
  </si>
  <si>
    <t>Opravy a udržování - silniční síť. Z IF MR 3</t>
  </si>
  <si>
    <t>Cestovné - tuzemsko</t>
  </si>
  <si>
    <t>Cestovné - zahraničí</t>
  </si>
  <si>
    <t>0601</t>
  </si>
  <si>
    <t>Opravy a udržování - stroje přístroje a, zařízení</t>
  </si>
  <si>
    <t>0401</t>
  </si>
  <si>
    <t>0411</t>
  </si>
  <si>
    <t>0421</t>
  </si>
  <si>
    <t>0431</t>
  </si>
  <si>
    <t>0441</t>
  </si>
  <si>
    <t>0442</t>
  </si>
  <si>
    <t>0450</t>
  </si>
  <si>
    <t>0502</t>
  </si>
  <si>
    <t>0512</t>
  </si>
  <si>
    <t>0530</t>
  </si>
  <si>
    <t>0603</t>
  </si>
  <si>
    <t>0613</t>
  </si>
  <si>
    <t>0623</t>
  </si>
  <si>
    <t>0624</t>
  </si>
  <si>
    <t>0704</t>
  </si>
  <si>
    <t>0714</t>
  </si>
  <si>
    <t>0724</t>
  </si>
  <si>
    <t>0734</t>
  </si>
  <si>
    <t>0744</t>
  </si>
  <si>
    <t>0754</t>
  </si>
  <si>
    <t>0774</t>
  </si>
  <si>
    <t>0806</t>
  </si>
  <si>
    <t>0836</t>
  </si>
  <si>
    <t>0856</t>
  </si>
  <si>
    <t>0907</t>
  </si>
  <si>
    <t>0908</t>
  </si>
  <si>
    <t>Ostatní služby - údržba software</t>
  </si>
  <si>
    <t>Ostatní služby - telefonní poplatky pevná linka</t>
  </si>
  <si>
    <t xml:space="preserve">Ostatní služby - platby mobilním operátorům </t>
  </si>
  <si>
    <t>Ostatní služby - internet, správa IS, int. hosting</t>
  </si>
  <si>
    <t>Ostatní služby - poštovné</t>
  </si>
  <si>
    <t>Ostatní služby - GPS</t>
  </si>
  <si>
    <t>Ostatní služby - programátorské služby, IT</t>
  </si>
  <si>
    <t>Ostatní služby - propagační a reklamní činnost</t>
  </si>
  <si>
    <t xml:space="preserve">Ostatní služby - tiskové a knihařské služby </t>
  </si>
  <si>
    <t>Ostatní služby - revize BOZP a PO</t>
  </si>
  <si>
    <t>Ostatní služby - dopravné</t>
  </si>
  <si>
    <t>Ostatní služby - stočné</t>
  </si>
  <si>
    <t>Ostatní služby - nájemné ostatní</t>
  </si>
  <si>
    <t>Ostatní služby - dodavatelský úklid</t>
  </si>
  <si>
    <t>Ostatní služby - dodavatelské praní prádla</t>
  </si>
  <si>
    <t>Ostatní služby - dodavatelské stravování</t>
  </si>
  <si>
    <t>Ostatní služby - dodavatelská ostraha</t>
  </si>
  <si>
    <t>Ostatní služby - měření emisí, STK</t>
  </si>
  <si>
    <t>Ostatní služby - komunální odpad</t>
  </si>
  <si>
    <t>Ostatní služby - nebezpečný odpad</t>
  </si>
  <si>
    <t>Ostatní služby - poradenské a právní služby, audit</t>
  </si>
  <si>
    <t>Ostatní služby - zprostředkovatelské služby</t>
  </si>
  <si>
    <t>Ostatní služby - leasing</t>
  </si>
  <si>
    <t>Ostatní služby - ostatní</t>
  </si>
  <si>
    <t>Ostatní služby - projektové dokumentace</t>
  </si>
  <si>
    <t>Mzdové náklady - hrubé platy zaměstnanců</t>
  </si>
  <si>
    <t>Mzdové náklady - hrubé platy zaměstnanců OON</t>
  </si>
  <si>
    <t>Mzdové náklady - refundace</t>
  </si>
  <si>
    <t>Zákonné sociální pojištění - náklady na zdravotní pojištění</t>
  </si>
  <si>
    <t>Zákonné sociální pojištění - náklady na sociální pojištění</t>
  </si>
  <si>
    <t>Jiné sociální pojištění - povinné úraz. poj. zaměstnanců</t>
  </si>
  <si>
    <t>Náklady z titulu dobrovolného pojištění</t>
  </si>
  <si>
    <t>Zákonné sociální náklady -  základní příděl FKSP</t>
  </si>
  <si>
    <t>Zákonné sociální náklady -  příspěvek na stravování</t>
  </si>
  <si>
    <t>Zákonné sociální náklady -  zdravotní preventivní péče</t>
  </si>
  <si>
    <t>Zákonné sociální náklady -  ochranné OOPP vč. čištění</t>
  </si>
  <si>
    <t>Zákonné sociální náklady -  ostatní náklady na BOZP</t>
  </si>
  <si>
    <t>Mzdové náklady - náhrady za dočasnou prac. neschopnost</t>
  </si>
  <si>
    <t>0602</t>
  </si>
  <si>
    <t>Jiné daně a poplatky - ostatní přímé daně</t>
  </si>
  <si>
    <t>Jiné daně a poplatky - soudní poplatky</t>
  </si>
  <si>
    <t>Manka a škody - spoluúčast při škodě</t>
  </si>
  <si>
    <t>Tvorba fondů - tvorba IF z výnosů prodeje vlastního majetku</t>
  </si>
  <si>
    <t>Ostatní náklady z činnosti - poj. provozu voz. pv. ručení +skla</t>
  </si>
  <si>
    <t>Ostatní náklady z činnosti - havarijní pojištění</t>
  </si>
  <si>
    <t>0402</t>
  </si>
  <si>
    <t>0407</t>
  </si>
  <si>
    <t>0408</t>
  </si>
  <si>
    <t>0410</t>
  </si>
  <si>
    <t>0412</t>
  </si>
  <si>
    <t>0414</t>
  </si>
  <si>
    <t>Ostatní náklady z činnosti - pojištění PO za škody provozem</t>
  </si>
  <si>
    <t>Ostatní náklady z činnosti - ostatní poj. maj, uzly, svodidla</t>
  </si>
  <si>
    <t>Ostatní náklady z činnosti - náhrady za praco. úrazy, regresy</t>
  </si>
  <si>
    <t xml:space="preserve">Ostatní náklady z činnosti - ostatní </t>
  </si>
  <si>
    <t>Ostatní náklady z činnosti - zaokrouhlení</t>
  </si>
  <si>
    <t>Ostatní náklady z činnosti - soudní rozhodnutí</t>
  </si>
  <si>
    <t>Ostatní náklady z činnosti - škody cizím</t>
  </si>
  <si>
    <t>Ostatní náklady z činnosti - náklady řízení</t>
  </si>
  <si>
    <t>Ostatní náklady z činnosti - porušení rozpočtové kázně</t>
  </si>
  <si>
    <t>0311</t>
  </si>
  <si>
    <t>Odpisy dlouhodobého majetku - stavby</t>
  </si>
  <si>
    <t>Odpisy dlouhodobého majetku - silnice  a mosty</t>
  </si>
  <si>
    <t>Náklady z vyřazených pohledávek - rozhodnutí organizace</t>
  </si>
  <si>
    <t>Náklady z vyřazených pohledávek - ostatní</t>
  </si>
  <si>
    <t>Technické zhodnocení DNHM do 60 tis. Kč</t>
  </si>
  <si>
    <t>Technické zhodnocení DHM do 40 tis. Kč</t>
  </si>
  <si>
    <t>0330</t>
  </si>
  <si>
    <t>0400</t>
  </si>
  <si>
    <t>Předměty zakoupené do muzejní sbírky za 1,00 Kč</t>
  </si>
  <si>
    <t>Úroky  - z úvěru ČSOB</t>
  </si>
  <si>
    <t>Úroky  - z kontokorentu</t>
  </si>
  <si>
    <t xml:space="preserve">Úroky  </t>
  </si>
  <si>
    <t>Opravy a udržování - silniční síť ( vč. ZÚS)</t>
  </si>
  <si>
    <t>0318</t>
  </si>
  <si>
    <t>Ostatní výnosy z činnosti - ostatní</t>
  </si>
  <si>
    <t xml:space="preserve">Ostatní výnosy z činnosti - POVODNĚ </t>
  </si>
  <si>
    <t>Ostatní náklady z činnosti -  členské příspěvky</t>
  </si>
  <si>
    <t>0409</t>
  </si>
  <si>
    <t>Ostatní náklady z činnosti - ČKAIT</t>
  </si>
  <si>
    <t>Ostatní náklady z činnosti - Sportovní hry</t>
  </si>
  <si>
    <t>0415</t>
  </si>
  <si>
    <t>0416</t>
  </si>
  <si>
    <t>Drobný dlouh. nehm. maj. od  500 Kč do 60 tis. Kč</t>
  </si>
  <si>
    <t>Odpisy dlouhodobého majetku - DNHM</t>
  </si>
  <si>
    <t>Ostatní služby - poplatky za bankovní služby</t>
  </si>
  <si>
    <t>Ostatní služby - vzdělávání zaměstnanců kromě účtu 527</t>
  </si>
  <si>
    <t>Čerpání fondů  - RF z přijatých účel. pe. darů</t>
  </si>
  <si>
    <t>Hlavní činnost</t>
  </si>
  <si>
    <t>Doplňková činnost</t>
  </si>
  <si>
    <t>Výnosy z pronájmu</t>
  </si>
  <si>
    <t>Výnosy z příjatých neinvestičních transferů celkem *):</t>
  </si>
  <si>
    <t>z toho: 1. z příspěvku na provoz od JMK bez účel. určení</t>
  </si>
  <si>
    <t>Výnosy z titulu časového rozlišení přijatých investičních transferů</t>
  </si>
  <si>
    <t>Jiné ostatní výnosy</t>
  </si>
  <si>
    <t>Spotřeba materiálu</t>
  </si>
  <si>
    <t>z toho: 1. elektrické energie</t>
  </si>
  <si>
    <t>Spotřeba jiných neskladovatelných dodávek celkem:</t>
  </si>
  <si>
    <t>z toho: 1. voda</t>
  </si>
  <si>
    <t>Opravy a udržování</t>
  </si>
  <si>
    <t>Cestovné</t>
  </si>
  <si>
    <t>Osobní náklady celkem</t>
  </si>
  <si>
    <t>Odpisy dlouhodobého  majetku</t>
  </si>
  <si>
    <t>Rezervy</t>
  </si>
  <si>
    <t>Opravné položky</t>
  </si>
  <si>
    <t>Náklady z drobného dlouhodobého majetku</t>
  </si>
  <si>
    <t>Daně a poplatky (nezahrnuje daň z příjmů)</t>
  </si>
  <si>
    <t>Ostatní náklady</t>
  </si>
  <si>
    <t>Náklady celkem</t>
  </si>
  <si>
    <t>Daň z příjmů**)</t>
  </si>
  <si>
    <t>Dodatečné odvody daně z příjmů**)</t>
  </si>
  <si>
    <t>Výsledek hospodaření  za hlavní i doplňkovou činnost před zdaněním</t>
  </si>
  <si>
    <t>Poznámka: Formulář lze podle potřeb odvětvového odboru rozšířit.</t>
  </si>
  <si>
    <t>**)  Nebude zahrnuto v rozpočtu - plánu hospodaření.</t>
  </si>
  <si>
    <r>
      <t>Příloha č. 8 směrnice Zásady vztahů JMK k PO rozpočtu</t>
    </r>
    <r>
      <rPr>
        <i/>
        <sz val="10"/>
        <color indexed="10"/>
        <rFont val="Arial"/>
        <family val="2"/>
      </rPr>
      <t xml:space="preserve"> </t>
    </r>
    <r>
      <rPr>
        <i/>
        <sz val="10"/>
        <color indexed="8"/>
        <rFont val="Arial"/>
        <family val="2"/>
      </rPr>
      <t>- plán hospodaření</t>
    </r>
    <r>
      <rPr>
        <i/>
        <sz val="10"/>
        <rFont val="Arial"/>
        <family val="2"/>
      </rPr>
      <t xml:space="preserve"> na rok</t>
    </r>
  </si>
  <si>
    <t>Název organizace:</t>
  </si>
  <si>
    <r>
      <rPr>
        <sz val="10"/>
        <color indexed="8"/>
        <rFont val="Arial"/>
        <family val="2"/>
      </rPr>
      <t>Výnosy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 za vlastní výrobky</t>
    </r>
  </si>
  <si>
    <r>
      <rPr>
        <sz val="10"/>
        <color indexed="8"/>
        <rFont val="Arial"/>
        <family val="2"/>
      </rPr>
      <t>Výnosy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 z prodeje služeb</t>
    </r>
    <r>
      <rPr>
        <sz val="10"/>
        <color indexed="10"/>
        <rFont val="Arial"/>
        <family val="2"/>
      </rPr>
      <t>:</t>
    </r>
  </si>
  <si>
    <r>
      <rPr>
        <sz val="10"/>
        <color indexed="8"/>
        <rFont val="Arial"/>
        <family val="2"/>
      </rPr>
      <t xml:space="preserve">z toho:   </t>
    </r>
    <r>
      <rPr>
        <sz val="10"/>
        <color indexed="10"/>
        <rFont val="Arial"/>
        <family val="2"/>
      </rPr>
      <t xml:space="preserve">        </t>
    </r>
    <r>
      <rPr>
        <sz val="10"/>
        <color indexed="8"/>
        <rFont val="Arial"/>
        <family val="2"/>
      </rPr>
      <t>1. příspěvek na péči</t>
    </r>
  </si>
  <si>
    <r>
      <t xml:space="preserve">                     </t>
    </r>
    <r>
      <rPr>
        <sz val="10"/>
        <color indexed="8"/>
        <rFont val="Arial"/>
        <family val="2"/>
      </rPr>
      <t>2. ubytování</t>
    </r>
  </si>
  <si>
    <r>
      <t xml:space="preserve">                     </t>
    </r>
    <r>
      <rPr>
        <sz val="10"/>
        <color indexed="8"/>
        <rFont val="Arial"/>
        <family val="2"/>
      </rPr>
      <t>3. stravné</t>
    </r>
  </si>
  <si>
    <r>
      <t xml:space="preserve">                     </t>
    </r>
    <r>
      <rPr>
        <sz val="10"/>
        <color indexed="8"/>
        <rFont val="Arial"/>
        <family val="2"/>
      </rPr>
      <t>4. regulační poplatky</t>
    </r>
  </si>
  <si>
    <r>
      <t xml:space="preserve">                     </t>
    </r>
    <r>
      <rPr>
        <sz val="10"/>
        <color indexed="8"/>
        <rFont val="Arial"/>
        <family val="2"/>
      </rPr>
      <t>5. ošetřovné</t>
    </r>
  </si>
  <si>
    <r>
      <t xml:space="preserve">                     </t>
    </r>
    <r>
      <rPr>
        <sz val="10"/>
        <color indexed="8"/>
        <rFont val="Arial"/>
        <family val="2"/>
      </rPr>
      <t>6. archeologické výzkumy</t>
    </r>
  </si>
  <si>
    <r>
      <t xml:space="preserve">                    </t>
    </r>
    <r>
      <rPr>
        <sz val="10"/>
        <color indexed="8"/>
        <rFont val="Arial"/>
        <family val="2"/>
      </rPr>
      <t xml:space="preserve"> 7. vstupné</t>
    </r>
  </si>
  <si>
    <r>
      <t xml:space="preserve">                     </t>
    </r>
    <r>
      <rPr>
        <sz val="10"/>
        <color indexed="8"/>
        <rFont val="Arial"/>
        <family val="2"/>
      </rPr>
      <t>8. výnosy od ZP</t>
    </r>
  </si>
  <si>
    <r>
      <rPr>
        <sz val="10"/>
        <color indexed="8"/>
        <rFont val="Arial"/>
        <family val="2"/>
      </rPr>
      <t>Výnosy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 za prodané zboží</t>
    </r>
  </si>
  <si>
    <r>
      <rPr>
        <sz val="10"/>
        <color indexed="8"/>
        <rFont val="Arial"/>
        <family val="2"/>
      </rPr>
      <t>Výnosy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 z prodeje materiálu</t>
    </r>
  </si>
  <si>
    <r>
      <t xml:space="preserve">Použití fondů: </t>
    </r>
    <r>
      <rPr>
        <sz val="10"/>
        <color indexed="8"/>
        <rFont val="Arial"/>
        <family val="2"/>
      </rPr>
      <t>1.</t>
    </r>
    <r>
      <rPr>
        <sz val="10"/>
        <rFont val="Arial"/>
        <family val="2"/>
      </rPr>
      <t xml:space="preserve"> Fond investiční</t>
    </r>
  </si>
  <si>
    <r>
      <t xml:space="preserve">                     </t>
    </r>
    <r>
      <rPr>
        <sz val="10"/>
        <color indexed="8"/>
        <rFont val="Arial"/>
        <family val="2"/>
      </rPr>
      <t>2.</t>
    </r>
    <r>
      <rPr>
        <sz val="10"/>
        <rFont val="Arial"/>
        <family val="2"/>
      </rPr>
      <t xml:space="preserve"> Fond rezervní</t>
    </r>
  </si>
  <si>
    <r>
      <t xml:space="preserve">                     </t>
    </r>
    <r>
      <rPr>
        <sz val="10"/>
        <color indexed="8"/>
        <rFont val="Arial"/>
        <family val="2"/>
      </rPr>
      <t>3.</t>
    </r>
    <r>
      <rPr>
        <sz val="10"/>
        <rFont val="Arial"/>
        <family val="2"/>
      </rPr>
      <t xml:space="preserve"> Fond odměn </t>
    </r>
  </si>
  <si>
    <r>
      <t xml:space="preserve">                     </t>
    </r>
    <r>
      <rPr>
        <sz val="10"/>
        <color indexed="8"/>
        <rFont val="Arial"/>
        <family val="2"/>
      </rPr>
      <t>4. FKSP</t>
    </r>
  </si>
  <si>
    <r>
      <t xml:space="preserve">          </t>
    </r>
    <r>
      <rPr>
        <sz val="10"/>
        <color indexed="8"/>
        <rFont val="Arial"/>
        <family val="2"/>
      </rPr>
      <t xml:space="preserve"> 2. z účel. určeného příspěvku na provoz od JMK</t>
    </r>
  </si>
  <si>
    <r>
      <t xml:space="preserve">           </t>
    </r>
    <r>
      <rPr>
        <sz val="10"/>
        <color indexed="8"/>
        <rFont val="Arial"/>
        <family val="2"/>
      </rPr>
      <t>3. výnosy z příjatých transferů z ost. ÚSC</t>
    </r>
  </si>
  <si>
    <r>
      <t xml:space="preserve">           </t>
    </r>
    <r>
      <rPr>
        <sz val="10"/>
        <color indexed="8"/>
        <rFont val="Arial"/>
        <family val="2"/>
      </rPr>
      <t>4. výnosy z přijatých transferů ze SR</t>
    </r>
  </si>
  <si>
    <r>
      <t xml:space="preserve">           </t>
    </r>
    <r>
      <rPr>
        <sz val="10"/>
        <color indexed="8"/>
        <rFont val="Arial"/>
        <family val="2"/>
      </rPr>
      <t>5. výnosy z ostatních transferů</t>
    </r>
  </si>
  <si>
    <t>Výnosy celkem</t>
  </si>
  <si>
    <r>
      <t xml:space="preserve">Spotřeba energie </t>
    </r>
    <r>
      <rPr>
        <b/>
        <sz val="10"/>
        <color indexed="8"/>
        <rFont val="Arial"/>
        <family val="2"/>
      </rPr>
      <t>celkem:</t>
    </r>
  </si>
  <si>
    <r>
      <t xml:space="preserve">           </t>
    </r>
    <r>
      <rPr>
        <sz val="10"/>
        <color indexed="8"/>
        <rFont val="Arial"/>
        <family val="2"/>
      </rPr>
      <t>2. plynu</t>
    </r>
  </si>
  <si>
    <r>
      <t xml:space="preserve">           </t>
    </r>
    <r>
      <rPr>
        <sz val="10"/>
        <color indexed="8"/>
        <rFont val="Arial"/>
        <family val="2"/>
      </rPr>
      <t>3. ostatní</t>
    </r>
  </si>
  <si>
    <r>
      <t xml:space="preserve">           </t>
    </r>
    <r>
      <rPr>
        <sz val="10"/>
        <color indexed="8"/>
        <rFont val="Arial"/>
        <family val="2"/>
      </rPr>
      <t>2. teplo</t>
    </r>
  </si>
  <si>
    <r>
      <t xml:space="preserve">          </t>
    </r>
    <r>
      <rPr>
        <sz val="10"/>
        <color indexed="8"/>
        <rFont val="Arial"/>
        <family val="2"/>
      </rPr>
      <t xml:space="preserve"> 3. pára</t>
    </r>
  </si>
  <si>
    <r>
      <t xml:space="preserve">z toho:   </t>
    </r>
    <r>
      <rPr>
        <sz val="10"/>
        <color indexed="8"/>
        <rFont val="Arial"/>
        <family val="2"/>
      </rPr>
      <t>1.</t>
    </r>
    <r>
      <rPr>
        <sz val="10"/>
        <rFont val="Arial"/>
        <family val="2"/>
      </rPr>
      <t xml:space="preserve"> platy zaměstnanců</t>
    </r>
  </si>
  <si>
    <r>
      <t xml:space="preserve">             </t>
    </r>
    <r>
      <rPr>
        <sz val="10"/>
        <color indexed="8"/>
        <rFont val="Arial"/>
        <family val="2"/>
      </rPr>
      <t>2</t>
    </r>
    <r>
      <rPr>
        <sz val="10"/>
        <rFont val="Arial"/>
        <family val="2"/>
      </rPr>
      <t>. náhrady mzdy za doč. pracovní neschopnost**)</t>
    </r>
  </si>
  <si>
    <r>
      <t xml:space="preserve">             </t>
    </r>
    <r>
      <rPr>
        <sz val="10"/>
        <color indexed="8"/>
        <rFont val="Arial"/>
        <family val="2"/>
      </rPr>
      <t>3.</t>
    </r>
    <r>
      <rPr>
        <sz val="10"/>
        <rFont val="Arial"/>
        <family val="2"/>
      </rPr>
      <t xml:space="preserve"> OON</t>
    </r>
  </si>
  <si>
    <r>
      <t xml:space="preserve">            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3. zákonné soc. pojištění -</t>
    </r>
    <r>
      <rPr>
        <sz val="10"/>
        <rFont val="Arial"/>
        <family val="2"/>
      </rPr>
      <t xml:space="preserve"> soc. a zdrav. pojištění</t>
    </r>
  </si>
  <si>
    <r>
      <t xml:space="preserve">             </t>
    </r>
    <r>
      <rPr>
        <sz val="10"/>
        <color indexed="8"/>
        <rFont val="Arial"/>
        <family val="2"/>
      </rPr>
      <t>4.</t>
    </r>
    <r>
      <rPr>
        <sz val="10"/>
        <rFont val="Arial"/>
        <family val="2"/>
      </rPr>
      <t xml:space="preserve"> zákonné sociální náklady</t>
    </r>
  </si>
  <si>
    <r>
      <t xml:space="preserve">           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5. jiné </t>
    </r>
    <r>
      <rPr>
        <sz val="10"/>
        <rFont val="Arial"/>
        <family val="0"/>
      </rPr>
      <t>sociální náklady</t>
    </r>
  </si>
  <si>
    <t>Výsledek hospodaření  za hlavní i doplňkovou činnost po  zdanění</t>
  </si>
  <si>
    <r>
      <rPr>
        <sz val="10"/>
        <color indexed="8"/>
        <rFont val="Arial"/>
        <family val="2"/>
      </rPr>
      <t xml:space="preserve">*) 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PO rozšíří výnosy z přijatých transferů tak, že uvede každý výnos za jednotlivý transfer zvlášť dle dotačního titulu. (Včetně výnosů 
      z finančních prostředků poukázaných v minulých letech. Přesnou výši těchto výnosů uvede PO v komentáři.)</t>
    </r>
  </si>
  <si>
    <t>Výnosy z nároků na prostředky st. rozpočtu, rozpočtu ÚSC a státních fondů</t>
  </si>
  <si>
    <t>Daň z příjmu</t>
  </si>
  <si>
    <t>Dodatečné odvody daně z příjmu*)</t>
  </si>
  <si>
    <t>Podíl výnosů z činnosti na</t>
  </si>
  <si>
    <t>stav k 31.12. přísl. roku)</t>
  </si>
  <si>
    <t>ze státních fondů</t>
  </si>
  <si>
    <r>
      <t xml:space="preserve">Poznámka: Vypracujte, prosím, na </t>
    </r>
    <r>
      <rPr>
        <sz val="9"/>
        <color indexed="8"/>
        <rFont val="Arial CE"/>
        <family val="0"/>
      </rPr>
      <t>základě aktuálního účtového rozvrhu</t>
    </r>
    <r>
      <rPr>
        <sz val="9"/>
        <rFont val="Arial CE"/>
        <family val="0"/>
      </rPr>
      <t xml:space="preserve"> s rozvedením jednolivých položek na syntetických účtech  do analytických účtů, které příspěvková organizace používá. </t>
    </r>
  </si>
  <si>
    <t>*) Nebude zahrnuto v rozpočtu - plánu hospodaření.</t>
  </si>
  <si>
    <t>Název organizace:     Správa a údržba silnic Jihomoravského kraje</t>
  </si>
  <si>
    <t>Osobní náklady</t>
  </si>
  <si>
    <t>Daň z příjmu*) PO HLČ</t>
  </si>
  <si>
    <t>Daň z příjmu*) PO HOČ</t>
  </si>
  <si>
    <r>
      <t>Příloha č. 9 směrnice Zásady vztahů JMK k PO -podrobný rozpis rozpočtu</t>
    </r>
    <r>
      <rPr>
        <i/>
        <sz val="9"/>
        <color indexed="10"/>
        <rFont val="Arial"/>
        <family val="2"/>
      </rPr>
      <t xml:space="preserve"> -</t>
    </r>
    <r>
      <rPr>
        <i/>
        <sz val="9"/>
        <rFont val="Arial"/>
        <family val="2"/>
      </rPr>
      <t xml:space="preserve"> na rok…</t>
    </r>
  </si>
  <si>
    <t>plán hospodaření na rok</t>
  </si>
  <si>
    <t>z toho : z úvěru ČSOB</t>
  </si>
  <si>
    <t>Výnosy z prodeje služeb HLČ</t>
  </si>
  <si>
    <t>Jméno:                                    Mikulášková</t>
  </si>
  <si>
    <t>Jméno:                Olga Mikulášková</t>
  </si>
  <si>
    <t>Rozpočet na rok 2013</t>
  </si>
  <si>
    <t>z toho: SFDI</t>
  </si>
  <si>
    <t xml:space="preserve">           Přeshraniční spolupráce</t>
  </si>
  <si>
    <t xml:space="preserve">           ROP</t>
  </si>
  <si>
    <t>0200</t>
  </si>
  <si>
    <t>Výnosy z prodeje služeb HOČ</t>
  </si>
  <si>
    <t>Čerpání fondů  - ostatní</t>
  </si>
  <si>
    <t>0316</t>
  </si>
  <si>
    <t>0317</t>
  </si>
  <si>
    <t>Ostatní výnosy z činnosti - geotextilie JMK</t>
  </si>
  <si>
    <t>Ostatní výnosy z činnosti - nekrytí IF</t>
  </si>
  <si>
    <t>Kurzové zisky - ostatní</t>
  </si>
  <si>
    <t>Výnosy z přecenění reálnou hodnotou HLČ</t>
  </si>
  <si>
    <t>Výnosy z přecenění reálnou hodnotou HOČ</t>
  </si>
  <si>
    <t>Výnosy vybr.míst. inst. z transferů - opravy po ZÚS</t>
  </si>
  <si>
    <t>0750</t>
  </si>
  <si>
    <t>0751</t>
  </si>
  <si>
    <t>Zúčtování čas, rozl. transferu na poř. DM - odpisy</t>
  </si>
  <si>
    <t xml:space="preserve">Ostatní výnosy z činnosti - materiál ROP </t>
  </si>
  <si>
    <t>0931</t>
  </si>
  <si>
    <t xml:space="preserve">Opravy a udržování - sil. síť z přísp.. JMK </t>
  </si>
  <si>
    <t>Ostatní služby - konces. popl. za radia, TV, RTS</t>
  </si>
  <si>
    <t>Ostatní služby - nájemné pozemky včetně pachtu</t>
  </si>
  <si>
    <t>0620</t>
  </si>
  <si>
    <t>0621</t>
  </si>
  <si>
    <t>Ostatní služby - nájemné  budovy</t>
  </si>
  <si>
    <t>0909</t>
  </si>
  <si>
    <t>0860</t>
  </si>
  <si>
    <t>Ostatní služby - dlouhodobý nehm. majetek do 500,- Kč</t>
  </si>
  <si>
    <t>Ostatní služby - nájemné   skládky provoz</t>
  </si>
  <si>
    <t>0622</t>
  </si>
  <si>
    <t>Ostatní služby - nájemné pozemky souv. s výst. silnic</t>
  </si>
  <si>
    <t>Ostatní služby - měření hluku, hlukové studie</t>
  </si>
  <si>
    <t>Jiné sociální náklady ochranné nápoje</t>
  </si>
  <si>
    <t>Jiné daně a poplatky - mýtné, dál známky</t>
  </si>
  <si>
    <t>Jiné daně a poplatky - kolky</t>
  </si>
  <si>
    <t>0090</t>
  </si>
  <si>
    <t>Dary a jiná bezúplatná předání  - dl. maj. HOČ</t>
  </si>
  <si>
    <t>Ostatní náklady z činnosti - veřejné zakázky</t>
  </si>
  <si>
    <t>0413</t>
  </si>
  <si>
    <t>Ostatní náklady z činnosti - prodej materiálu ROP JMK</t>
  </si>
  <si>
    <t>Náklady z drobného dlouhodobého majetku 500 Kč-40 tis.</t>
  </si>
  <si>
    <t>Ostatní finanční náklady poplatky banky</t>
  </si>
  <si>
    <t>Náklady vybr. místních vl.inst. na transfery</t>
  </si>
  <si>
    <t>Spotřeba materiálu - drobný dlouh. majetek do 500,- Kč</t>
  </si>
  <si>
    <r>
      <t>Rozpočet</t>
    </r>
    <r>
      <rPr>
        <b/>
        <sz val="16"/>
        <color indexed="10"/>
        <rFont val="Arial"/>
        <family val="2"/>
      </rPr>
      <t xml:space="preserve"> </t>
    </r>
    <r>
      <rPr>
        <b/>
        <sz val="16"/>
        <color indexed="8"/>
        <rFont val="Arial"/>
        <family val="2"/>
      </rPr>
      <t>- plán hospodaření PO</t>
    </r>
    <r>
      <rPr>
        <b/>
        <sz val="16"/>
        <color indexed="50"/>
        <rFont val="Arial"/>
        <family val="2"/>
      </rPr>
      <t xml:space="preserve"> </t>
    </r>
    <r>
      <rPr>
        <b/>
        <sz val="16"/>
        <rFont val="Arial"/>
        <family val="2"/>
      </rPr>
      <t>na rok 2015</t>
    </r>
  </si>
  <si>
    <r>
      <t>Podrobný rozpis rozpočtu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8"/>
        <rFont val="Arial"/>
        <family val="2"/>
      </rPr>
      <t xml:space="preserve">- plánu hospodaření </t>
    </r>
    <r>
      <rPr>
        <b/>
        <sz val="14"/>
        <rFont val="Arial"/>
        <family val="2"/>
      </rPr>
      <t>na rok 2015</t>
    </r>
  </si>
  <si>
    <t>I. tř. bez DPH</t>
  </si>
  <si>
    <t>Patrik 2.3.2015</t>
  </si>
  <si>
    <t>DOČ ost</t>
  </si>
  <si>
    <t>Zákonné sociální náklady -  odborný rozvoj zaměstnanců</t>
  </si>
  <si>
    <t>Zákonné sociální náklady -  odborný rozvoj zam. ve vlast. zař</t>
  </si>
  <si>
    <t>Manka a škody - zmařené investice</t>
  </si>
  <si>
    <t>0309</t>
  </si>
  <si>
    <t>0890</t>
  </si>
  <si>
    <t xml:space="preserve">Daň z  nebytí nemovitých věcí </t>
  </si>
  <si>
    <t>Výnosy vybr.míst. inst. z transferů - SR</t>
  </si>
  <si>
    <t>Výnosy vybr.míst. inst. z transferů - ROP</t>
  </si>
  <si>
    <t>Odpisy dlouhodobého majetku - soubory mov. věcí</t>
  </si>
  <si>
    <t>Zpracoval dne: 4.3.2015</t>
  </si>
  <si>
    <t>Odpisy dlouhodobého  majetku: z toho silniční majetek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</si>
</sst>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80">
    <font>
      <sz val="10"/>
      <name val="Arial"/>
      <family val="0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9"/>
      <name val="Arial CE"/>
      <family val="0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 CE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5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9"/>
      <color indexed="8"/>
      <name val="Arial CE"/>
      <family val="0"/>
    </font>
    <font>
      <sz val="10"/>
      <name val="Arial CE"/>
      <family val="0"/>
    </font>
    <font>
      <sz val="24"/>
      <name val="Arial"/>
      <family val="2"/>
    </font>
    <font>
      <sz val="2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10"/>
      <color indexed="10"/>
      <name val="Arial"/>
      <family val="2"/>
    </font>
    <font>
      <sz val="9"/>
      <color indexed="8"/>
      <name val="Arial"/>
      <family val="2"/>
    </font>
    <font>
      <strike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trike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3" fontId="5" fillId="0" borderId="19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3" fontId="5" fillId="0" borderId="23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3" fontId="4" fillId="0" borderId="25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19" fillId="0" borderId="26" xfId="0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wrapText="1"/>
    </xf>
    <xf numFmtId="0" fontId="9" fillId="0" borderId="29" xfId="0" applyFont="1" applyBorder="1" applyAlignment="1">
      <alignment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0" fillId="0" borderId="31" xfId="0" applyBorder="1" applyAlignment="1">
      <alignment/>
    </xf>
    <xf numFmtId="0" fontId="9" fillId="33" borderId="32" xfId="0" applyFont="1" applyFill="1" applyBorder="1" applyAlignment="1">
      <alignment/>
    </xf>
    <xf numFmtId="0" fontId="7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75" fillId="0" borderId="29" xfId="0" applyFont="1" applyBorder="1" applyAlignment="1">
      <alignment/>
    </xf>
    <xf numFmtId="0" fontId="76" fillId="0" borderId="29" xfId="0" applyFont="1" applyBorder="1" applyAlignment="1">
      <alignment/>
    </xf>
    <xf numFmtId="0" fontId="77" fillId="0" borderId="29" xfId="0" applyFont="1" applyBorder="1" applyAlignment="1">
      <alignment/>
    </xf>
    <xf numFmtId="0" fontId="0" fillId="0" borderId="33" xfId="0" applyFont="1" applyBorder="1" applyAlignment="1">
      <alignment/>
    </xf>
    <xf numFmtId="0" fontId="76" fillId="0" borderId="29" xfId="0" applyFont="1" applyFill="1" applyBorder="1" applyAlignment="1">
      <alignment/>
    </xf>
    <xf numFmtId="0" fontId="0" fillId="0" borderId="29" xfId="0" applyBorder="1" applyAlignment="1">
      <alignment wrapText="1"/>
    </xf>
    <xf numFmtId="0" fontId="76" fillId="0" borderId="29" xfId="0" applyFont="1" applyBorder="1" applyAlignment="1">
      <alignment wrapText="1"/>
    </xf>
    <xf numFmtId="0" fontId="76" fillId="0" borderId="31" xfId="0" applyFont="1" applyBorder="1" applyAlignment="1">
      <alignment/>
    </xf>
    <xf numFmtId="0" fontId="76" fillId="0" borderId="34" xfId="0" applyFont="1" applyFill="1" applyBorder="1" applyAlignment="1">
      <alignment/>
    </xf>
    <xf numFmtId="0" fontId="76" fillId="0" borderId="35" xfId="0" applyFont="1" applyFill="1" applyBorder="1" applyAlignment="1">
      <alignment/>
    </xf>
    <xf numFmtId="0" fontId="76" fillId="0" borderId="33" xfId="0" applyFont="1" applyFill="1" applyBorder="1" applyAlignment="1">
      <alignment/>
    </xf>
    <xf numFmtId="0" fontId="9" fillId="0" borderId="36" xfId="0" applyFont="1" applyFill="1" applyBorder="1" applyAlignment="1">
      <alignment horizontal="left"/>
    </xf>
    <xf numFmtId="0" fontId="4" fillId="0" borderId="37" xfId="0" applyFont="1" applyBorder="1" applyAlignment="1">
      <alignment/>
    </xf>
    <xf numFmtId="0" fontId="0" fillId="0" borderId="0" xfId="0" applyAlignment="1">
      <alignment horizontal="left"/>
    </xf>
    <xf numFmtId="0" fontId="76" fillId="0" borderId="0" xfId="0" applyFont="1" applyAlignment="1">
      <alignment horizontal="left" wrapText="1"/>
    </xf>
    <xf numFmtId="0" fontId="75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38" xfId="0" applyFont="1" applyBorder="1" applyAlignment="1">
      <alignment horizontal="right"/>
    </xf>
    <xf numFmtId="0" fontId="6" fillId="33" borderId="39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 horizontal="center"/>
    </xf>
    <xf numFmtId="0" fontId="9" fillId="33" borderId="42" xfId="0" applyFont="1" applyFill="1" applyBorder="1" applyAlignment="1">
      <alignment/>
    </xf>
    <xf numFmtId="3" fontId="4" fillId="0" borderId="43" xfId="0" applyNumberFormat="1" applyFont="1" applyFill="1" applyBorder="1" applyAlignment="1">
      <alignment horizontal="right"/>
    </xf>
    <xf numFmtId="3" fontId="78" fillId="0" borderId="43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/>
    </xf>
    <xf numFmtId="3" fontId="5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right"/>
    </xf>
    <xf numFmtId="0" fontId="78" fillId="0" borderId="0" xfId="0" applyFont="1" applyBorder="1" applyAlignment="1">
      <alignment/>
    </xf>
    <xf numFmtId="0" fontId="79" fillId="0" borderId="10" xfId="0" applyFont="1" applyFill="1" applyBorder="1" applyAlignment="1">
      <alignment/>
    </xf>
    <xf numFmtId="0" fontId="79" fillId="0" borderId="11" xfId="0" applyFont="1" applyFill="1" applyBorder="1" applyAlignment="1">
      <alignment/>
    </xf>
    <xf numFmtId="0" fontId="0" fillId="0" borderId="0" xfId="0" applyFill="1" applyAlignment="1">
      <alignment/>
    </xf>
    <xf numFmtId="3" fontId="4" fillId="0" borderId="45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wrapText="1"/>
    </xf>
    <xf numFmtId="0" fontId="8" fillId="0" borderId="25" xfId="0" applyFont="1" applyFill="1" applyBorder="1" applyAlignment="1">
      <alignment horizontal="right"/>
    </xf>
    <xf numFmtId="49" fontId="8" fillId="0" borderId="25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0" fontId="7" fillId="0" borderId="47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3" fontId="16" fillId="0" borderId="43" xfId="0" applyNumberFormat="1" applyFont="1" applyFill="1" applyBorder="1" applyAlignment="1">
      <alignment horizontal="right"/>
    </xf>
    <xf numFmtId="0" fontId="78" fillId="0" borderId="48" xfId="0" applyFont="1" applyFill="1" applyBorder="1" applyAlignment="1">
      <alignment/>
    </xf>
    <xf numFmtId="0" fontId="78" fillId="0" borderId="49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3" fontId="4" fillId="0" borderId="41" xfId="0" applyNumberFormat="1" applyFont="1" applyFill="1" applyBorder="1" applyAlignment="1">
      <alignment horizontal="right"/>
    </xf>
    <xf numFmtId="3" fontId="4" fillId="0" borderId="42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75" fillId="0" borderId="0" xfId="0" applyFont="1" applyFill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 horizontal="right"/>
    </xf>
    <xf numFmtId="3" fontId="4" fillId="0" borderId="43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center"/>
    </xf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50" xfId="0" applyNumberFormat="1" applyBorder="1" applyAlignment="1">
      <alignment horizontal="right"/>
    </xf>
    <xf numFmtId="3" fontId="1" fillId="0" borderId="51" xfId="0" applyNumberFormat="1" applyFont="1" applyBorder="1" applyAlignment="1">
      <alignment horizontal="right"/>
    </xf>
    <xf numFmtId="3" fontId="1" fillId="0" borderId="52" xfId="0" applyNumberFormat="1" applyFont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3" fontId="33" fillId="0" borderId="29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/>
    </xf>
    <xf numFmtId="3" fontId="0" fillId="0" borderId="36" xfId="0" applyNumberFormat="1" applyBorder="1" applyAlignment="1">
      <alignment horizontal="right"/>
    </xf>
    <xf numFmtId="3" fontId="0" fillId="34" borderId="30" xfId="0" applyNumberFormat="1" applyFill="1" applyBorder="1" applyAlignment="1">
      <alignment horizontal="right"/>
    </xf>
    <xf numFmtId="3" fontId="0" fillId="0" borderId="53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1" fillId="0" borderId="54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3" fontId="0" fillId="0" borderId="35" xfId="0" applyNumberFormat="1" applyFill="1" applyBorder="1" applyAlignment="1">
      <alignment horizontal="right"/>
    </xf>
    <xf numFmtId="3" fontId="9" fillId="0" borderId="35" xfId="0" applyNumberFormat="1" applyFont="1" applyFill="1" applyBorder="1" applyAlignment="1">
      <alignment horizontal="right"/>
    </xf>
    <xf numFmtId="3" fontId="0" fillId="0" borderId="35" xfId="0" applyNumberFormat="1" applyFont="1" applyFill="1" applyBorder="1" applyAlignment="1">
      <alignment horizontal="right"/>
    </xf>
    <xf numFmtId="3" fontId="33" fillId="0" borderId="35" xfId="0" applyNumberFormat="1" applyFont="1" applyFill="1" applyBorder="1" applyAlignment="1">
      <alignment horizontal="right"/>
    </xf>
    <xf numFmtId="3" fontId="4" fillId="0" borderId="35" xfId="0" applyNumberFormat="1" applyFont="1" applyFill="1" applyBorder="1" applyAlignment="1">
      <alignment/>
    </xf>
    <xf numFmtId="3" fontId="0" fillId="0" borderId="55" xfId="0" applyNumberFormat="1" applyBorder="1" applyAlignment="1">
      <alignment horizontal="right"/>
    </xf>
    <xf numFmtId="3" fontId="0" fillId="34" borderId="32" xfId="0" applyNumberFormat="1" applyFill="1" applyBorder="1" applyAlignment="1">
      <alignment horizontal="right"/>
    </xf>
    <xf numFmtId="3" fontId="5" fillId="0" borderId="56" xfId="0" applyNumberFormat="1" applyFont="1" applyFill="1" applyBorder="1" applyAlignment="1">
      <alignment horizontal="right"/>
    </xf>
    <xf numFmtId="3" fontId="5" fillId="0" borderId="43" xfId="0" applyNumberFormat="1" applyFont="1" applyFill="1" applyBorder="1" applyAlignment="1">
      <alignment horizontal="right"/>
    </xf>
    <xf numFmtId="3" fontId="5" fillId="0" borderId="4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6" fillId="0" borderId="0" xfId="0" applyFont="1" applyAlignment="1">
      <alignment/>
    </xf>
    <xf numFmtId="9" fontId="0" fillId="0" borderId="0" xfId="0" applyNumberFormat="1" applyFill="1" applyAlignment="1">
      <alignment/>
    </xf>
    <xf numFmtId="0" fontId="8" fillId="0" borderId="11" xfId="0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right"/>
    </xf>
    <xf numFmtId="3" fontId="4" fillId="0" borderId="43" xfId="0" applyNumberFormat="1" applyFont="1" applyFill="1" applyBorder="1" applyAlignment="1">
      <alignment/>
    </xf>
    <xf numFmtId="0" fontId="8" fillId="0" borderId="48" xfId="0" applyFont="1" applyFill="1" applyBorder="1" applyAlignment="1">
      <alignment horizontal="left"/>
    </xf>
    <xf numFmtId="0" fontId="8" fillId="0" borderId="49" xfId="0" applyFont="1" applyFill="1" applyBorder="1" applyAlignment="1">
      <alignment horizontal="left"/>
    </xf>
    <xf numFmtId="3" fontId="4" fillId="0" borderId="41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57" xfId="0" applyFont="1" applyFill="1" applyBorder="1" applyAlignment="1">
      <alignment horizontal="left"/>
    </xf>
    <xf numFmtId="3" fontId="4" fillId="0" borderId="57" xfId="0" applyNumberFormat="1" applyFont="1" applyFill="1" applyBorder="1" applyAlignment="1">
      <alignment/>
    </xf>
    <xf numFmtId="1" fontId="4" fillId="0" borderId="58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left"/>
    </xf>
    <xf numFmtId="10" fontId="4" fillId="0" borderId="25" xfId="0" applyNumberFormat="1" applyFont="1" applyFill="1" applyBorder="1" applyAlignment="1">
      <alignment/>
    </xf>
    <xf numFmtId="10" fontId="4" fillId="0" borderId="46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3" fontId="4" fillId="0" borderId="59" xfId="0" applyNumberFormat="1" applyFont="1" applyFill="1" applyBorder="1" applyAlignment="1">
      <alignment/>
    </xf>
    <xf numFmtId="2" fontId="4" fillId="0" borderId="45" xfId="0" applyNumberFormat="1" applyFont="1" applyFill="1" applyBorder="1" applyAlignment="1">
      <alignment/>
    </xf>
    <xf numFmtId="2" fontId="4" fillId="0" borderId="46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 horizontal="right"/>
    </xf>
    <xf numFmtId="1" fontId="4" fillId="0" borderId="46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/>
    </xf>
    <xf numFmtId="0" fontId="8" fillId="0" borderId="40" xfId="0" applyFont="1" applyFill="1" applyBorder="1" applyAlignment="1">
      <alignment horizontal="left"/>
    </xf>
    <xf numFmtId="0" fontId="8" fillId="0" borderId="60" xfId="0" applyFont="1" applyFill="1" applyBorder="1" applyAlignment="1">
      <alignment horizontal="left"/>
    </xf>
    <xf numFmtId="3" fontId="4" fillId="0" borderId="60" xfId="0" applyNumberFormat="1" applyFont="1" applyFill="1" applyBorder="1" applyAlignment="1">
      <alignment/>
    </xf>
    <xf numFmtId="1" fontId="4" fillId="0" borderId="4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79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79" fillId="0" borderId="6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9" fillId="0" borderId="29" xfId="0" applyNumberFormat="1" applyFont="1" applyBorder="1" applyAlignment="1">
      <alignment horizontal="right"/>
    </xf>
    <xf numFmtId="0" fontId="18" fillId="0" borderId="61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3" fontId="9" fillId="34" borderId="3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9" fillId="34" borderId="63" xfId="0" applyFont="1" applyFill="1" applyBorder="1" applyAlignment="1">
      <alignment horizontal="center"/>
    </xf>
    <xf numFmtId="0" fontId="75" fillId="0" borderId="0" xfId="0" applyFont="1" applyAlignment="1">
      <alignment horizontal="left" wrapText="1"/>
    </xf>
    <xf numFmtId="0" fontId="35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9" fillId="33" borderId="57" xfId="0" applyFont="1" applyFill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9" fillId="33" borderId="65" xfId="0" applyFont="1" applyFill="1" applyBorder="1" applyAlignment="1">
      <alignment horizontal="center"/>
    </xf>
    <xf numFmtId="0" fontId="9" fillId="33" borderId="66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4" fillId="0" borderId="67" xfId="0" applyFont="1" applyBorder="1" applyAlignment="1" quotePrefix="1">
      <alignment horizontal="center"/>
    </xf>
    <xf numFmtId="0" fontId="14" fillId="0" borderId="15" xfId="0" applyFont="1" applyBorder="1" applyAlignment="1" quotePrefix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47">
      <selection activeCell="B49" sqref="B49"/>
    </sheetView>
  </sheetViews>
  <sheetFormatPr defaultColWidth="9.140625" defaultRowHeight="12.75"/>
  <cols>
    <col min="1" max="1" width="64.57421875" style="0" customWidth="1"/>
    <col min="2" max="2" width="16.57421875" style="0" customWidth="1"/>
    <col min="3" max="3" width="18.7109375" style="0" customWidth="1"/>
  </cols>
  <sheetData>
    <row r="1" ht="12.75">
      <c r="A1" s="37" t="s">
        <v>291</v>
      </c>
    </row>
    <row r="2" spans="1:3" ht="20.25">
      <c r="A2" s="185" t="s">
        <v>390</v>
      </c>
      <c r="B2" s="186"/>
      <c r="C2" s="54"/>
    </row>
    <row r="3" spans="1:3" ht="13.5" thickBot="1">
      <c r="A3" s="38" t="s">
        <v>292</v>
      </c>
      <c r="B3" s="38"/>
      <c r="C3" s="39" t="s">
        <v>25</v>
      </c>
    </row>
    <row r="4" spans="1:12" ht="16.5" thickBot="1">
      <c r="A4" s="40"/>
      <c r="B4" s="117" t="s">
        <v>265</v>
      </c>
      <c r="C4" s="41" t="s">
        <v>266</v>
      </c>
      <c r="G4" s="192"/>
      <c r="H4" s="192"/>
      <c r="I4" s="192"/>
      <c r="J4" s="192"/>
      <c r="K4" s="192"/>
      <c r="L4" s="192"/>
    </row>
    <row r="5" spans="1:12" ht="13.5" thickTop="1">
      <c r="A5" s="42" t="s">
        <v>293</v>
      </c>
      <c r="B5" s="118">
        <f>'Rozpočet 2015 dle AU'!D9+'Rozpočet 2015 dle AU'!D10</f>
        <v>0</v>
      </c>
      <c r="C5" s="130">
        <v>0</v>
      </c>
      <c r="G5" s="192"/>
      <c r="H5" s="192"/>
      <c r="I5" s="192"/>
      <c r="J5" s="192"/>
      <c r="K5" s="192"/>
      <c r="L5" s="192"/>
    </row>
    <row r="6" spans="1:12" ht="12.75">
      <c r="A6" s="43" t="s">
        <v>294</v>
      </c>
      <c r="B6" s="119">
        <f>'Rozpočet 2015 dle AU'!D12</f>
        <v>50</v>
      </c>
      <c r="C6" s="131">
        <f>'Rozpočet 2015 dle AU'!E8</f>
        <v>103351</v>
      </c>
      <c r="G6" s="192"/>
      <c r="H6" s="192"/>
      <c r="I6" s="192"/>
      <c r="J6" s="192"/>
      <c r="K6" s="192"/>
      <c r="L6" s="192"/>
    </row>
    <row r="7" spans="1:12" ht="12.75">
      <c r="A7" s="55" t="s">
        <v>295</v>
      </c>
      <c r="B7" s="120">
        <v>0</v>
      </c>
      <c r="C7" s="131">
        <v>0</v>
      </c>
      <c r="G7" s="192"/>
      <c r="H7" s="192"/>
      <c r="I7" s="192"/>
      <c r="J7" s="192"/>
      <c r="K7" s="192"/>
      <c r="L7" s="192"/>
    </row>
    <row r="8" spans="1:12" ht="12.75">
      <c r="A8" s="55" t="s">
        <v>296</v>
      </c>
      <c r="B8" s="119">
        <v>0</v>
      </c>
      <c r="C8" s="131">
        <v>0</v>
      </c>
      <c r="G8" s="192"/>
      <c r="H8" s="192"/>
      <c r="I8" s="192"/>
      <c r="J8" s="192"/>
      <c r="K8" s="192"/>
      <c r="L8" s="192"/>
    </row>
    <row r="9" spans="1:12" ht="12.75">
      <c r="A9" s="55" t="s">
        <v>297</v>
      </c>
      <c r="B9" s="119">
        <v>0</v>
      </c>
      <c r="C9" s="131">
        <v>0</v>
      </c>
      <c r="G9" s="192"/>
      <c r="H9" s="192"/>
      <c r="I9" s="192"/>
      <c r="J9" s="192"/>
      <c r="K9" s="192"/>
      <c r="L9" s="192"/>
    </row>
    <row r="10" spans="1:12" ht="12.75">
      <c r="A10" s="55" t="s">
        <v>298</v>
      </c>
      <c r="B10" s="119">
        <v>0</v>
      </c>
      <c r="C10" s="131">
        <v>0</v>
      </c>
      <c r="G10" s="192"/>
      <c r="H10" s="192"/>
      <c r="I10" s="192"/>
      <c r="J10" s="192"/>
      <c r="K10" s="192"/>
      <c r="L10" s="192"/>
    </row>
    <row r="11" spans="1:12" ht="12.75">
      <c r="A11" s="55" t="s">
        <v>299</v>
      </c>
      <c r="B11" s="119">
        <v>0</v>
      </c>
      <c r="C11" s="131">
        <v>0</v>
      </c>
      <c r="G11" s="192"/>
      <c r="H11" s="192"/>
      <c r="I11" s="192"/>
      <c r="J11" s="192"/>
      <c r="K11" s="192"/>
      <c r="L11" s="192"/>
    </row>
    <row r="12" spans="1:12" ht="12.75">
      <c r="A12" s="55" t="s">
        <v>300</v>
      </c>
      <c r="B12" s="119">
        <v>0</v>
      </c>
      <c r="C12" s="131">
        <v>0</v>
      </c>
      <c r="G12" s="192"/>
      <c r="H12" s="192"/>
      <c r="I12" s="192"/>
      <c r="J12" s="192"/>
      <c r="K12" s="192"/>
      <c r="L12" s="192"/>
    </row>
    <row r="13" spans="1:12" ht="12.75">
      <c r="A13" s="55" t="s">
        <v>301</v>
      </c>
      <c r="B13" s="119">
        <v>0</v>
      </c>
      <c r="C13" s="131">
        <v>0</v>
      </c>
      <c r="G13" s="192"/>
      <c r="H13" s="192"/>
      <c r="I13" s="192"/>
      <c r="J13" s="192"/>
      <c r="K13" s="192"/>
      <c r="L13" s="192"/>
    </row>
    <row r="14" spans="1:12" ht="12.75">
      <c r="A14" s="55" t="s">
        <v>302</v>
      </c>
      <c r="B14" s="119">
        <v>0</v>
      </c>
      <c r="C14" s="131">
        <v>0</v>
      </c>
      <c r="G14" s="192"/>
      <c r="H14" s="192"/>
      <c r="I14" s="192"/>
      <c r="J14" s="192"/>
      <c r="K14" s="192"/>
      <c r="L14" s="192"/>
    </row>
    <row r="15" spans="1:3" ht="12.75">
      <c r="A15" s="56" t="s">
        <v>267</v>
      </c>
      <c r="B15" s="119">
        <f>'Rozpočet 2015 dle AU'!D13+'Rozpočet 2015 dle AU'!D14+'Rozpočet 2015 dle AU'!D15+'Rozpočet 2015 dle AU'!D16</f>
        <v>4135</v>
      </c>
      <c r="C15" s="131">
        <v>0</v>
      </c>
    </row>
    <row r="16" spans="1:3" ht="12.75">
      <c r="A16" s="43" t="s">
        <v>303</v>
      </c>
      <c r="B16" s="119">
        <f>'Rozpočet 2015 dle AU'!D17</f>
        <v>0</v>
      </c>
      <c r="C16" s="131">
        <v>0</v>
      </c>
    </row>
    <row r="17" spans="1:3" ht="12.75">
      <c r="A17" s="43" t="s">
        <v>304</v>
      </c>
      <c r="B17" s="119">
        <v>0</v>
      </c>
      <c r="C17" s="131">
        <f>'Rozpočet 2015 dle AU'!E20</f>
        <v>2</v>
      </c>
    </row>
    <row r="18" spans="1:3" ht="12.75">
      <c r="A18" s="43" t="s">
        <v>305</v>
      </c>
      <c r="B18" s="119">
        <v>105000</v>
      </c>
      <c r="C18" s="131">
        <v>0</v>
      </c>
    </row>
    <row r="19" spans="1:3" ht="12.75">
      <c r="A19" s="43" t="s">
        <v>306</v>
      </c>
      <c r="B19" s="119">
        <v>0</v>
      </c>
      <c r="C19" s="131">
        <v>0</v>
      </c>
    </row>
    <row r="20" spans="1:3" ht="12.75">
      <c r="A20" s="43" t="s">
        <v>307</v>
      </c>
      <c r="B20" s="119">
        <v>3000</v>
      </c>
      <c r="C20" s="131">
        <v>0</v>
      </c>
    </row>
    <row r="21" spans="1:3" ht="12.75">
      <c r="A21" s="55" t="s">
        <v>308</v>
      </c>
      <c r="B21" s="119">
        <v>0</v>
      </c>
      <c r="C21" s="131">
        <v>0</v>
      </c>
    </row>
    <row r="22" spans="1:3" ht="12.75">
      <c r="A22" s="57" t="s">
        <v>268</v>
      </c>
      <c r="B22" s="184">
        <f>B23+B24+B25+B26+B27</f>
        <v>577429</v>
      </c>
      <c r="C22" s="131">
        <v>0</v>
      </c>
    </row>
    <row r="23" spans="1:3" ht="12.75">
      <c r="A23" s="56" t="s">
        <v>269</v>
      </c>
      <c r="B23" s="119">
        <f>'Rozpočet 2015 dle AU'!D62</f>
        <v>561592</v>
      </c>
      <c r="C23" s="131">
        <v>0</v>
      </c>
    </row>
    <row r="24" spans="1:3" ht="12.75">
      <c r="A24" s="55" t="s">
        <v>309</v>
      </c>
      <c r="B24" s="119">
        <f>'Rozpočet 2015 dle AU'!D63+'Rozpočet 2015 dle AU'!D64+'Rozpočet 2015 dle AU'!D65+'Rozpočet 2015 dle AU'!D66</f>
        <v>15837</v>
      </c>
      <c r="C24" s="131">
        <v>0</v>
      </c>
    </row>
    <row r="25" spans="1:3" ht="12.75">
      <c r="A25" s="55" t="s">
        <v>310</v>
      </c>
      <c r="B25" s="119">
        <v>0</v>
      </c>
      <c r="C25" s="131">
        <v>0</v>
      </c>
    </row>
    <row r="26" spans="1:3" ht="12.75">
      <c r="A26" s="55" t="s">
        <v>311</v>
      </c>
      <c r="B26" s="119">
        <v>0</v>
      </c>
      <c r="C26" s="131">
        <v>0</v>
      </c>
    </row>
    <row r="27" spans="1:3" ht="12.75">
      <c r="A27" s="55" t="s">
        <v>312</v>
      </c>
      <c r="B27" s="119">
        <v>0</v>
      </c>
      <c r="C27" s="131">
        <v>0</v>
      </c>
    </row>
    <row r="28" spans="1:3" ht="12.75">
      <c r="A28" s="56" t="s">
        <v>270</v>
      </c>
      <c r="B28" s="119">
        <f>B29+B30+B31</f>
        <v>40730</v>
      </c>
      <c r="C28" s="131">
        <v>0</v>
      </c>
    </row>
    <row r="29" spans="1:3" ht="12.75">
      <c r="A29" s="56" t="s">
        <v>346</v>
      </c>
      <c r="B29" s="119">
        <f>'Rozpočet 2015 dle AU'!D70</f>
        <v>834</v>
      </c>
      <c r="C29" s="131">
        <v>0</v>
      </c>
    </row>
    <row r="30" spans="1:3" ht="12.75">
      <c r="A30" s="56" t="s">
        <v>347</v>
      </c>
      <c r="B30" s="119">
        <f>'Rozpočet 2015 dle AU'!D71</f>
        <v>1727</v>
      </c>
      <c r="C30" s="131">
        <v>0</v>
      </c>
    </row>
    <row r="31" spans="1:3" ht="12.75">
      <c r="A31" s="56" t="s">
        <v>348</v>
      </c>
      <c r="B31" s="119">
        <f>'Rozpočet 2015 dle AU'!D72</f>
        <v>38169</v>
      </c>
      <c r="C31" s="131">
        <v>0</v>
      </c>
    </row>
    <row r="32" spans="1:3" ht="12.75">
      <c r="A32" s="48" t="s">
        <v>271</v>
      </c>
      <c r="B32" s="119">
        <f>'Rozpočet 2015 dle AU'!D36+'Rozpočet 2015 dle AU'!D41+'Rozpočet 2015 dle AU'!D44+'Rozpočet 2015 dle AU'!D47+'Rozpočet 2015 dle AU'!D48+'Rozpočet 2015 dle AU'!D53</f>
        <v>4705</v>
      </c>
      <c r="C32" s="131">
        <v>0</v>
      </c>
    </row>
    <row r="33" spans="1:3" ht="13.5" thickBot="1">
      <c r="A33" s="58"/>
      <c r="B33" s="121"/>
      <c r="C33" s="132"/>
    </row>
    <row r="34" spans="1:5" ht="13.5" thickBot="1">
      <c r="A34" s="46" t="s">
        <v>313</v>
      </c>
      <c r="B34" s="122">
        <f>B6+B15+B18+B20+B22+B28+B32</f>
        <v>735049</v>
      </c>
      <c r="C34" s="133">
        <f>C5+C6+C7+C8+C9+C10+C11+C12+C13+C14+C15+C16+C17+C18+C19+C20+C21+C22+C32</f>
        <v>103353</v>
      </c>
      <c r="E34" s="94"/>
    </row>
    <row r="35" spans="1:3" ht="12.75">
      <c r="A35" s="47"/>
      <c r="B35" s="123"/>
      <c r="C35" s="134"/>
    </row>
    <row r="36" spans="1:5" ht="12.75">
      <c r="A36" s="48" t="s">
        <v>272</v>
      </c>
      <c r="B36" s="124">
        <f>'Rozpočet 2015 dle AU'!D79+'Rozpočet 2015 dle AU'!D80+'Rozpočet 2015 dle AU'!D81+'Rozpočet 2015 dle AU'!D82+'Rozpočet 2015 dle AU'!D83+'Rozpočet 2015 dle AU'!D84+'Rozpočet 2015 dle AU'!D85+'Rozpočet 2015 dle AU'!D86+'Rozpočet 2015 dle AU'!D87+'Rozpočet 2015 dle AU'!D88+'Rozpočet 2015 dle AU'!D89+'Rozpočet 2015 dle AU'!D90+'Rozpočet 2015 dle AU'!D91+'Rozpočet 2015 dle AU'!D92+'Rozpočet 2015 dle AU'!D93+'Rozpočet 2015 dle AU'!D94+'Rozpočet 2015 dle AU'!D95</f>
        <v>134002</v>
      </c>
      <c r="C36" s="135">
        <f>'Rozpočet 2015 dle AU'!E79+'Rozpočet 2015 dle AU'!E80+'Rozpočet 2015 dle AU'!E81+'Rozpočet 2015 dle AU'!E82+'Rozpočet 2015 dle AU'!E83+'Rozpočet 2015 dle AU'!E84+'Rozpočet 2015 dle AU'!E85+'Rozpočet 2015 dle AU'!E86+'Rozpočet 2015 dle AU'!E87+'Rozpočet 2015 dle AU'!E88+'Rozpočet 2015 dle AU'!E89+'Rozpočet 2015 dle AU'!E90+'Rozpočet 2015 dle AU'!E91+'Rozpočet 2015 dle AU'!E92+'Rozpočet 2015 dle AU'!E93+'Rozpočet 2015 dle AU'!E94+'Rozpočet 2015 dle AU'!E95</f>
        <v>31448</v>
      </c>
      <c r="E36" s="94"/>
    </row>
    <row r="37" spans="1:3" ht="12.75">
      <c r="A37" s="45" t="s">
        <v>314</v>
      </c>
      <c r="B37" s="125">
        <f>B38+B39+B40</f>
        <v>6500</v>
      </c>
      <c r="C37" s="136">
        <f>C38+C39+C40</f>
        <v>1500</v>
      </c>
    </row>
    <row r="38" spans="1:3" ht="12.75">
      <c r="A38" s="56" t="s">
        <v>273</v>
      </c>
      <c r="B38" s="124">
        <f>'Rozpočet 2015 dle AU'!D96</f>
        <v>2500</v>
      </c>
      <c r="C38" s="135">
        <f>'Rozpočet 2015 dle AU'!E96</f>
        <v>500</v>
      </c>
    </row>
    <row r="39" spans="1:3" ht="12.75">
      <c r="A39" s="55" t="s">
        <v>315</v>
      </c>
      <c r="B39" s="124">
        <f>'Rozpočet 2015 dle AU'!D97</f>
        <v>4000</v>
      </c>
      <c r="C39" s="135">
        <f>'Rozpočet 2015 dle AU'!E97</f>
        <v>1000</v>
      </c>
    </row>
    <row r="40" spans="1:3" ht="12.75">
      <c r="A40" s="55" t="s">
        <v>316</v>
      </c>
      <c r="B40" s="124">
        <v>0</v>
      </c>
      <c r="C40" s="137">
        <v>0</v>
      </c>
    </row>
    <row r="41" spans="1:3" ht="12.75">
      <c r="A41" s="57" t="s">
        <v>274</v>
      </c>
      <c r="B41" s="125">
        <f>B42+B43+B44</f>
        <v>650</v>
      </c>
      <c r="C41" s="135">
        <f>C42+C43+C44</f>
        <v>90</v>
      </c>
    </row>
    <row r="42" spans="1:3" ht="12.75">
      <c r="A42" s="56" t="s">
        <v>275</v>
      </c>
      <c r="B42" s="124">
        <f>'Rozpočet 2015 dle AU'!D98</f>
        <v>650</v>
      </c>
      <c r="C42" s="135">
        <f>'Rozpočet 2015 dle AU'!E98</f>
        <v>90</v>
      </c>
    </row>
    <row r="43" spans="1:3" ht="12.75">
      <c r="A43" s="55" t="s">
        <v>317</v>
      </c>
      <c r="B43" s="124">
        <v>0</v>
      </c>
      <c r="C43" s="135">
        <v>0</v>
      </c>
    </row>
    <row r="44" spans="1:3" ht="12.75">
      <c r="A44" s="55" t="s">
        <v>318</v>
      </c>
      <c r="B44" s="124">
        <v>0</v>
      </c>
      <c r="C44" s="135">
        <v>0</v>
      </c>
    </row>
    <row r="45" spans="1:3" ht="12.75">
      <c r="A45" s="48" t="s">
        <v>0</v>
      </c>
      <c r="B45" s="124">
        <v>0</v>
      </c>
      <c r="C45" s="135">
        <v>0</v>
      </c>
    </row>
    <row r="46" spans="1:3" ht="12.75">
      <c r="A46" s="59" t="s">
        <v>43</v>
      </c>
      <c r="B46" s="124">
        <f>'Rozpočet 2015 dle AU'!D101</f>
        <v>-15000</v>
      </c>
      <c r="C46" s="135">
        <v>0</v>
      </c>
    </row>
    <row r="47" spans="1:3" ht="12.75">
      <c r="A47" s="59" t="s">
        <v>44</v>
      </c>
      <c r="B47" s="124">
        <f>'Rozpočet 2015 dle AU'!D102</f>
        <v>-5000</v>
      </c>
      <c r="C47" s="135">
        <v>0</v>
      </c>
    </row>
    <row r="48" spans="1:3" ht="12.75">
      <c r="A48" s="59" t="s">
        <v>45</v>
      </c>
      <c r="B48" s="124">
        <v>0</v>
      </c>
      <c r="C48" s="135">
        <v>0</v>
      </c>
    </row>
    <row r="49" spans="1:3" ht="12.75">
      <c r="A49" s="48" t="s">
        <v>276</v>
      </c>
      <c r="B49" s="124">
        <f>'Rozpočet 2015 dle AU'!D106+'Rozpočet 2015 dle AU'!D107+'Rozpočet 2015 dle AU'!D108+'Rozpočet 2015 dle AU'!D109+'Rozpočet 2015 dle AU'!D110+'Rozpočet 2015 dle AU'!D111+'Rozpočet 2015 dle AU'!D112+'Rozpočet 2015 dle AU'!D113</f>
        <v>277011</v>
      </c>
      <c r="C49" s="135">
        <f>'Rozpočet 2015 dle AU'!E106+'Rozpočet 2015 dle AU'!E107+'Rozpočet 2015 dle AU'!E108+'Rozpočet 2015 dle AU'!E109+'Rozpočet 2015 dle AU'!E110+'Rozpočet 2015 dle AU'!E111+'Rozpočet 2015 dle AU'!E112+'Rozpočet 2015 dle AU'!E113</f>
        <v>21950</v>
      </c>
    </row>
    <row r="50" spans="1:3" ht="12.75">
      <c r="A50" s="48" t="s">
        <v>277</v>
      </c>
      <c r="B50" s="124">
        <f>'Rozpočet 2015 dle AU'!D114</f>
        <v>4000</v>
      </c>
      <c r="C50" s="135">
        <v>500</v>
      </c>
    </row>
    <row r="51" spans="1:3" ht="12.75">
      <c r="A51" s="48" t="s">
        <v>18</v>
      </c>
      <c r="B51" s="124">
        <f>'Rozpočet 2015 dle AU'!D116</f>
        <v>110</v>
      </c>
      <c r="C51" s="135">
        <f>'Rozpočet 2015 dle AU'!E116</f>
        <v>0</v>
      </c>
    </row>
    <row r="52" spans="1:3" ht="12.75">
      <c r="A52" s="59" t="s">
        <v>46</v>
      </c>
      <c r="B52" s="124">
        <f>'Rozpočet 2015 dle AU'!D117</f>
        <v>-4000</v>
      </c>
      <c r="C52" s="135">
        <f>'Rozpočet 2015 dle AU'!E117</f>
        <v>0</v>
      </c>
    </row>
    <row r="53" spans="1:3" ht="12.75">
      <c r="A53" s="48" t="s">
        <v>22</v>
      </c>
      <c r="B53" s="124">
        <f>'Rozpočet 2015 dle AU'!D118+'Rozpočet 2015 dle AU'!D119+'Rozpočet 2015 dle AU'!D120+'Rozpočet 2015 dle AU'!D121+'Rozpočet 2015 dle AU'!D122+'Rozpočet 2015 dle AU'!D123+'Rozpočet 2015 dle AU'!D124+'Rozpočet 2015 dle AU'!D125+'Rozpočet 2015 dle AU'!D126+'Rozpočet 2015 dle AU'!D127+'Rozpočet 2015 dle AU'!D128+'Rozpočet 2015 dle AU'!D129+'Rozpočet 2015 dle AU'!D130+'Rozpočet 2015 dle AU'!D131+'Rozpočet 2015 dle AU'!D132+'Rozpočet 2015 dle AU'!D133+'Rozpočet 2015 dle AU'!D134+'Rozpočet 2015 dle AU'!D135+'Rozpočet 2015 dle AU'!D136+'Rozpočet 2015 dle AU'!D137+'Rozpočet 2015 dle AU'!D138+'Rozpočet 2015 dle AU'!D139+'Rozpočet 2015 dle AU'!D140+'Rozpočet 2015 dle AU'!D141+'Rozpočet 2015 dle AU'!D142+'Rozpočet 2015 dle AU'!D143+'Rozpočet 2015 dle AU'!D144+'Rozpočet 2015 dle AU'!D145+'Rozpočet 2015 dle AU'!D146+'Rozpočet 2015 dle AU'!D147+'Rozpočet 2015 dle AU'!D148+'Rozpočet 2015 dle AU'!D149+'Rozpočet 2015 dle AU'!D150+'Rozpočet 2015 dle AU'!D151</f>
        <v>20604</v>
      </c>
      <c r="C53" s="135">
        <f>'Rozpočet 2015 dle AU'!E118+'Rozpočet 2015 dle AU'!E119+'Rozpočet 2015 dle AU'!E120+'Rozpočet 2015 dle AU'!E121+'Rozpočet 2015 dle AU'!E122+'Rozpočet 2015 dle AU'!E123+'Rozpočet 2015 dle AU'!E124+'Rozpočet 2015 dle AU'!E125+'Rozpočet 2015 dle AU'!E126+'Rozpočet 2015 dle AU'!E127+'Rozpočet 2015 dle AU'!E128+'Rozpočet 2015 dle AU'!E129+'Rozpočet 2015 dle AU'!E130+'Rozpočet 2015 dle AU'!E131+'Rozpočet 2015 dle AU'!E132+'Rozpočet 2015 dle AU'!E133+'Rozpočet 2015 dle AU'!E134+'Rozpočet 2015 dle AU'!E135+'Rozpočet 2015 dle AU'!E136+'Rozpočet 2015 dle AU'!E137+'Rozpočet 2015 dle AU'!E138+'Rozpočet 2015 dle AU'!E139+'Rozpočet 2015 dle AU'!E140+'Rozpočet 2015 dle AU'!E141+'Rozpočet 2015 dle AU'!E142+'Rozpočet 2015 dle AU'!E143+'Rozpočet 2015 dle AU'!E144+'Rozpočet 2015 dle AU'!E145+'Rozpočet 2015 dle AU'!E146+'Rozpočet 2015 dle AU'!E147+'Rozpočet 2015 dle AU'!E148+'Rozpočet 2015 dle AU'!E149+'Rozpočet 2015 dle AU'!E150+'Rozpočet 2015 dle AU'!E151</f>
        <v>2701</v>
      </c>
    </row>
    <row r="54" spans="1:3" ht="12.75">
      <c r="A54" s="49" t="s">
        <v>278</v>
      </c>
      <c r="B54" s="125">
        <f>B55+B56+B57+B58+B59+B60</f>
        <v>234086.65</v>
      </c>
      <c r="C54" s="136">
        <f>C55+C56+C57+C58+C59+C60</f>
        <v>33642</v>
      </c>
    </row>
    <row r="55" spans="1:3" ht="12.75">
      <c r="A55" s="43" t="s">
        <v>319</v>
      </c>
      <c r="B55" s="124">
        <f>'Rozpočet 2015 dle AU'!D154</f>
        <v>166879</v>
      </c>
      <c r="C55" s="135">
        <f>'Rozpočet 2015 dle AU'!E154</f>
        <v>24000</v>
      </c>
    </row>
    <row r="56" spans="1:3" ht="12.75">
      <c r="A56" s="43" t="s">
        <v>320</v>
      </c>
      <c r="B56" s="124">
        <v>0</v>
      </c>
      <c r="C56" s="135">
        <v>0</v>
      </c>
    </row>
    <row r="57" spans="1:3" ht="12.75">
      <c r="A57" s="43" t="s">
        <v>321</v>
      </c>
      <c r="B57" s="124">
        <f>'Rozpočet 2015 dle AU'!D155</f>
        <v>820</v>
      </c>
      <c r="C57" s="135">
        <f>'Rozpočet 2015 dle AU'!E155</f>
        <v>120</v>
      </c>
    </row>
    <row r="58" spans="1:3" ht="12.75">
      <c r="A58" s="43" t="s">
        <v>322</v>
      </c>
      <c r="B58" s="126">
        <f>'Rozpočet 2015 dle AU'!D159+'Rozpočet 2015 dle AU'!D160</f>
        <v>56738.86</v>
      </c>
      <c r="C58" s="138">
        <f>'Rozpočet 2015 dle AU'!E159+'Rozpočet 2015 dle AU'!E160</f>
        <v>8160</v>
      </c>
    </row>
    <row r="59" spans="1:3" ht="12.75">
      <c r="A59" s="43" t="s">
        <v>323</v>
      </c>
      <c r="B59" s="124">
        <f>'Rozpočet 2015 dle AU'!D162+'Rozpočet 2015 dle AU'!D163+'Rozpočet 2015 dle AU'!D165+'Rozpočet 2015 dle AU'!D166+'Rozpočet 2015 dle AU'!D167+'Rozpočet 2015 dle AU'!D168+'Rozpočet 2015 dle AU'!D169+'Rozpočet 2015 dle AU'!D170+'Rozpočet 2015 dle AU'!D171</f>
        <v>9508.79</v>
      </c>
      <c r="C59" s="135">
        <f>'Rozpočet 2015 dle AU'!E162+'Rozpočet 2015 dle AU'!E163+'Rozpočet 2015 dle AU'!E165+'Rozpočet 2015 dle AU'!E166+'Rozpočet 2015 dle AU'!E167+'Rozpočet 2015 dle AU'!E168+'Rozpočet 2015 dle AU'!E169+'Rozpočet 2015 dle AU'!E170+'Rozpočet 2015 dle AU'!E171</f>
        <v>1342</v>
      </c>
    </row>
    <row r="60" spans="1:3" ht="12.75">
      <c r="A60" s="43" t="s">
        <v>324</v>
      </c>
      <c r="B60" s="127">
        <f>'Rozpočet 2015 dle AU'!D173</f>
        <v>140</v>
      </c>
      <c r="C60" s="139">
        <f>'Rozpočet 2015 dle AU'!E173</f>
        <v>20</v>
      </c>
    </row>
    <row r="61" spans="1:4" ht="16.5" customHeight="1">
      <c r="A61" s="60" t="s">
        <v>279</v>
      </c>
      <c r="B61" s="124">
        <f>'Rozpočet 2015 dle AU'!D211+'Rozpočet 2015 dle AU'!D212+'Rozpočet 2015 dle AU'!D213+'Rozpočet 2015 dle AU'!D214</f>
        <v>276081</v>
      </c>
      <c r="C61" s="135">
        <f>'Rozpočet 2015 dle AU'!E211+'Rozpočet 2015 dle AU'!E212+'Rozpočet 2015 dle AU'!E213+'Rozpočet 2015 dle AU'!E214</f>
        <v>4078</v>
      </c>
      <c r="D61" s="94"/>
    </row>
    <row r="62" spans="1:3" ht="16.5" customHeight="1">
      <c r="A62" s="44" t="s">
        <v>405</v>
      </c>
      <c r="B62" s="124">
        <f>'Rozpočet 2015 dle AU'!D213</f>
        <v>246507</v>
      </c>
      <c r="C62" s="135">
        <v>0</v>
      </c>
    </row>
    <row r="63" spans="1:3" ht="12.75">
      <c r="A63" s="61" t="s">
        <v>280</v>
      </c>
      <c r="B63" s="124">
        <v>0</v>
      </c>
      <c r="C63" s="135">
        <v>0</v>
      </c>
    </row>
    <row r="64" spans="1:3" ht="14.25" customHeight="1">
      <c r="A64" s="61" t="s">
        <v>281</v>
      </c>
      <c r="B64" s="124">
        <v>0</v>
      </c>
      <c r="C64" s="135">
        <v>0</v>
      </c>
    </row>
    <row r="65" spans="1:3" ht="11.25" customHeight="1">
      <c r="A65" s="61" t="s">
        <v>282</v>
      </c>
      <c r="B65" s="124">
        <f>'Rozpočet 2015 dle AU'!D222+'Rozpočet 2015 dle AU'!D223</f>
        <v>2270</v>
      </c>
      <c r="C65" s="135">
        <f>'Rozpočet 2015 dle AU'!E222+'Rozpočet 2015 dle AU'!E223</f>
        <v>320</v>
      </c>
    </row>
    <row r="66" spans="1:3" ht="12.75">
      <c r="A66" s="48" t="s">
        <v>283</v>
      </c>
      <c r="B66" s="124">
        <f>'Rozpočet 2015 dle AU'!D176</f>
        <v>330</v>
      </c>
      <c r="C66" s="135">
        <f>'Rozpočet 2015 dle AU'!E176</f>
        <v>565</v>
      </c>
    </row>
    <row r="67" spans="1:3" ht="12.75">
      <c r="A67" s="62" t="s">
        <v>49</v>
      </c>
      <c r="B67" s="124">
        <f>'Rozpočet 2015 dle AU'!D228</f>
        <v>7731</v>
      </c>
      <c r="C67" s="135">
        <v>0</v>
      </c>
    </row>
    <row r="68" spans="1:3" ht="12.75">
      <c r="A68" s="62" t="s">
        <v>341</v>
      </c>
      <c r="B68" s="124">
        <f>'Rozpočet 2015 dle AU'!D229</f>
        <v>7231</v>
      </c>
      <c r="C68" s="135">
        <v>0</v>
      </c>
    </row>
    <row r="69" spans="1:3" ht="13.5" thickBot="1">
      <c r="A69" s="50" t="s">
        <v>284</v>
      </c>
      <c r="B69" s="121">
        <f>'Rozpočet 2015 dle AU'!D184</f>
        <v>450</v>
      </c>
      <c r="C69" s="132">
        <f>'Rozpočet 2015 dle AU'!E184</f>
        <v>9</v>
      </c>
    </row>
    <row r="70" spans="1:8" ht="13.5" thickBot="1">
      <c r="A70" s="46" t="s">
        <v>285</v>
      </c>
      <c r="B70" s="128">
        <f>B36+B37+B41+B46+B47+B49+B50+B51+B52+B53+B54+B61+B63+B64+B65+B66+B67+B69</f>
        <v>939825.65</v>
      </c>
      <c r="C70" s="140">
        <f>C36+C37+C41+C46+C47+C49+C50+C51+C52+C53+C54+C61+C63+C64+C65+C66+C67+C69</f>
        <v>96803</v>
      </c>
      <c r="D70" s="94"/>
      <c r="E70" s="94"/>
      <c r="G70" s="94"/>
      <c r="H70" s="94"/>
    </row>
    <row r="71" spans="1:6" ht="13.5" thickBot="1">
      <c r="A71" s="51" t="s">
        <v>28</v>
      </c>
      <c r="B71" s="129">
        <f>B34-B70</f>
        <v>-204776.65000000002</v>
      </c>
      <c r="C71" s="141">
        <f>C34-C70</f>
        <v>6550</v>
      </c>
      <c r="F71" s="94"/>
    </row>
    <row r="72" spans="1:3" ht="12.75">
      <c r="A72" s="63" t="s">
        <v>286</v>
      </c>
      <c r="B72" s="118">
        <v>0</v>
      </c>
      <c r="C72" s="130">
        <v>0</v>
      </c>
    </row>
    <row r="73" spans="1:3" ht="12.75">
      <c r="A73" s="64" t="s">
        <v>287</v>
      </c>
      <c r="B73" s="119">
        <v>0</v>
      </c>
      <c r="C73" s="131">
        <v>0</v>
      </c>
    </row>
    <row r="74" spans="1:3" ht="13.5" thickBot="1">
      <c r="A74" s="65" t="s">
        <v>52</v>
      </c>
      <c r="B74" s="121">
        <v>0</v>
      </c>
      <c r="C74" s="132">
        <v>0</v>
      </c>
    </row>
    <row r="75" spans="1:3" ht="13.5" thickBot="1">
      <c r="A75" s="66" t="s">
        <v>288</v>
      </c>
      <c r="B75" s="187">
        <f>B71+C71</f>
        <v>-198226.65000000002</v>
      </c>
      <c r="C75" s="188"/>
    </row>
    <row r="76" spans="1:3" ht="13.5" thickBot="1">
      <c r="A76" s="66" t="s">
        <v>325</v>
      </c>
      <c r="B76" s="189"/>
      <c r="C76" s="190"/>
    </row>
    <row r="77" spans="1:3" ht="12.75">
      <c r="A77" s="67"/>
      <c r="B77" s="2"/>
      <c r="C77" s="2"/>
    </row>
    <row r="78" spans="1:3" ht="12.75">
      <c r="A78" s="20" t="s">
        <v>404</v>
      </c>
      <c r="B78" s="3"/>
      <c r="C78" s="52"/>
    </row>
    <row r="79" spans="1:3" ht="12.75">
      <c r="A79" s="20" t="s">
        <v>344</v>
      </c>
      <c r="B79" s="3"/>
      <c r="C79" s="52"/>
    </row>
    <row r="80" ht="12.75">
      <c r="B80" s="68"/>
    </row>
    <row r="81" ht="12.75">
      <c r="A81" s="53" t="s">
        <v>289</v>
      </c>
    </row>
    <row r="82" spans="1:3" ht="12.75">
      <c r="A82" s="191" t="s">
        <v>326</v>
      </c>
      <c r="B82" s="191"/>
      <c r="C82" s="191"/>
    </row>
    <row r="83" spans="1:3" ht="12.75">
      <c r="A83" s="191"/>
      <c r="B83" s="191"/>
      <c r="C83" s="191"/>
    </row>
    <row r="84" spans="1:3" ht="12.75">
      <c r="A84" s="69" t="s">
        <v>290</v>
      </c>
      <c r="B84" s="70"/>
      <c r="C84" s="70"/>
    </row>
  </sheetData>
  <sheetProtection/>
  <mergeCells count="5">
    <mergeCell ref="A2:B2"/>
    <mergeCell ref="B75:C75"/>
    <mergeCell ref="B76:C76"/>
    <mergeCell ref="A82:C83"/>
    <mergeCell ref="G4:L14"/>
  </mergeCells>
  <printOptions/>
  <pageMargins left="0.25" right="0.25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3"/>
  <sheetViews>
    <sheetView zoomScalePageLayoutView="0" workbookViewId="0" topLeftCell="A79">
      <selection activeCell="D110" sqref="D110"/>
    </sheetView>
  </sheetViews>
  <sheetFormatPr defaultColWidth="9.140625" defaultRowHeight="12.75"/>
  <cols>
    <col min="1" max="1" width="49.00390625" style="0" customWidth="1"/>
    <col min="2" max="2" width="7.28125" style="0" customWidth="1"/>
    <col min="3" max="3" width="7.8515625" style="0" customWidth="1"/>
    <col min="4" max="4" width="20.8515625" style="0" customWidth="1"/>
    <col min="5" max="5" width="19.28125" style="0" customWidth="1"/>
    <col min="7" max="7" width="15.00390625" style="0" customWidth="1"/>
    <col min="8" max="8" width="11.7109375" style="0" bestFit="1" customWidth="1"/>
    <col min="9" max="9" width="16.140625" style="0" customWidth="1"/>
  </cols>
  <sheetData>
    <row r="1" spans="1:5" ht="12.75">
      <c r="A1" s="71" t="s">
        <v>339</v>
      </c>
      <c r="B1" s="1"/>
      <c r="C1" s="1"/>
      <c r="D1" s="72" t="s">
        <v>340</v>
      </c>
      <c r="E1" s="2"/>
    </row>
    <row r="2" spans="1:5" ht="18">
      <c r="A2" s="194" t="s">
        <v>391</v>
      </c>
      <c r="B2" s="195"/>
      <c r="C2" s="195"/>
      <c r="D2" s="196"/>
      <c r="E2" s="73"/>
    </row>
    <row r="3" spans="1:15" ht="15.75" customHeight="1">
      <c r="A3" s="203" t="s">
        <v>335</v>
      </c>
      <c r="B3" s="203"/>
      <c r="C3" s="203"/>
      <c r="D3" s="204"/>
      <c r="E3" s="73"/>
      <c r="I3" s="193"/>
      <c r="J3" s="193"/>
      <c r="K3" s="193"/>
      <c r="L3" s="193"/>
      <c r="M3" s="193"/>
      <c r="N3" s="193"/>
      <c r="O3" s="193"/>
    </row>
    <row r="4" spans="1:15" ht="18.75" thickBot="1">
      <c r="A4" s="74"/>
      <c r="B4" s="74"/>
      <c r="C4" s="74"/>
      <c r="D4" s="75"/>
      <c r="E4" s="76" t="s">
        <v>25</v>
      </c>
      <c r="I4" s="193"/>
      <c r="J4" s="193"/>
      <c r="K4" s="193"/>
      <c r="L4" s="193"/>
      <c r="M4" s="193"/>
      <c r="N4" s="193"/>
      <c r="O4" s="193"/>
    </row>
    <row r="5" spans="1:15" ht="15.75">
      <c r="A5" s="77"/>
      <c r="B5" s="197" t="s">
        <v>23</v>
      </c>
      <c r="C5" s="197" t="s">
        <v>24</v>
      </c>
      <c r="D5" s="199" t="s">
        <v>345</v>
      </c>
      <c r="E5" s="200"/>
      <c r="I5" s="193"/>
      <c r="J5" s="193"/>
      <c r="K5" s="193"/>
      <c r="L5" s="193"/>
      <c r="M5" s="193"/>
      <c r="N5" s="193"/>
      <c r="O5" s="193"/>
    </row>
    <row r="6" spans="1:15" ht="13.5" thickBot="1">
      <c r="A6" s="78"/>
      <c r="B6" s="198"/>
      <c r="C6" s="198"/>
      <c r="D6" s="79" t="s">
        <v>265</v>
      </c>
      <c r="E6" s="80" t="s">
        <v>266</v>
      </c>
      <c r="G6" s="53" t="s">
        <v>393</v>
      </c>
      <c r="I6" s="193"/>
      <c r="J6" s="193"/>
      <c r="K6" s="193"/>
      <c r="L6" s="193"/>
      <c r="M6" s="193"/>
      <c r="N6" s="193"/>
      <c r="O6" s="193"/>
    </row>
    <row r="7" spans="1:15" ht="15">
      <c r="A7" s="10" t="s">
        <v>1</v>
      </c>
      <c r="B7" s="97"/>
      <c r="C7" s="97"/>
      <c r="D7" s="98"/>
      <c r="E7" s="99"/>
      <c r="G7" s="146" t="s">
        <v>392</v>
      </c>
      <c r="I7" s="193"/>
      <c r="J7" s="193"/>
      <c r="K7" s="193"/>
      <c r="L7" s="193"/>
      <c r="M7" s="193"/>
      <c r="N7" s="193"/>
      <c r="O7" s="193"/>
    </row>
    <row r="8" spans="1:15" ht="12.75">
      <c r="A8" s="4" t="s">
        <v>31</v>
      </c>
      <c r="B8" s="5"/>
      <c r="C8" s="5"/>
      <c r="D8" s="33">
        <f>D9+D10+D11+D13+D14+D15+D16+D17+D18+D12</f>
        <v>4185</v>
      </c>
      <c r="E8" s="100">
        <f>E9+E10+E11+E13+E14+E15+E16+E17+E18+E12</f>
        <v>103351</v>
      </c>
      <c r="G8" s="94">
        <v>85346132</v>
      </c>
      <c r="I8" s="193"/>
      <c r="J8" s="193"/>
      <c r="K8" s="193"/>
      <c r="L8" s="193"/>
      <c r="M8" s="193"/>
      <c r="N8" s="193"/>
      <c r="O8" s="193"/>
    </row>
    <row r="9" spans="1:15" ht="12.75">
      <c r="A9" s="8" t="s">
        <v>29</v>
      </c>
      <c r="B9" s="9">
        <v>601</v>
      </c>
      <c r="C9" s="21" t="s">
        <v>56</v>
      </c>
      <c r="D9" s="7">
        <v>0</v>
      </c>
      <c r="E9" s="81">
        <v>5</v>
      </c>
      <c r="F9" s="53" t="s">
        <v>394</v>
      </c>
      <c r="G9" s="94">
        <v>18000000</v>
      </c>
      <c r="I9" s="193"/>
      <c r="J9" s="193"/>
      <c r="K9" s="193"/>
      <c r="L9" s="193"/>
      <c r="M9" s="193"/>
      <c r="N9" s="193"/>
      <c r="O9" s="193"/>
    </row>
    <row r="10" spans="1:15" ht="12.75">
      <c r="A10" s="8" t="s">
        <v>58</v>
      </c>
      <c r="B10" s="9">
        <v>601</v>
      </c>
      <c r="C10" s="21" t="s">
        <v>57</v>
      </c>
      <c r="D10" s="7">
        <v>0</v>
      </c>
      <c r="E10" s="81">
        <v>0</v>
      </c>
      <c r="G10" s="94">
        <f>SUM(G8:G9)</f>
        <v>103346132</v>
      </c>
      <c r="I10" s="193"/>
      <c r="J10" s="193"/>
      <c r="K10" s="193"/>
      <c r="L10" s="193"/>
      <c r="M10" s="193"/>
      <c r="N10" s="193"/>
      <c r="O10" s="193"/>
    </row>
    <row r="11" spans="1:15" ht="12.75">
      <c r="A11" s="8" t="s">
        <v>350</v>
      </c>
      <c r="B11" s="9">
        <v>602</v>
      </c>
      <c r="C11" s="21" t="s">
        <v>349</v>
      </c>
      <c r="D11" s="7">
        <v>0</v>
      </c>
      <c r="E11" s="81">
        <v>103346</v>
      </c>
      <c r="I11" s="193"/>
      <c r="J11" s="193"/>
      <c r="K11" s="193"/>
      <c r="L11" s="193"/>
      <c r="M11" s="193"/>
      <c r="N11" s="193"/>
      <c r="O11" s="193"/>
    </row>
    <row r="12" spans="1:15" ht="12.75">
      <c r="A12" s="8" t="s">
        <v>342</v>
      </c>
      <c r="B12" s="9">
        <v>602</v>
      </c>
      <c r="C12" s="21" t="s">
        <v>56</v>
      </c>
      <c r="D12" s="7">
        <v>50</v>
      </c>
      <c r="E12" s="81">
        <v>0</v>
      </c>
      <c r="I12" s="193"/>
      <c r="J12" s="193"/>
      <c r="K12" s="193"/>
      <c r="L12" s="193"/>
      <c r="M12" s="193"/>
      <c r="N12" s="193"/>
      <c r="O12" s="193"/>
    </row>
    <row r="13" spans="1:5" ht="12.75">
      <c r="A13" s="8" t="s">
        <v>59</v>
      </c>
      <c r="B13" s="9">
        <v>603</v>
      </c>
      <c r="C13" s="21" t="s">
        <v>56</v>
      </c>
      <c r="D13" s="7">
        <v>2400</v>
      </c>
      <c r="E13" s="81">
        <v>0</v>
      </c>
    </row>
    <row r="14" spans="1:5" ht="12.75">
      <c r="A14" s="8" t="s">
        <v>60</v>
      </c>
      <c r="B14" s="9">
        <v>603</v>
      </c>
      <c r="C14" s="21" t="s">
        <v>57</v>
      </c>
      <c r="D14" s="7">
        <v>1650</v>
      </c>
      <c r="E14" s="81">
        <v>0</v>
      </c>
    </row>
    <row r="15" spans="1:5" ht="12.75">
      <c r="A15" s="8" t="s">
        <v>61</v>
      </c>
      <c r="B15" s="9">
        <v>603</v>
      </c>
      <c r="C15" s="21" t="s">
        <v>63</v>
      </c>
      <c r="D15" s="7">
        <v>20</v>
      </c>
      <c r="E15" s="81">
        <v>0</v>
      </c>
    </row>
    <row r="16" spans="1:5" ht="12.75">
      <c r="A16" s="8" t="s">
        <v>62</v>
      </c>
      <c r="B16" s="9">
        <v>603</v>
      </c>
      <c r="C16" s="21" t="s">
        <v>64</v>
      </c>
      <c r="D16" s="7">
        <v>65</v>
      </c>
      <c r="E16" s="81">
        <v>0</v>
      </c>
    </row>
    <row r="17" spans="1:5" ht="12.75">
      <c r="A17" s="8" t="s">
        <v>30</v>
      </c>
      <c r="B17" s="9">
        <v>604</v>
      </c>
      <c r="C17" s="21" t="s">
        <v>56</v>
      </c>
      <c r="D17" s="7">
        <v>0</v>
      </c>
      <c r="E17" s="81">
        <v>0</v>
      </c>
    </row>
    <row r="18" spans="1:5" ht="12.75">
      <c r="A18" s="8" t="s">
        <v>42</v>
      </c>
      <c r="B18" s="9">
        <v>609</v>
      </c>
      <c r="C18" s="21" t="s">
        <v>56</v>
      </c>
      <c r="D18" s="7">
        <v>0</v>
      </c>
      <c r="E18" s="81">
        <v>0</v>
      </c>
    </row>
    <row r="19" spans="1:5" s="89" customFormat="1" ht="12.75">
      <c r="A19" s="87"/>
      <c r="B19" s="88"/>
      <c r="C19" s="9"/>
      <c r="D19" s="6"/>
      <c r="E19" s="81"/>
    </row>
    <row r="20" spans="1:6" ht="12.75">
      <c r="A20" s="4" t="s">
        <v>13</v>
      </c>
      <c r="B20" s="9"/>
      <c r="C20" s="9"/>
      <c r="D20" s="33">
        <f>D21+D22+D23+D24+D25+D26+D27+D28+D29+D30+D31+D32+D33+D34+D35+D36+D37+D38+D39+D40+D41+D42+D43+D44+D45+D47+D48+D49</f>
        <v>111005</v>
      </c>
      <c r="E20" s="100">
        <f>E21+E22+E23+E24+E25+E26+E27+E28+E29+E30+E31+E32+E33+E34+E35+E36+E37+E38+E39+E40+E41+E42+E43+E44+E45+E47+E48+E49</f>
        <v>2</v>
      </c>
      <c r="F20" s="94"/>
    </row>
    <row r="21" spans="1:5" ht="12.75">
      <c r="A21" s="8" t="s">
        <v>14</v>
      </c>
      <c r="B21" s="9">
        <v>641</v>
      </c>
      <c r="C21" s="21" t="s">
        <v>56</v>
      </c>
      <c r="D21" s="7">
        <v>0</v>
      </c>
      <c r="E21" s="81">
        <v>0</v>
      </c>
    </row>
    <row r="22" spans="1:5" ht="12.75">
      <c r="A22" s="8" t="s">
        <v>32</v>
      </c>
      <c r="B22" s="9">
        <v>642</v>
      </c>
      <c r="C22" s="21" t="s">
        <v>56</v>
      </c>
      <c r="D22" s="7">
        <v>0</v>
      </c>
      <c r="E22" s="81">
        <v>0</v>
      </c>
    </row>
    <row r="23" spans="1:5" ht="12.75">
      <c r="A23" s="8" t="s">
        <v>55</v>
      </c>
      <c r="B23" s="9">
        <v>643</v>
      </c>
      <c r="C23" s="21" t="s">
        <v>56</v>
      </c>
      <c r="D23" s="7">
        <v>0</v>
      </c>
      <c r="E23" s="81">
        <v>0</v>
      </c>
    </row>
    <row r="24" spans="1:5" ht="12.75">
      <c r="A24" s="8" t="s">
        <v>33</v>
      </c>
      <c r="B24" s="9">
        <v>644</v>
      </c>
      <c r="C24" s="21" t="s">
        <v>56</v>
      </c>
      <c r="D24" s="7">
        <v>0</v>
      </c>
      <c r="E24" s="81">
        <v>2</v>
      </c>
    </row>
    <row r="25" spans="1:5" ht="12.75">
      <c r="A25" s="8" t="s">
        <v>53</v>
      </c>
      <c r="B25" s="9">
        <v>645</v>
      </c>
      <c r="C25" s="21" t="s">
        <v>56</v>
      </c>
      <c r="D25" s="7">
        <v>0</v>
      </c>
      <c r="E25" s="81">
        <v>0</v>
      </c>
    </row>
    <row r="26" spans="1:5" ht="12.75">
      <c r="A26" s="8" t="s">
        <v>41</v>
      </c>
      <c r="B26" s="9">
        <v>646</v>
      </c>
      <c r="C26" s="21" t="s">
        <v>56</v>
      </c>
      <c r="D26" s="7">
        <v>0</v>
      </c>
      <c r="E26" s="81">
        <v>0</v>
      </c>
    </row>
    <row r="27" spans="1:5" ht="12.75">
      <c r="A27" s="8" t="s">
        <v>54</v>
      </c>
      <c r="B27" s="9">
        <v>647</v>
      </c>
      <c r="C27" s="21" t="s">
        <v>56</v>
      </c>
      <c r="D27" s="7">
        <v>0</v>
      </c>
      <c r="E27" s="81">
        <v>0</v>
      </c>
    </row>
    <row r="28" spans="1:5" ht="12.75">
      <c r="A28" s="8" t="s">
        <v>65</v>
      </c>
      <c r="B28" s="9">
        <v>648</v>
      </c>
      <c r="C28" s="21" t="s">
        <v>57</v>
      </c>
      <c r="D28" s="7">
        <v>0</v>
      </c>
      <c r="E28" s="81">
        <v>0</v>
      </c>
    </row>
    <row r="29" spans="1:5" ht="12.75">
      <c r="A29" s="8" t="s">
        <v>264</v>
      </c>
      <c r="B29" s="9">
        <v>648</v>
      </c>
      <c r="C29" s="21" t="s">
        <v>63</v>
      </c>
      <c r="D29" s="7">
        <v>0</v>
      </c>
      <c r="E29" s="81">
        <v>0</v>
      </c>
    </row>
    <row r="30" spans="1:5" ht="12.75">
      <c r="A30" s="8" t="s">
        <v>67</v>
      </c>
      <c r="B30" s="9">
        <v>648</v>
      </c>
      <c r="C30" s="21" t="s">
        <v>64</v>
      </c>
      <c r="D30" s="7">
        <v>0</v>
      </c>
      <c r="E30" s="81">
        <v>0</v>
      </c>
    </row>
    <row r="31" spans="1:5" ht="12.75">
      <c r="A31" s="8" t="s">
        <v>66</v>
      </c>
      <c r="B31" s="9">
        <v>648</v>
      </c>
      <c r="C31" s="21" t="s">
        <v>68</v>
      </c>
      <c r="D31" s="7">
        <v>0</v>
      </c>
      <c r="E31" s="81">
        <v>0</v>
      </c>
    </row>
    <row r="32" spans="1:5" ht="12.75">
      <c r="A32" s="8" t="s">
        <v>69</v>
      </c>
      <c r="B32" s="9">
        <v>648</v>
      </c>
      <c r="C32" s="21" t="s">
        <v>70</v>
      </c>
      <c r="D32" s="7">
        <v>105000</v>
      </c>
      <c r="E32" s="81">
        <v>0</v>
      </c>
    </row>
    <row r="33" spans="1:5" ht="12.75">
      <c r="A33" s="8" t="s">
        <v>71</v>
      </c>
      <c r="B33" s="9">
        <v>648</v>
      </c>
      <c r="C33" s="21" t="s">
        <v>72</v>
      </c>
      <c r="D33" s="7">
        <v>0</v>
      </c>
      <c r="E33" s="81">
        <v>0</v>
      </c>
    </row>
    <row r="34" spans="1:5" ht="12.75">
      <c r="A34" s="8" t="s">
        <v>73</v>
      </c>
      <c r="B34" s="9">
        <v>648</v>
      </c>
      <c r="C34" s="21" t="s">
        <v>74</v>
      </c>
      <c r="D34" s="7">
        <v>3000</v>
      </c>
      <c r="E34" s="81">
        <v>0</v>
      </c>
    </row>
    <row r="35" spans="1:5" ht="12.75">
      <c r="A35" s="8" t="s">
        <v>351</v>
      </c>
      <c r="B35" s="9">
        <v>648</v>
      </c>
      <c r="C35" s="21" t="s">
        <v>75</v>
      </c>
      <c r="D35" s="7">
        <v>0</v>
      </c>
      <c r="E35" s="81">
        <v>0</v>
      </c>
    </row>
    <row r="36" spans="1:5" ht="12.75">
      <c r="A36" s="8" t="s">
        <v>76</v>
      </c>
      <c r="B36" s="9">
        <v>649</v>
      </c>
      <c r="C36" s="21" t="s">
        <v>57</v>
      </c>
      <c r="D36" s="7">
        <v>30</v>
      </c>
      <c r="E36" s="81">
        <v>0</v>
      </c>
    </row>
    <row r="37" spans="1:5" ht="12.75">
      <c r="A37" s="8" t="s">
        <v>77</v>
      </c>
      <c r="B37" s="9">
        <v>649</v>
      </c>
      <c r="C37" s="21" t="s">
        <v>64</v>
      </c>
      <c r="D37" s="7">
        <v>0</v>
      </c>
      <c r="E37" s="81">
        <v>0</v>
      </c>
    </row>
    <row r="38" spans="1:5" ht="12.75">
      <c r="A38" s="8" t="s">
        <v>78</v>
      </c>
      <c r="B38" s="9">
        <v>649</v>
      </c>
      <c r="C38" s="21" t="s">
        <v>68</v>
      </c>
      <c r="D38" s="7">
        <v>0</v>
      </c>
      <c r="E38" s="81">
        <v>0</v>
      </c>
    </row>
    <row r="39" spans="1:5" ht="12.75">
      <c r="A39" s="8" t="s">
        <v>79</v>
      </c>
      <c r="B39" s="9">
        <v>649</v>
      </c>
      <c r="C39" s="21" t="s">
        <v>70</v>
      </c>
      <c r="D39" s="7">
        <v>0</v>
      </c>
      <c r="E39" s="81">
        <v>0</v>
      </c>
    </row>
    <row r="40" spans="1:5" ht="12.75">
      <c r="A40" s="8" t="s">
        <v>80</v>
      </c>
      <c r="B40" s="9">
        <v>649</v>
      </c>
      <c r="C40" s="21" t="s">
        <v>72</v>
      </c>
      <c r="D40" s="7">
        <v>0</v>
      </c>
      <c r="E40" s="81">
        <v>0</v>
      </c>
    </row>
    <row r="41" spans="1:5" ht="12.75">
      <c r="A41" s="8" t="s">
        <v>81</v>
      </c>
      <c r="B41" s="9">
        <v>649</v>
      </c>
      <c r="C41" s="21" t="s">
        <v>74</v>
      </c>
      <c r="D41" s="7">
        <v>75</v>
      </c>
      <c r="E41" s="81">
        <v>0</v>
      </c>
    </row>
    <row r="42" spans="1:5" ht="12.75">
      <c r="A42" s="8" t="s">
        <v>82</v>
      </c>
      <c r="B42" s="9">
        <v>649</v>
      </c>
      <c r="C42" s="21" t="s">
        <v>75</v>
      </c>
      <c r="D42" s="7">
        <v>0</v>
      </c>
      <c r="E42" s="81">
        <v>0</v>
      </c>
    </row>
    <row r="43" spans="1:5" ht="12.75">
      <c r="A43" s="8" t="s">
        <v>253</v>
      </c>
      <c r="B43" s="9">
        <v>649</v>
      </c>
      <c r="C43" s="21" t="s">
        <v>85</v>
      </c>
      <c r="D43" s="7">
        <v>0</v>
      </c>
      <c r="E43" s="81">
        <v>0</v>
      </c>
    </row>
    <row r="44" spans="1:5" ht="12.75">
      <c r="A44" s="8" t="s">
        <v>354</v>
      </c>
      <c r="B44" s="9">
        <v>649</v>
      </c>
      <c r="C44" s="21" t="s">
        <v>352</v>
      </c>
      <c r="D44" s="7">
        <v>200</v>
      </c>
      <c r="E44" s="81">
        <v>0</v>
      </c>
    </row>
    <row r="45" spans="1:5" ht="12.75">
      <c r="A45" s="8" t="s">
        <v>355</v>
      </c>
      <c r="B45" s="9">
        <v>649</v>
      </c>
      <c r="C45" s="21" t="s">
        <v>353</v>
      </c>
      <c r="D45" s="7">
        <v>0</v>
      </c>
      <c r="E45" s="81">
        <v>0</v>
      </c>
    </row>
    <row r="46" spans="1:5" ht="12.75">
      <c r="A46" s="8" t="s">
        <v>252</v>
      </c>
      <c r="B46" s="9">
        <v>649</v>
      </c>
      <c r="C46" s="21" t="s">
        <v>251</v>
      </c>
      <c r="D46" s="7">
        <v>0</v>
      </c>
      <c r="E46" s="81">
        <v>0</v>
      </c>
    </row>
    <row r="47" spans="1:5" ht="12.75">
      <c r="A47" s="8" t="s">
        <v>83</v>
      </c>
      <c r="B47" s="9">
        <v>649</v>
      </c>
      <c r="C47" s="21" t="s">
        <v>86</v>
      </c>
      <c r="D47" s="7">
        <v>2500</v>
      </c>
      <c r="E47" s="81">
        <v>0</v>
      </c>
    </row>
    <row r="48" spans="1:5" ht="12.75">
      <c r="A48" s="8" t="s">
        <v>84</v>
      </c>
      <c r="B48" s="9">
        <v>649</v>
      </c>
      <c r="C48" s="21" t="s">
        <v>87</v>
      </c>
      <c r="D48" s="7">
        <v>200</v>
      </c>
      <c r="E48" s="81">
        <v>0</v>
      </c>
    </row>
    <row r="49" spans="1:5" ht="12.75">
      <c r="A49" s="8" t="s">
        <v>363</v>
      </c>
      <c r="B49" s="9">
        <v>649</v>
      </c>
      <c r="C49" s="21" t="s">
        <v>105</v>
      </c>
      <c r="D49" s="7">
        <v>0</v>
      </c>
      <c r="E49" s="81">
        <v>0</v>
      </c>
    </row>
    <row r="50" spans="1:5" ht="12.75">
      <c r="A50" s="8"/>
      <c r="B50" s="9"/>
      <c r="C50" s="21"/>
      <c r="D50" s="7"/>
      <c r="E50" s="81"/>
    </row>
    <row r="51" spans="1:5" ht="12.75">
      <c r="A51" s="8"/>
      <c r="B51" s="9"/>
      <c r="C51" s="9"/>
      <c r="D51" s="6"/>
      <c r="E51" s="81"/>
    </row>
    <row r="52" spans="1:5" ht="12.75">
      <c r="A52" s="8"/>
      <c r="B52" s="9"/>
      <c r="C52" s="9"/>
      <c r="D52" s="6"/>
      <c r="E52" s="81"/>
    </row>
    <row r="53" spans="1:5" ht="12.75">
      <c r="A53" s="4" t="s">
        <v>34</v>
      </c>
      <c r="B53" s="9"/>
      <c r="C53" s="9"/>
      <c r="D53" s="33">
        <f>D54+D55+D56+D57+D59</f>
        <v>1700</v>
      </c>
      <c r="E53" s="100">
        <f>E54+E55+E56+E57+E59</f>
        <v>0</v>
      </c>
    </row>
    <row r="54" spans="1:5" ht="12.75">
      <c r="A54" s="8" t="s">
        <v>35</v>
      </c>
      <c r="B54" s="9">
        <v>661</v>
      </c>
      <c r="C54" s="21"/>
      <c r="D54" s="7">
        <v>0</v>
      </c>
      <c r="E54" s="81">
        <v>0</v>
      </c>
    </row>
    <row r="55" spans="1:5" ht="12.75">
      <c r="A55" s="8" t="s">
        <v>15</v>
      </c>
      <c r="B55" s="9">
        <v>662</v>
      </c>
      <c r="C55" s="21" t="s">
        <v>56</v>
      </c>
      <c r="D55" s="7">
        <v>1600</v>
      </c>
      <c r="E55" s="81">
        <v>0</v>
      </c>
    </row>
    <row r="56" spans="1:5" ht="12.75">
      <c r="A56" s="8" t="s">
        <v>356</v>
      </c>
      <c r="B56" s="9">
        <v>663</v>
      </c>
      <c r="C56" s="21" t="s">
        <v>56</v>
      </c>
      <c r="D56" s="7">
        <v>100</v>
      </c>
      <c r="E56" s="81">
        <v>0</v>
      </c>
    </row>
    <row r="57" spans="1:5" ht="12.75">
      <c r="A57" s="8" t="s">
        <v>357</v>
      </c>
      <c r="B57" s="9">
        <v>664</v>
      </c>
      <c r="C57" s="21" t="s">
        <v>349</v>
      </c>
      <c r="D57" s="7">
        <v>0</v>
      </c>
      <c r="E57" s="82">
        <v>0</v>
      </c>
    </row>
    <row r="58" spans="1:5" ht="12.75">
      <c r="A58" s="8" t="s">
        <v>358</v>
      </c>
      <c r="B58" s="9">
        <v>664</v>
      </c>
      <c r="C58" s="21" t="s">
        <v>123</v>
      </c>
      <c r="D58" s="7">
        <v>0</v>
      </c>
      <c r="E58" s="82">
        <v>0</v>
      </c>
    </row>
    <row r="59" spans="1:5" ht="12.75">
      <c r="A59" s="8" t="s">
        <v>36</v>
      </c>
      <c r="B59" s="9">
        <v>669</v>
      </c>
      <c r="C59" s="21" t="s">
        <v>56</v>
      </c>
      <c r="D59" s="7">
        <v>0</v>
      </c>
      <c r="E59" s="81">
        <v>0</v>
      </c>
    </row>
    <row r="60" spans="1:5" ht="12.75">
      <c r="A60" s="8"/>
      <c r="B60" s="9"/>
      <c r="C60" s="9"/>
      <c r="D60" s="6"/>
      <c r="E60" s="81"/>
    </row>
    <row r="61" spans="1:6" ht="24">
      <c r="A61" s="91" t="s">
        <v>327</v>
      </c>
      <c r="B61" s="9"/>
      <c r="C61" s="9"/>
      <c r="D61" s="33">
        <f>D62+D63+D64+D65+D66+D67+D68+D69+D70++D71+D72+D73</f>
        <v>618159</v>
      </c>
      <c r="E61" s="100">
        <f>E62+E63+E64+E65+E66+E67+E68+E69+E70++E71+E72+E73</f>
        <v>0</v>
      </c>
      <c r="F61" s="94"/>
    </row>
    <row r="62" spans="1:5" ht="12.75">
      <c r="A62" s="23" t="s">
        <v>89</v>
      </c>
      <c r="B62" s="9">
        <v>672</v>
      </c>
      <c r="C62" s="24" t="s">
        <v>94</v>
      </c>
      <c r="D62" s="25">
        <v>561592</v>
      </c>
      <c r="E62" s="81">
        <v>0</v>
      </c>
    </row>
    <row r="63" spans="1:6" ht="12.75">
      <c r="A63" s="23" t="s">
        <v>103</v>
      </c>
      <c r="B63" s="9">
        <v>672</v>
      </c>
      <c r="C63" s="24" t="s">
        <v>95</v>
      </c>
      <c r="D63" s="25">
        <v>7231</v>
      </c>
      <c r="E63" s="90">
        <v>0</v>
      </c>
      <c r="F63" s="94"/>
    </row>
    <row r="64" spans="1:5" ht="12.75">
      <c r="A64" s="23" t="s">
        <v>90</v>
      </c>
      <c r="B64" s="9">
        <v>672</v>
      </c>
      <c r="C64" s="24" t="s">
        <v>96</v>
      </c>
      <c r="D64" s="25">
        <v>42</v>
      </c>
      <c r="E64" s="90">
        <v>0</v>
      </c>
    </row>
    <row r="65" spans="1:5" ht="12.75">
      <c r="A65" s="23" t="s">
        <v>91</v>
      </c>
      <c r="B65" s="9">
        <v>672</v>
      </c>
      <c r="C65" s="24" t="s">
        <v>97</v>
      </c>
      <c r="D65" s="25">
        <v>564</v>
      </c>
      <c r="E65" s="90">
        <v>0</v>
      </c>
    </row>
    <row r="66" spans="1:5" ht="12.75">
      <c r="A66" s="23" t="s">
        <v>104</v>
      </c>
      <c r="B66" s="9">
        <v>672</v>
      </c>
      <c r="C66" s="24" t="s">
        <v>98</v>
      </c>
      <c r="D66" s="25">
        <v>8000</v>
      </c>
      <c r="E66" s="90">
        <v>0</v>
      </c>
    </row>
    <row r="67" spans="1:5" ht="12.75">
      <c r="A67" s="23" t="s">
        <v>359</v>
      </c>
      <c r="B67" s="9">
        <v>672</v>
      </c>
      <c r="C67" s="24" t="s">
        <v>99</v>
      </c>
      <c r="D67" s="25">
        <v>0</v>
      </c>
      <c r="E67" s="90">
        <v>0</v>
      </c>
    </row>
    <row r="68" spans="1:5" ht="12.75">
      <c r="A68" s="23" t="s">
        <v>92</v>
      </c>
      <c r="B68" s="9">
        <v>672</v>
      </c>
      <c r="C68" s="24" t="s">
        <v>100</v>
      </c>
      <c r="D68" s="25">
        <v>0</v>
      </c>
      <c r="E68" s="90">
        <v>0</v>
      </c>
    </row>
    <row r="69" spans="1:5" ht="12.75">
      <c r="A69" s="23" t="s">
        <v>362</v>
      </c>
      <c r="B69" s="9">
        <v>672</v>
      </c>
      <c r="C69" s="24" t="s">
        <v>360</v>
      </c>
      <c r="D69" s="25">
        <v>0</v>
      </c>
      <c r="E69" s="90">
        <v>0</v>
      </c>
    </row>
    <row r="70" spans="1:6" ht="12.75">
      <c r="A70" s="23" t="s">
        <v>401</v>
      </c>
      <c r="B70" s="9">
        <v>672</v>
      </c>
      <c r="C70" s="24" t="s">
        <v>361</v>
      </c>
      <c r="D70" s="25">
        <v>834</v>
      </c>
      <c r="E70" s="90">
        <v>0</v>
      </c>
      <c r="F70" s="94"/>
    </row>
    <row r="71" spans="1:5" ht="12.75">
      <c r="A71" s="23" t="s">
        <v>93</v>
      </c>
      <c r="B71" s="9">
        <v>672</v>
      </c>
      <c r="C71" s="24" t="s">
        <v>101</v>
      </c>
      <c r="D71" s="25">
        <v>1727</v>
      </c>
      <c r="E71" s="90">
        <v>0</v>
      </c>
    </row>
    <row r="72" spans="1:5" ht="12.75">
      <c r="A72" s="23" t="s">
        <v>402</v>
      </c>
      <c r="B72" s="9">
        <v>672</v>
      </c>
      <c r="C72" s="24" t="s">
        <v>102</v>
      </c>
      <c r="D72" s="25">
        <v>38169</v>
      </c>
      <c r="E72" s="90">
        <v>0</v>
      </c>
    </row>
    <row r="73" spans="1:9" ht="12.75">
      <c r="A73" s="23"/>
      <c r="B73" s="9"/>
      <c r="C73" s="24"/>
      <c r="D73" s="25"/>
      <c r="E73" s="90"/>
      <c r="I73" s="94"/>
    </row>
    <row r="74" spans="1:5" ht="13.5" thickBot="1">
      <c r="A74" s="101"/>
      <c r="B74" s="102"/>
      <c r="C74" s="103"/>
      <c r="D74" s="104"/>
      <c r="E74" s="105"/>
    </row>
    <row r="75" spans="1:7" ht="15.75" thickBot="1">
      <c r="A75" s="30" t="s">
        <v>2</v>
      </c>
      <c r="B75" s="31"/>
      <c r="C75" s="31"/>
      <c r="D75" s="32">
        <f>D8+D20+D53+D61</f>
        <v>735049</v>
      </c>
      <c r="E75" s="142">
        <f>E8+E20+E53+E61</f>
        <v>103353</v>
      </c>
      <c r="F75" s="94"/>
      <c r="G75" s="94"/>
    </row>
    <row r="76" spans="1:5" ht="15.75" thickBot="1">
      <c r="A76" s="26"/>
      <c r="B76" s="27"/>
      <c r="C76" s="27"/>
      <c r="D76" s="28"/>
      <c r="E76" s="29"/>
    </row>
    <row r="77" spans="1:5" ht="15">
      <c r="A77" s="10" t="s">
        <v>5</v>
      </c>
      <c r="B77" s="11"/>
      <c r="C77" s="11"/>
      <c r="D77" s="12"/>
      <c r="E77" s="83"/>
    </row>
    <row r="78" spans="1:7" ht="15">
      <c r="A78" s="13" t="s">
        <v>16</v>
      </c>
      <c r="B78" s="14"/>
      <c r="C78" s="14"/>
      <c r="D78" s="15">
        <f>D79+D80+D81+D82+D83+D84+D85+D86+D87+D88+D89+D90+D91+D92+D93+D94+D95+D96+D97+D98+D99+D100+D101+D102+D103</f>
        <v>121152</v>
      </c>
      <c r="E78" s="84">
        <f>E79+E80+E81+E82+E83+E84+E85+E86+E87+E88+E89+E90+E91+E92+E93+E94+E95+E96+E97+E98+E99+E100+E101+E102+E103</f>
        <v>33038</v>
      </c>
      <c r="F78" s="94"/>
      <c r="G78" s="94"/>
    </row>
    <row r="79" spans="1:5" ht="12.75">
      <c r="A79" s="16" t="s">
        <v>139</v>
      </c>
      <c r="B79" s="148">
        <v>501</v>
      </c>
      <c r="C79" s="149" t="s">
        <v>75</v>
      </c>
      <c r="D79" s="7">
        <v>7</v>
      </c>
      <c r="E79" s="85">
        <v>2</v>
      </c>
    </row>
    <row r="80" spans="1:5" ht="12.75">
      <c r="A80" s="16" t="s">
        <v>106</v>
      </c>
      <c r="B80" s="148">
        <v>501</v>
      </c>
      <c r="C80" s="149" t="s">
        <v>116</v>
      </c>
      <c r="D80" s="7">
        <v>800</v>
      </c>
      <c r="E80" s="85">
        <v>120</v>
      </c>
    </row>
    <row r="81" spans="1:5" ht="12.75">
      <c r="A81" s="16" t="s">
        <v>107</v>
      </c>
      <c r="B81" s="148">
        <v>501</v>
      </c>
      <c r="C81" s="149" t="s">
        <v>88</v>
      </c>
      <c r="D81" s="7">
        <v>250</v>
      </c>
      <c r="E81" s="85">
        <v>40</v>
      </c>
    </row>
    <row r="82" spans="1:5" ht="12.75">
      <c r="A82" s="16" t="s">
        <v>108</v>
      </c>
      <c r="B82" s="148">
        <v>501</v>
      </c>
      <c r="C82" s="149" t="s">
        <v>117</v>
      </c>
      <c r="D82" s="7">
        <v>75</v>
      </c>
      <c r="E82" s="85">
        <v>1</v>
      </c>
    </row>
    <row r="83" spans="1:5" ht="12.75">
      <c r="A83" s="16" t="s">
        <v>131</v>
      </c>
      <c r="B83" s="148">
        <v>501</v>
      </c>
      <c r="C83" s="149" t="s">
        <v>118</v>
      </c>
      <c r="D83" s="7">
        <v>730</v>
      </c>
      <c r="E83" s="85">
        <v>110</v>
      </c>
    </row>
    <row r="84" spans="1:5" ht="12.75">
      <c r="A84" s="16" t="s">
        <v>109</v>
      </c>
      <c r="B84" s="148">
        <v>501</v>
      </c>
      <c r="C84" s="149" t="s">
        <v>119</v>
      </c>
      <c r="D84" s="7">
        <v>31000</v>
      </c>
      <c r="E84" s="85">
        <v>4700</v>
      </c>
    </row>
    <row r="85" spans="1:5" ht="12.75">
      <c r="A85" s="16" t="s">
        <v>110</v>
      </c>
      <c r="B85" s="148">
        <v>501</v>
      </c>
      <c r="C85" s="149" t="s">
        <v>120</v>
      </c>
      <c r="D85" s="7">
        <v>30</v>
      </c>
      <c r="E85" s="85">
        <v>5</v>
      </c>
    </row>
    <row r="86" spans="1:5" ht="12.75">
      <c r="A86" s="16" t="s">
        <v>132</v>
      </c>
      <c r="B86" s="148">
        <v>501</v>
      </c>
      <c r="C86" s="149" t="s">
        <v>121</v>
      </c>
      <c r="D86" s="7">
        <v>14000</v>
      </c>
      <c r="E86" s="85">
        <v>2100</v>
      </c>
    </row>
    <row r="87" spans="1:5" ht="12.75">
      <c r="A87" s="16" t="s">
        <v>133</v>
      </c>
      <c r="B87" s="148">
        <v>501</v>
      </c>
      <c r="C87" s="22" t="s">
        <v>122</v>
      </c>
      <c r="D87" s="7">
        <v>710</v>
      </c>
      <c r="E87" s="85">
        <v>60</v>
      </c>
    </row>
    <row r="88" spans="1:5" ht="12.75">
      <c r="A88" s="16" t="s">
        <v>112</v>
      </c>
      <c r="B88" s="148">
        <v>501</v>
      </c>
      <c r="C88" s="22" t="s">
        <v>123</v>
      </c>
      <c r="D88" s="7">
        <v>2500</v>
      </c>
      <c r="E88" s="85">
        <v>900</v>
      </c>
    </row>
    <row r="89" spans="1:5" ht="12.75">
      <c r="A89" s="16" t="s">
        <v>113</v>
      </c>
      <c r="B89" s="148">
        <v>501</v>
      </c>
      <c r="C89" s="22" t="s">
        <v>124</v>
      </c>
      <c r="D89" s="7">
        <v>8000</v>
      </c>
      <c r="E89" s="85">
        <v>700</v>
      </c>
    </row>
    <row r="90" spans="1:5" ht="12.75">
      <c r="A90" s="16" t="s">
        <v>135</v>
      </c>
      <c r="B90" s="148">
        <v>501</v>
      </c>
      <c r="C90" s="22" t="s">
        <v>134</v>
      </c>
      <c r="D90" s="7">
        <v>2300</v>
      </c>
      <c r="E90" s="85">
        <v>100</v>
      </c>
    </row>
    <row r="91" spans="1:5" ht="12.75">
      <c r="A91" s="16" t="s">
        <v>114</v>
      </c>
      <c r="B91" s="148">
        <v>501</v>
      </c>
      <c r="C91" s="22" t="s">
        <v>125</v>
      </c>
      <c r="D91" s="7">
        <v>30000</v>
      </c>
      <c r="E91" s="85">
        <v>11000</v>
      </c>
    </row>
    <row r="92" spans="1:5" ht="12.75">
      <c r="A92" s="16" t="s">
        <v>115</v>
      </c>
      <c r="B92" s="148">
        <v>501</v>
      </c>
      <c r="C92" s="22" t="s">
        <v>126</v>
      </c>
      <c r="D92" s="7">
        <v>4000</v>
      </c>
      <c r="E92" s="85">
        <v>1000</v>
      </c>
    </row>
    <row r="93" spans="1:5" ht="12.75">
      <c r="A93" s="16" t="s">
        <v>389</v>
      </c>
      <c r="B93" s="148">
        <v>501</v>
      </c>
      <c r="C93" s="22" t="s">
        <v>364</v>
      </c>
      <c r="D93" s="7">
        <v>100</v>
      </c>
      <c r="E93" s="85">
        <v>10</v>
      </c>
    </row>
    <row r="94" spans="1:5" ht="12.75">
      <c r="A94" s="16" t="s">
        <v>136</v>
      </c>
      <c r="B94" s="148">
        <v>501</v>
      </c>
      <c r="C94" s="22" t="s">
        <v>127</v>
      </c>
      <c r="D94" s="7">
        <v>4500</v>
      </c>
      <c r="E94" s="85">
        <v>600</v>
      </c>
    </row>
    <row r="95" spans="1:5" ht="12.75">
      <c r="A95" s="16" t="s">
        <v>137</v>
      </c>
      <c r="B95" s="148">
        <v>501</v>
      </c>
      <c r="C95" s="22" t="s">
        <v>128</v>
      </c>
      <c r="D95" s="7">
        <v>35000</v>
      </c>
      <c r="E95" s="85">
        <v>10000</v>
      </c>
    </row>
    <row r="96" spans="1:5" ht="12.75">
      <c r="A96" s="16" t="s">
        <v>130</v>
      </c>
      <c r="B96" s="17">
        <v>502</v>
      </c>
      <c r="C96" s="22" t="s">
        <v>64</v>
      </c>
      <c r="D96" s="7">
        <v>2500</v>
      </c>
      <c r="E96" s="85">
        <v>500</v>
      </c>
    </row>
    <row r="97" spans="1:5" ht="12.75">
      <c r="A97" s="16" t="s">
        <v>140</v>
      </c>
      <c r="B97" s="17">
        <v>502</v>
      </c>
      <c r="C97" s="22" t="s">
        <v>129</v>
      </c>
      <c r="D97" s="7">
        <v>4000</v>
      </c>
      <c r="E97" s="85">
        <v>1000</v>
      </c>
    </row>
    <row r="98" spans="1:5" ht="12.75">
      <c r="A98" s="16" t="s">
        <v>111</v>
      </c>
      <c r="B98" s="17">
        <v>503</v>
      </c>
      <c r="C98" s="22" t="s">
        <v>64</v>
      </c>
      <c r="D98" s="7">
        <v>650</v>
      </c>
      <c r="E98" s="85">
        <v>90</v>
      </c>
    </row>
    <row r="99" spans="1:5" ht="12.75">
      <c r="A99" s="16" t="s">
        <v>138</v>
      </c>
      <c r="B99" s="17">
        <v>503</v>
      </c>
      <c r="C99" s="22" t="s">
        <v>129</v>
      </c>
      <c r="D99" s="7">
        <v>0</v>
      </c>
      <c r="E99" s="85">
        <v>0</v>
      </c>
    </row>
    <row r="100" spans="1:5" ht="12.75">
      <c r="A100" s="16" t="s">
        <v>0</v>
      </c>
      <c r="B100" s="17">
        <v>504</v>
      </c>
      <c r="C100" s="22" t="s">
        <v>123</v>
      </c>
      <c r="D100" s="7">
        <v>0</v>
      </c>
      <c r="E100" s="85">
        <v>0</v>
      </c>
    </row>
    <row r="101" spans="1:5" ht="12.75">
      <c r="A101" s="16" t="s">
        <v>43</v>
      </c>
      <c r="B101" s="17">
        <v>506</v>
      </c>
      <c r="C101" s="22" t="s">
        <v>57</v>
      </c>
      <c r="D101" s="7">
        <v>-15000</v>
      </c>
      <c r="E101" s="85">
        <v>0</v>
      </c>
    </row>
    <row r="102" spans="1:5" ht="12.75">
      <c r="A102" s="16" t="s">
        <v>44</v>
      </c>
      <c r="B102" s="17">
        <v>507</v>
      </c>
      <c r="C102" s="22" t="s">
        <v>57</v>
      </c>
      <c r="D102" s="7">
        <v>-5000</v>
      </c>
      <c r="E102" s="85">
        <v>0</v>
      </c>
    </row>
    <row r="103" spans="1:5" ht="12.75">
      <c r="A103" s="16" t="s">
        <v>45</v>
      </c>
      <c r="B103" s="17">
        <v>508</v>
      </c>
      <c r="C103" s="22" t="s">
        <v>57</v>
      </c>
      <c r="D103" s="7">
        <v>0</v>
      </c>
      <c r="E103" s="85">
        <v>0</v>
      </c>
    </row>
    <row r="104" spans="1:5" ht="12.75">
      <c r="A104" s="16"/>
      <c r="B104" s="17"/>
      <c r="C104" s="22"/>
      <c r="D104" s="18"/>
      <c r="E104" s="85"/>
    </row>
    <row r="105" spans="1:7" ht="12.75">
      <c r="A105" s="19" t="s">
        <v>17</v>
      </c>
      <c r="B105" s="17"/>
      <c r="C105" s="17"/>
      <c r="D105" s="34">
        <f>D106+D107+D108+D109+D110+D111+D112+D113+D114+D115+D116+D117+D118+D119+D120+D121+D122+D123+D124+D125+D126+D127+D128+D129+D130+D131+D132+D133+D134+D135+D136+D137+D138+D139+D140+D141+D142+D143+D144+D145+D146+D147+D148+D149+D150+D151</f>
        <v>297725</v>
      </c>
      <c r="E105" s="143">
        <f>E106+E107+E108+E109+E110+E111+E112+E113+E114+E115+E116+E117+E118+E119+E120+E121+E122+E123+E124+E125+E126+E127+E128+E129+E130+E131+E132+E133+E134+E135+E136+E137+E138+E139+E140+E141+E142+E143+E144+E145+E146+E147+E148+E149+E150+E151</f>
        <v>25201</v>
      </c>
      <c r="F105" s="94"/>
      <c r="G105" s="94"/>
    </row>
    <row r="106" spans="1:5" ht="12.75">
      <c r="A106" s="16" t="s">
        <v>142</v>
      </c>
      <c r="B106" s="17">
        <v>511</v>
      </c>
      <c r="C106" s="22" t="s">
        <v>57</v>
      </c>
      <c r="D106" s="7">
        <v>2500</v>
      </c>
      <c r="E106" s="85">
        <v>300</v>
      </c>
    </row>
    <row r="107" spans="1:5" ht="12.75">
      <c r="A107" s="16" t="s">
        <v>143</v>
      </c>
      <c r="B107" s="17">
        <v>511</v>
      </c>
      <c r="C107" s="22" t="s">
        <v>63</v>
      </c>
      <c r="D107" s="7">
        <v>7000</v>
      </c>
      <c r="E107" s="85">
        <v>1000</v>
      </c>
    </row>
    <row r="108" spans="1:5" ht="12.75">
      <c r="A108" s="16" t="s">
        <v>150</v>
      </c>
      <c r="B108" s="17">
        <v>511</v>
      </c>
      <c r="C108" s="22" t="s">
        <v>64</v>
      </c>
      <c r="D108" s="7">
        <v>6000</v>
      </c>
      <c r="E108" s="85">
        <v>600</v>
      </c>
    </row>
    <row r="109" spans="1:5" ht="12.75">
      <c r="A109" s="16" t="s">
        <v>250</v>
      </c>
      <c r="B109" s="17">
        <v>511</v>
      </c>
      <c r="C109" s="22" t="s">
        <v>68</v>
      </c>
      <c r="D109" s="7">
        <v>156211</v>
      </c>
      <c r="E109" s="85">
        <v>20000</v>
      </c>
    </row>
    <row r="110" spans="1:5" ht="12.75">
      <c r="A110" s="16" t="s">
        <v>144</v>
      </c>
      <c r="B110" s="17">
        <v>511</v>
      </c>
      <c r="C110" s="22" t="s">
        <v>70</v>
      </c>
      <c r="D110" s="7">
        <v>0</v>
      </c>
      <c r="E110" s="85">
        <v>0</v>
      </c>
    </row>
    <row r="111" spans="1:5" ht="12.75">
      <c r="A111" s="16" t="s">
        <v>145</v>
      </c>
      <c r="B111" s="17">
        <v>511</v>
      </c>
      <c r="C111" s="22" t="s">
        <v>72</v>
      </c>
      <c r="D111" s="7">
        <v>300</v>
      </c>
      <c r="E111" s="85">
        <v>50</v>
      </c>
    </row>
    <row r="112" spans="1:5" ht="12.75">
      <c r="A112" s="16" t="s">
        <v>146</v>
      </c>
      <c r="B112" s="17">
        <v>511</v>
      </c>
      <c r="C112" s="22" t="s">
        <v>141</v>
      </c>
      <c r="D112" s="7">
        <v>105000</v>
      </c>
      <c r="E112" s="85">
        <v>0</v>
      </c>
    </row>
    <row r="113" spans="1:5" ht="12.75">
      <c r="A113" s="16" t="s">
        <v>365</v>
      </c>
      <c r="B113" s="17">
        <v>511</v>
      </c>
      <c r="C113" s="22" t="s">
        <v>87</v>
      </c>
      <c r="D113" s="7">
        <v>0</v>
      </c>
      <c r="E113" s="85">
        <v>0</v>
      </c>
    </row>
    <row r="114" spans="1:5" ht="12.75">
      <c r="A114" s="16" t="s">
        <v>147</v>
      </c>
      <c r="B114" s="17">
        <v>512</v>
      </c>
      <c r="C114" s="22" t="s">
        <v>57</v>
      </c>
      <c r="D114" s="7">
        <v>4000</v>
      </c>
      <c r="E114" s="85">
        <v>550</v>
      </c>
    </row>
    <row r="115" spans="1:5" ht="12.75">
      <c r="A115" s="16" t="s">
        <v>148</v>
      </c>
      <c r="B115" s="17">
        <v>512</v>
      </c>
      <c r="C115" s="22" t="s">
        <v>149</v>
      </c>
      <c r="D115" s="7">
        <v>0</v>
      </c>
      <c r="E115" s="85">
        <v>0</v>
      </c>
    </row>
    <row r="116" spans="1:5" ht="12.75">
      <c r="A116" s="16" t="s">
        <v>18</v>
      </c>
      <c r="B116" s="17">
        <v>513</v>
      </c>
      <c r="C116" s="22" t="s">
        <v>56</v>
      </c>
      <c r="D116" s="7">
        <v>110</v>
      </c>
      <c r="E116" s="85">
        <v>0</v>
      </c>
    </row>
    <row r="117" spans="1:5" ht="12.75">
      <c r="A117" s="16" t="s">
        <v>44</v>
      </c>
      <c r="B117" s="17">
        <v>516</v>
      </c>
      <c r="C117" s="22" t="s">
        <v>57</v>
      </c>
      <c r="D117" s="7">
        <v>-4000</v>
      </c>
      <c r="E117" s="85">
        <v>0</v>
      </c>
    </row>
    <row r="118" spans="1:5" ht="12.75">
      <c r="A118" s="16" t="s">
        <v>262</v>
      </c>
      <c r="B118" s="17">
        <v>518</v>
      </c>
      <c r="C118" s="22" t="s">
        <v>57</v>
      </c>
      <c r="D118" s="7">
        <v>500</v>
      </c>
      <c r="E118" s="85">
        <v>10</v>
      </c>
    </row>
    <row r="119" spans="1:5" ht="12.75">
      <c r="A119" s="16" t="s">
        <v>177</v>
      </c>
      <c r="B119" s="17">
        <v>518</v>
      </c>
      <c r="C119" s="22" t="s">
        <v>75</v>
      </c>
      <c r="D119" s="7">
        <v>1800</v>
      </c>
      <c r="E119" s="85">
        <v>220</v>
      </c>
    </row>
    <row r="120" spans="1:5" ht="12.75">
      <c r="A120" s="16" t="s">
        <v>178</v>
      </c>
      <c r="B120" s="17">
        <v>518</v>
      </c>
      <c r="C120" s="22" t="s">
        <v>151</v>
      </c>
      <c r="D120" s="7">
        <v>900</v>
      </c>
      <c r="E120" s="85">
        <v>120</v>
      </c>
    </row>
    <row r="121" spans="1:5" ht="12.75">
      <c r="A121" s="16" t="s">
        <v>179</v>
      </c>
      <c r="B121" s="17">
        <v>518</v>
      </c>
      <c r="C121" s="22" t="s">
        <v>152</v>
      </c>
      <c r="D121" s="7">
        <v>500</v>
      </c>
      <c r="E121" s="85">
        <v>80</v>
      </c>
    </row>
    <row r="122" spans="1:5" ht="12.75">
      <c r="A122" s="16" t="s">
        <v>180</v>
      </c>
      <c r="B122" s="17">
        <v>518</v>
      </c>
      <c r="C122" s="22" t="s">
        <v>153</v>
      </c>
      <c r="D122" s="7">
        <v>810</v>
      </c>
      <c r="E122" s="85">
        <v>120</v>
      </c>
    </row>
    <row r="123" spans="1:5" ht="12.75">
      <c r="A123" s="16" t="s">
        <v>181</v>
      </c>
      <c r="B123" s="17">
        <v>518</v>
      </c>
      <c r="C123" s="22" t="s">
        <v>154</v>
      </c>
      <c r="D123" s="7">
        <v>128</v>
      </c>
      <c r="E123" s="85">
        <v>20</v>
      </c>
    </row>
    <row r="124" spans="1:5" ht="12.75">
      <c r="A124" s="16" t="s">
        <v>182</v>
      </c>
      <c r="B124" s="17">
        <v>518</v>
      </c>
      <c r="C124" s="22" t="s">
        <v>155</v>
      </c>
      <c r="D124" s="7">
        <v>370</v>
      </c>
      <c r="E124" s="85">
        <v>60</v>
      </c>
    </row>
    <row r="125" spans="1:5" ht="12.75">
      <c r="A125" s="16" t="s">
        <v>366</v>
      </c>
      <c r="B125" s="17">
        <v>518</v>
      </c>
      <c r="C125" s="22" t="s">
        <v>156</v>
      </c>
      <c r="D125" s="7">
        <v>220</v>
      </c>
      <c r="E125" s="85">
        <v>32</v>
      </c>
    </row>
    <row r="126" spans="1:5" ht="12.75">
      <c r="A126" s="16" t="s">
        <v>183</v>
      </c>
      <c r="B126" s="17">
        <v>518</v>
      </c>
      <c r="C126" s="22" t="s">
        <v>157</v>
      </c>
      <c r="D126" s="7">
        <v>0</v>
      </c>
      <c r="E126" s="85">
        <v>0</v>
      </c>
    </row>
    <row r="127" spans="1:5" ht="12.75">
      <c r="A127" s="16" t="s">
        <v>184</v>
      </c>
      <c r="B127" s="17">
        <v>518</v>
      </c>
      <c r="C127" s="22" t="s">
        <v>158</v>
      </c>
      <c r="D127" s="7">
        <v>0</v>
      </c>
      <c r="E127" s="85">
        <v>0</v>
      </c>
    </row>
    <row r="128" spans="1:5" ht="12.75">
      <c r="A128" s="16" t="s">
        <v>185</v>
      </c>
      <c r="B128" s="17">
        <v>518</v>
      </c>
      <c r="C128" s="22" t="s">
        <v>159</v>
      </c>
      <c r="D128" s="7">
        <v>10</v>
      </c>
      <c r="E128" s="85">
        <v>2</v>
      </c>
    </row>
    <row r="129" spans="1:5" ht="12.75">
      <c r="A129" s="16" t="s">
        <v>263</v>
      </c>
      <c r="B129" s="17">
        <v>518</v>
      </c>
      <c r="C129" s="22" t="s">
        <v>97</v>
      </c>
      <c r="D129" s="7">
        <v>0</v>
      </c>
      <c r="E129" s="85">
        <v>0</v>
      </c>
    </row>
    <row r="130" spans="1:5" ht="12.75">
      <c r="A130" s="16" t="s">
        <v>186</v>
      </c>
      <c r="B130" s="17">
        <v>518</v>
      </c>
      <c r="C130" s="22" t="s">
        <v>160</v>
      </c>
      <c r="D130" s="7">
        <v>750</v>
      </c>
      <c r="E130" s="85">
        <v>110</v>
      </c>
    </row>
    <row r="131" spans="1:5" ht="12.75">
      <c r="A131" s="16" t="s">
        <v>187</v>
      </c>
      <c r="B131" s="17">
        <v>518</v>
      </c>
      <c r="C131" s="22" t="s">
        <v>161</v>
      </c>
      <c r="D131" s="7">
        <v>100</v>
      </c>
      <c r="E131" s="85">
        <v>60</v>
      </c>
    </row>
    <row r="132" spans="1:5" ht="12.75">
      <c r="A132" s="16" t="s">
        <v>188</v>
      </c>
      <c r="B132" s="17">
        <v>518</v>
      </c>
      <c r="C132" s="22" t="s">
        <v>162</v>
      </c>
      <c r="D132" s="7">
        <v>1500</v>
      </c>
      <c r="E132" s="85">
        <v>300</v>
      </c>
    </row>
    <row r="133" spans="1:5" ht="12.75">
      <c r="A133" s="16" t="s">
        <v>367</v>
      </c>
      <c r="B133" s="17">
        <v>518</v>
      </c>
      <c r="C133" s="22" t="s">
        <v>368</v>
      </c>
      <c r="D133" s="7">
        <v>130</v>
      </c>
      <c r="E133" s="85">
        <v>1</v>
      </c>
    </row>
    <row r="134" spans="1:5" ht="12.75">
      <c r="A134" s="16" t="s">
        <v>370</v>
      </c>
      <c r="B134" s="17">
        <v>518</v>
      </c>
      <c r="C134" s="22" t="s">
        <v>369</v>
      </c>
      <c r="D134" s="7">
        <v>10</v>
      </c>
      <c r="E134" s="85">
        <v>1</v>
      </c>
    </row>
    <row r="135" spans="1:5" ht="12.75">
      <c r="A135" s="16" t="s">
        <v>374</v>
      </c>
      <c r="B135" s="17">
        <v>518</v>
      </c>
      <c r="C135" s="22" t="s">
        <v>375</v>
      </c>
      <c r="D135" s="7">
        <v>100</v>
      </c>
      <c r="E135" s="85">
        <v>15</v>
      </c>
    </row>
    <row r="136" spans="1:5" ht="12.75">
      <c r="A136" s="16" t="s">
        <v>376</v>
      </c>
      <c r="B136" s="17">
        <v>518</v>
      </c>
      <c r="C136" s="22" t="s">
        <v>163</v>
      </c>
      <c r="D136" s="7">
        <v>1400</v>
      </c>
      <c r="E136" s="85">
        <v>15</v>
      </c>
    </row>
    <row r="137" spans="1:5" ht="12.75">
      <c r="A137" s="16" t="s">
        <v>189</v>
      </c>
      <c r="B137" s="17">
        <v>518</v>
      </c>
      <c r="C137" s="22" t="s">
        <v>164</v>
      </c>
      <c r="D137" s="7">
        <v>400</v>
      </c>
      <c r="E137" s="85">
        <v>60</v>
      </c>
    </row>
    <row r="138" spans="1:5" ht="12.75">
      <c r="A138" s="16" t="s">
        <v>190</v>
      </c>
      <c r="B138" s="17">
        <v>518</v>
      </c>
      <c r="C138" s="22" t="s">
        <v>165</v>
      </c>
      <c r="D138" s="7">
        <v>650</v>
      </c>
      <c r="E138" s="85">
        <v>100</v>
      </c>
    </row>
    <row r="139" spans="1:5" ht="12.75">
      <c r="A139" s="16" t="s">
        <v>191</v>
      </c>
      <c r="B139" s="17">
        <v>518</v>
      </c>
      <c r="C139" s="22" t="s">
        <v>166</v>
      </c>
      <c r="D139" s="7">
        <v>28</v>
      </c>
      <c r="E139" s="85">
        <v>5</v>
      </c>
    </row>
    <row r="140" spans="1:5" ht="12.75">
      <c r="A140" s="16" t="s">
        <v>192</v>
      </c>
      <c r="B140" s="17">
        <v>518</v>
      </c>
      <c r="C140" s="22" t="s">
        <v>167</v>
      </c>
      <c r="D140" s="7">
        <v>0</v>
      </c>
      <c r="E140" s="85">
        <v>0</v>
      </c>
    </row>
    <row r="141" spans="1:5" ht="12.75">
      <c r="A141" s="16" t="s">
        <v>193</v>
      </c>
      <c r="B141" s="17">
        <v>518</v>
      </c>
      <c r="C141" s="22" t="s">
        <v>168</v>
      </c>
      <c r="D141" s="7">
        <v>3520</v>
      </c>
      <c r="E141" s="85">
        <v>500</v>
      </c>
    </row>
    <row r="142" spans="1:5" ht="12.75">
      <c r="A142" s="16" t="s">
        <v>194</v>
      </c>
      <c r="B142" s="17">
        <v>518</v>
      </c>
      <c r="C142" s="22" t="s">
        <v>169</v>
      </c>
      <c r="D142" s="7">
        <v>400</v>
      </c>
      <c r="E142" s="85">
        <v>50</v>
      </c>
    </row>
    <row r="143" spans="1:5" ht="12.75">
      <c r="A143" s="16" t="s">
        <v>195</v>
      </c>
      <c r="B143" s="17">
        <v>518</v>
      </c>
      <c r="C143" s="22" t="s">
        <v>170</v>
      </c>
      <c r="D143" s="7">
        <v>800</v>
      </c>
      <c r="E143" s="85">
        <v>350</v>
      </c>
    </row>
    <row r="144" spans="1:5" ht="12.75">
      <c r="A144" s="16" t="s">
        <v>196</v>
      </c>
      <c r="B144" s="17">
        <v>518</v>
      </c>
      <c r="C144" s="22" t="s">
        <v>171</v>
      </c>
      <c r="D144" s="7">
        <v>250</v>
      </c>
      <c r="E144" s="85">
        <v>40</v>
      </c>
    </row>
    <row r="145" spans="1:5" ht="12.75">
      <c r="A145" s="16" t="s">
        <v>197</v>
      </c>
      <c r="B145" s="17">
        <v>518</v>
      </c>
      <c r="C145" s="22" t="s">
        <v>172</v>
      </c>
      <c r="D145" s="7">
        <v>1200</v>
      </c>
      <c r="E145" s="85">
        <v>160</v>
      </c>
    </row>
    <row r="146" spans="1:5" ht="12.75">
      <c r="A146" s="16" t="s">
        <v>198</v>
      </c>
      <c r="B146" s="17">
        <v>518</v>
      </c>
      <c r="C146" s="22" t="s">
        <v>173</v>
      </c>
      <c r="D146" s="7">
        <v>70</v>
      </c>
      <c r="E146" s="85">
        <v>10</v>
      </c>
    </row>
    <row r="147" spans="1:5" ht="12.75">
      <c r="A147" s="16" t="s">
        <v>199</v>
      </c>
      <c r="B147" s="17">
        <v>518</v>
      </c>
      <c r="C147" s="22" t="s">
        <v>174</v>
      </c>
      <c r="D147" s="7">
        <v>0</v>
      </c>
      <c r="E147" s="85">
        <v>0</v>
      </c>
    </row>
    <row r="148" spans="1:5" ht="12.75">
      <c r="A148" s="16" t="s">
        <v>373</v>
      </c>
      <c r="B148" s="17">
        <v>518</v>
      </c>
      <c r="C148" s="22" t="s">
        <v>372</v>
      </c>
      <c r="D148" s="7">
        <v>58</v>
      </c>
      <c r="E148" s="85">
        <v>10</v>
      </c>
    </row>
    <row r="149" spans="1:5" ht="12.75">
      <c r="A149" s="16" t="s">
        <v>200</v>
      </c>
      <c r="B149" s="17">
        <v>518</v>
      </c>
      <c r="C149" s="22" t="s">
        <v>175</v>
      </c>
      <c r="D149" s="7">
        <v>2500</v>
      </c>
      <c r="E149" s="85">
        <v>250</v>
      </c>
    </row>
    <row r="150" spans="1:5" ht="12.75">
      <c r="A150" s="16" t="s">
        <v>201</v>
      </c>
      <c r="B150" s="17">
        <v>518</v>
      </c>
      <c r="C150" s="22" t="s">
        <v>176</v>
      </c>
      <c r="D150" s="7">
        <v>1100</v>
      </c>
      <c r="E150" s="85">
        <v>0</v>
      </c>
    </row>
    <row r="151" spans="1:5" ht="12.75">
      <c r="A151" s="16" t="s">
        <v>377</v>
      </c>
      <c r="B151" s="17">
        <v>518</v>
      </c>
      <c r="C151" s="22" t="s">
        <v>371</v>
      </c>
      <c r="D151" s="7">
        <v>400</v>
      </c>
      <c r="E151" s="85">
        <v>0</v>
      </c>
    </row>
    <row r="152" spans="1:8" ht="12.75">
      <c r="A152" s="16"/>
      <c r="B152" s="17"/>
      <c r="C152" s="22"/>
      <c r="D152" s="18"/>
      <c r="E152" s="85"/>
      <c r="G152" s="94"/>
      <c r="H152" s="94"/>
    </row>
    <row r="153" spans="1:9" ht="12.75">
      <c r="A153" s="19" t="s">
        <v>336</v>
      </c>
      <c r="B153" s="17"/>
      <c r="C153" s="22"/>
      <c r="D153" s="34">
        <f>D154+D155+D156+D157+D159+D160+D162+D163+D165+D166+D167+D168+D169+D170+D171+D173</f>
        <v>234086.65</v>
      </c>
      <c r="E153" s="143">
        <f>E154+E155+E156+E157+E159+E160+E162+E163+E165+E166+E167+E168+E169+E170+E171+E173</f>
        <v>33642</v>
      </c>
      <c r="F153" s="89"/>
      <c r="G153" s="89"/>
      <c r="H153" s="89"/>
      <c r="I153" s="89"/>
    </row>
    <row r="154" spans="1:12" ht="12.75">
      <c r="A154" s="16" t="s">
        <v>202</v>
      </c>
      <c r="B154" s="17">
        <v>521</v>
      </c>
      <c r="C154" s="22" t="s">
        <v>57</v>
      </c>
      <c r="D154" s="7">
        <v>166879</v>
      </c>
      <c r="E154" s="85">
        <v>24000</v>
      </c>
      <c r="F154" s="106"/>
      <c r="G154" s="106"/>
      <c r="H154" s="106"/>
      <c r="I154" s="106"/>
      <c r="L154" s="94"/>
    </row>
    <row r="155" spans="1:9" ht="12.75">
      <c r="A155" s="16" t="s">
        <v>203</v>
      </c>
      <c r="B155" s="17">
        <v>521</v>
      </c>
      <c r="C155" s="22" t="s">
        <v>63</v>
      </c>
      <c r="D155" s="7">
        <v>820</v>
      </c>
      <c r="E155" s="85">
        <v>120</v>
      </c>
      <c r="F155" s="106"/>
      <c r="G155" s="106"/>
      <c r="H155" s="147"/>
      <c r="I155" s="89"/>
    </row>
    <row r="156" spans="1:9" ht="12.75">
      <c r="A156" s="16" t="s">
        <v>214</v>
      </c>
      <c r="B156" s="17">
        <v>521</v>
      </c>
      <c r="C156" s="22" t="s">
        <v>64</v>
      </c>
      <c r="D156" s="7">
        <v>0</v>
      </c>
      <c r="E156" s="85">
        <v>0</v>
      </c>
      <c r="F156" s="106"/>
      <c r="G156" s="106"/>
      <c r="H156" s="106"/>
      <c r="I156" s="89"/>
    </row>
    <row r="157" spans="1:9" ht="12.75">
      <c r="A157" s="16" t="s">
        <v>204</v>
      </c>
      <c r="B157" s="17">
        <v>521</v>
      </c>
      <c r="C157" s="22" t="s">
        <v>70</v>
      </c>
      <c r="D157" s="7">
        <v>0</v>
      </c>
      <c r="E157" s="85">
        <v>0</v>
      </c>
      <c r="F157" s="89"/>
      <c r="G157" s="106"/>
      <c r="H157" s="106"/>
      <c r="I157" s="89"/>
    </row>
    <row r="158" spans="1:9" ht="12.75">
      <c r="A158" s="16"/>
      <c r="B158" s="17"/>
      <c r="C158" s="22"/>
      <c r="D158" s="7"/>
      <c r="E158" s="85"/>
      <c r="F158" s="147"/>
      <c r="G158" s="106"/>
      <c r="H158" s="106"/>
      <c r="I158" s="106"/>
    </row>
    <row r="159" spans="1:9" ht="12.75">
      <c r="A159" s="16" t="s">
        <v>205</v>
      </c>
      <c r="B159" s="17">
        <v>524</v>
      </c>
      <c r="C159" s="22" t="s">
        <v>75</v>
      </c>
      <c r="D159" s="7">
        <f>D154*0.09</f>
        <v>15019.109999999999</v>
      </c>
      <c r="E159" s="150">
        <f>E154*0.09</f>
        <v>2160</v>
      </c>
      <c r="F159" s="89"/>
      <c r="G159" s="106"/>
      <c r="H159" s="106"/>
      <c r="I159" s="89"/>
    </row>
    <row r="160" spans="1:9" ht="12.75">
      <c r="A160" s="16" t="s">
        <v>206</v>
      </c>
      <c r="B160" s="17">
        <v>524</v>
      </c>
      <c r="C160" s="22" t="s">
        <v>116</v>
      </c>
      <c r="D160" s="7">
        <f>D154*0.25</f>
        <v>41719.75</v>
      </c>
      <c r="E160" s="150">
        <f>E154*0.25</f>
        <v>6000</v>
      </c>
      <c r="F160" s="89"/>
      <c r="G160" s="89"/>
      <c r="H160" s="89"/>
      <c r="I160" s="89"/>
    </row>
    <row r="161" spans="1:9" ht="12.75">
      <c r="A161" s="16"/>
      <c r="B161" s="17"/>
      <c r="C161" s="22"/>
      <c r="D161" s="7"/>
      <c r="E161" s="85"/>
      <c r="F161" s="89"/>
      <c r="G161" s="89"/>
      <c r="H161" s="89"/>
      <c r="I161" s="89"/>
    </row>
    <row r="162" spans="1:9" ht="12.75">
      <c r="A162" s="16" t="s">
        <v>207</v>
      </c>
      <c r="B162" s="17">
        <v>525</v>
      </c>
      <c r="C162" s="22" t="s">
        <v>57</v>
      </c>
      <c r="D162" s="7">
        <v>1400</v>
      </c>
      <c r="E162" s="85">
        <v>130</v>
      </c>
      <c r="F162" s="89"/>
      <c r="G162" s="89"/>
      <c r="H162" s="89"/>
      <c r="I162" s="89"/>
    </row>
    <row r="163" spans="1:9" ht="12.75">
      <c r="A163" s="16" t="s">
        <v>208</v>
      </c>
      <c r="B163" s="17">
        <v>525</v>
      </c>
      <c r="C163" s="22" t="s">
        <v>63</v>
      </c>
      <c r="D163" s="7">
        <v>0</v>
      </c>
      <c r="E163" s="85">
        <v>0</v>
      </c>
      <c r="F163" s="89"/>
      <c r="G163" s="89"/>
      <c r="H163" s="89"/>
      <c r="I163" s="89"/>
    </row>
    <row r="164" spans="1:15" ht="12.75">
      <c r="A164" s="16"/>
      <c r="B164" s="17"/>
      <c r="C164" s="22"/>
      <c r="D164" s="7"/>
      <c r="E164" s="85"/>
      <c r="F164" s="145"/>
      <c r="G164" s="89"/>
      <c r="H164" s="89"/>
      <c r="I164" s="89"/>
      <c r="O164" s="53"/>
    </row>
    <row r="165" spans="1:9" ht="12.75">
      <c r="A165" s="16" t="s">
        <v>209</v>
      </c>
      <c r="B165" s="17">
        <v>527</v>
      </c>
      <c r="C165" s="22" t="s">
        <v>57</v>
      </c>
      <c r="D165" s="7">
        <f>D154*0.01</f>
        <v>1668.79</v>
      </c>
      <c r="E165" s="150">
        <f>E154*0.01</f>
        <v>240</v>
      </c>
      <c r="F165" s="106"/>
      <c r="G165" s="183"/>
      <c r="H165" s="89"/>
      <c r="I165" s="145"/>
    </row>
    <row r="166" spans="1:6" ht="12.75">
      <c r="A166" s="16" t="s">
        <v>210</v>
      </c>
      <c r="B166" s="17">
        <v>527</v>
      </c>
      <c r="C166" s="22" t="s">
        <v>63</v>
      </c>
      <c r="D166" s="7">
        <v>3000</v>
      </c>
      <c r="E166" s="85">
        <v>430</v>
      </c>
      <c r="F166" s="89"/>
    </row>
    <row r="167" spans="1:6" ht="12.75">
      <c r="A167" s="16" t="s">
        <v>211</v>
      </c>
      <c r="B167" s="17">
        <v>527</v>
      </c>
      <c r="C167" s="22" t="s">
        <v>64</v>
      </c>
      <c r="D167" s="7">
        <v>280</v>
      </c>
      <c r="E167" s="85">
        <v>50</v>
      </c>
      <c r="F167" s="108"/>
    </row>
    <row r="168" spans="1:6" ht="12.75">
      <c r="A168" s="16" t="s">
        <v>212</v>
      </c>
      <c r="B168" s="17">
        <v>527</v>
      </c>
      <c r="C168" s="22" t="s">
        <v>68</v>
      </c>
      <c r="D168" s="7">
        <v>2250</v>
      </c>
      <c r="E168" s="85">
        <v>340</v>
      </c>
      <c r="F168" s="89"/>
    </row>
    <row r="169" spans="1:6" ht="12.75">
      <c r="A169" s="16" t="s">
        <v>213</v>
      </c>
      <c r="B169" s="17">
        <v>527</v>
      </c>
      <c r="C169" s="22" t="s">
        <v>70</v>
      </c>
      <c r="D169" s="7">
        <v>10</v>
      </c>
      <c r="E169" s="85">
        <v>2</v>
      </c>
      <c r="F169" s="89"/>
    </row>
    <row r="170" spans="1:6" ht="12.75">
      <c r="A170" s="16" t="s">
        <v>396</v>
      </c>
      <c r="B170" s="17">
        <v>527</v>
      </c>
      <c r="C170" s="22" t="s">
        <v>72</v>
      </c>
      <c r="D170" s="7">
        <v>900</v>
      </c>
      <c r="E170" s="85">
        <v>150</v>
      </c>
      <c r="F170" s="89"/>
    </row>
    <row r="171" spans="1:6" ht="12.75">
      <c r="A171" s="16" t="s">
        <v>395</v>
      </c>
      <c r="B171" s="17">
        <v>527</v>
      </c>
      <c r="C171" s="22" t="s">
        <v>74</v>
      </c>
      <c r="D171" s="7">
        <v>0</v>
      </c>
      <c r="E171" s="85">
        <v>0</v>
      </c>
      <c r="F171" s="89"/>
    </row>
    <row r="172" spans="1:5" ht="12.75">
      <c r="A172" s="16"/>
      <c r="B172" s="17"/>
      <c r="C172" s="22"/>
      <c r="D172" s="7"/>
      <c r="E172" s="85"/>
    </row>
    <row r="173" spans="1:5" ht="12.75">
      <c r="A173" s="16" t="s">
        <v>378</v>
      </c>
      <c r="B173" s="17">
        <v>528</v>
      </c>
      <c r="C173" s="22" t="s">
        <v>63</v>
      </c>
      <c r="D173" s="7">
        <v>140</v>
      </c>
      <c r="E173" s="85">
        <v>20</v>
      </c>
    </row>
    <row r="174" spans="1:5" ht="12.75">
      <c r="A174" s="16"/>
      <c r="B174" s="17"/>
      <c r="C174" s="17"/>
      <c r="D174" s="18"/>
      <c r="E174" s="85"/>
    </row>
    <row r="175" spans="1:5" ht="12.75">
      <c r="A175" s="16"/>
      <c r="B175" s="17"/>
      <c r="C175" s="17"/>
      <c r="D175" s="18"/>
      <c r="E175" s="85"/>
    </row>
    <row r="176" spans="1:5" ht="12.75">
      <c r="A176" s="19" t="s">
        <v>6</v>
      </c>
      <c r="B176" s="17"/>
      <c r="C176" s="17"/>
      <c r="D176" s="34">
        <f>D177+D178+D179+D180+D181+D182</f>
        <v>330</v>
      </c>
      <c r="E176" s="143">
        <f>E177+E178+E179+E180+E181+E182</f>
        <v>565</v>
      </c>
    </row>
    <row r="177" spans="1:5" ht="12.75">
      <c r="A177" s="16" t="s">
        <v>19</v>
      </c>
      <c r="B177" s="17">
        <v>531</v>
      </c>
      <c r="C177" s="22" t="s">
        <v>56</v>
      </c>
      <c r="D177" s="7">
        <v>50</v>
      </c>
      <c r="E177" s="85">
        <v>500</v>
      </c>
    </row>
    <row r="178" spans="1:5" ht="12.75">
      <c r="A178" s="16" t="s">
        <v>400</v>
      </c>
      <c r="B178" s="17">
        <v>532</v>
      </c>
      <c r="C178" s="22" t="s">
        <v>56</v>
      </c>
      <c r="D178" s="7">
        <v>0</v>
      </c>
      <c r="E178" s="85">
        <v>0</v>
      </c>
    </row>
    <row r="179" spans="1:5" ht="12.75">
      <c r="A179" s="16" t="s">
        <v>379</v>
      </c>
      <c r="B179" s="17">
        <v>538</v>
      </c>
      <c r="C179" s="22" t="s">
        <v>68</v>
      </c>
      <c r="D179" s="7">
        <v>200</v>
      </c>
      <c r="E179" s="85">
        <v>60</v>
      </c>
    </row>
    <row r="180" spans="1:5" ht="12.75">
      <c r="A180" s="16" t="s">
        <v>216</v>
      </c>
      <c r="B180" s="17">
        <v>538</v>
      </c>
      <c r="C180" s="22" t="s">
        <v>149</v>
      </c>
      <c r="D180" s="7">
        <v>10</v>
      </c>
      <c r="E180" s="85">
        <v>2</v>
      </c>
    </row>
    <row r="181" spans="1:5" ht="12.75">
      <c r="A181" s="16" t="s">
        <v>380</v>
      </c>
      <c r="B181" s="17">
        <v>538</v>
      </c>
      <c r="C181" s="22" t="s">
        <v>215</v>
      </c>
      <c r="D181" s="7">
        <v>60</v>
      </c>
      <c r="E181" s="85">
        <v>2</v>
      </c>
    </row>
    <row r="182" spans="1:5" ht="12.75">
      <c r="A182" s="16" t="s">
        <v>217</v>
      </c>
      <c r="B182" s="17">
        <v>538</v>
      </c>
      <c r="C182" s="22" t="s">
        <v>161</v>
      </c>
      <c r="D182" s="7">
        <v>10</v>
      </c>
      <c r="E182" s="85">
        <v>1</v>
      </c>
    </row>
    <row r="183" spans="1:5" ht="12.75">
      <c r="A183" s="19"/>
      <c r="B183" s="17"/>
      <c r="C183" s="17"/>
      <c r="D183" s="18"/>
      <c r="E183" s="85"/>
    </row>
    <row r="184" spans="1:6" ht="12.75">
      <c r="A184" s="19" t="s">
        <v>12</v>
      </c>
      <c r="B184" s="17"/>
      <c r="C184" s="17"/>
      <c r="D184" s="34">
        <f>D185+D186+D187+D188+D189+D190+D192+D193+D194+D195+D196+D197+D198+D199+D200+D201+D202+D203+D204+D205+D206+D207+D191</f>
        <v>450</v>
      </c>
      <c r="E184" s="143">
        <f>E185+E186+E187+E188+E189+E190+E192+E193+E194+E195+E196+E197+E198+E199+E200+E201+E202+E203+E204+E205+E206+E207+E191</f>
        <v>9</v>
      </c>
      <c r="F184" s="94"/>
    </row>
    <row r="185" spans="1:5" ht="12.75">
      <c r="A185" s="16" t="s">
        <v>14</v>
      </c>
      <c r="B185" s="17">
        <v>541</v>
      </c>
      <c r="C185" s="22" t="s">
        <v>56</v>
      </c>
      <c r="D185" s="7">
        <v>0</v>
      </c>
      <c r="E185" s="85">
        <v>0</v>
      </c>
    </row>
    <row r="186" spans="1:5" ht="12.75">
      <c r="A186" s="16" t="s">
        <v>32</v>
      </c>
      <c r="B186" s="17">
        <v>542</v>
      </c>
      <c r="C186" s="22" t="s">
        <v>56</v>
      </c>
      <c r="D186" s="7">
        <v>0</v>
      </c>
      <c r="E186" s="85">
        <v>0</v>
      </c>
    </row>
    <row r="187" spans="1:5" ht="12.75">
      <c r="A187" s="16" t="s">
        <v>382</v>
      </c>
      <c r="B187" s="17">
        <v>543</v>
      </c>
      <c r="C187" s="22" t="s">
        <v>381</v>
      </c>
      <c r="D187" s="7">
        <v>0</v>
      </c>
      <c r="E187" s="85">
        <v>0</v>
      </c>
    </row>
    <row r="188" spans="1:5" ht="12.75">
      <c r="A188" s="16" t="s">
        <v>21</v>
      </c>
      <c r="B188" s="17">
        <v>544</v>
      </c>
      <c r="C188" s="22" t="s">
        <v>56</v>
      </c>
      <c r="D188" s="7">
        <v>0</v>
      </c>
      <c r="E188" s="85">
        <v>0</v>
      </c>
    </row>
    <row r="189" spans="1:6" ht="12.75">
      <c r="A189" s="16" t="s">
        <v>20</v>
      </c>
      <c r="B189" s="17">
        <v>547</v>
      </c>
      <c r="C189" s="22" t="s">
        <v>56</v>
      </c>
      <c r="D189" s="7">
        <v>50</v>
      </c>
      <c r="E189" s="85">
        <v>2</v>
      </c>
      <c r="F189" s="94"/>
    </row>
    <row r="190" spans="1:5" ht="12.75">
      <c r="A190" s="16" t="s">
        <v>218</v>
      </c>
      <c r="B190" s="17">
        <v>547</v>
      </c>
      <c r="C190" s="22" t="s">
        <v>57</v>
      </c>
      <c r="D190" s="7">
        <v>50</v>
      </c>
      <c r="E190" s="85">
        <v>2</v>
      </c>
    </row>
    <row r="191" spans="1:5" ht="12.75">
      <c r="A191" s="16" t="s">
        <v>397</v>
      </c>
      <c r="B191" s="17">
        <v>547</v>
      </c>
      <c r="C191" s="22" t="s">
        <v>398</v>
      </c>
      <c r="D191" s="7">
        <v>0</v>
      </c>
      <c r="E191" s="85">
        <v>0</v>
      </c>
    </row>
    <row r="192" spans="1:5" ht="12.75">
      <c r="A192" s="16" t="s">
        <v>219</v>
      </c>
      <c r="B192" s="17">
        <v>548</v>
      </c>
      <c r="C192" s="22" t="s">
        <v>399</v>
      </c>
      <c r="D192" s="7">
        <v>0</v>
      </c>
      <c r="E192" s="85">
        <v>0</v>
      </c>
    </row>
    <row r="193" spans="1:5" ht="12.75">
      <c r="A193" s="16" t="s">
        <v>220</v>
      </c>
      <c r="B193" s="17">
        <v>549</v>
      </c>
      <c r="C193" s="22" t="s">
        <v>63</v>
      </c>
      <c r="D193" s="7">
        <v>0</v>
      </c>
      <c r="E193" s="85">
        <v>0</v>
      </c>
    </row>
    <row r="194" spans="1:5" ht="12.75">
      <c r="A194" s="16" t="s">
        <v>221</v>
      </c>
      <c r="B194" s="17">
        <v>549</v>
      </c>
      <c r="C194" s="22" t="s">
        <v>64</v>
      </c>
      <c r="D194" s="7">
        <v>0</v>
      </c>
      <c r="E194" s="85">
        <v>0</v>
      </c>
    </row>
    <row r="195" spans="1:5" ht="12.75">
      <c r="A195" s="16" t="s">
        <v>228</v>
      </c>
      <c r="B195" s="17">
        <v>549</v>
      </c>
      <c r="C195" s="22" t="s">
        <v>68</v>
      </c>
      <c r="D195" s="7">
        <v>150</v>
      </c>
      <c r="E195" s="85">
        <v>0</v>
      </c>
    </row>
    <row r="196" spans="1:5" ht="12.75">
      <c r="A196" s="16" t="s">
        <v>229</v>
      </c>
      <c r="B196" s="17">
        <v>549</v>
      </c>
      <c r="C196" s="22" t="s">
        <v>70</v>
      </c>
      <c r="D196" s="7">
        <v>150</v>
      </c>
      <c r="E196" s="85">
        <v>0</v>
      </c>
    </row>
    <row r="197" spans="1:5" ht="12.75">
      <c r="A197" s="16" t="s">
        <v>230</v>
      </c>
      <c r="B197" s="17">
        <v>549</v>
      </c>
      <c r="C197" s="22" t="s">
        <v>74</v>
      </c>
      <c r="D197" s="7">
        <v>0</v>
      </c>
      <c r="E197" s="85">
        <v>0</v>
      </c>
    </row>
    <row r="198" spans="1:5" ht="12.75">
      <c r="A198" s="16" t="s">
        <v>256</v>
      </c>
      <c r="B198" s="17">
        <v>549</v>
      </c>
      <c r="C198" s="22" t="s">
        <v>222</v>
      </c>
      <c r="D198" s="7">
        <v>5</v>
      </c>
      <c r="E198" s="85">
        <v>0</v>
      </c>
    </row>
    <row r="199" spans="1:5" ht="12.75">
      <c r="A199" s="16" t="s">
        <v>231</v>
      </c>
      <c r="B199" s="17">
        <v>549</v>
      </c>
      <c r="C199" s="22" t="s">
        <v>223</v>
      </c>
      <c r="D199" s="7">
        <v>10</v>
      </c>
      <c r="E199" s="85">
        <v>0</v>
      </c>
    </row>
    <row r="200" spans="1:5" ht="12.75">
      <c r="A200" s="16" t="s">
        <v>232</v>
      </c>
      <c r="B200" s="17">
        <v>549</v>
      </c>
      <c r="C200" s="22" t="s">
        <v>224</v>
      </c>
      <c r="D200" s="7">
        <v>0</v>
      </c>
      <c r="E200" s="85">
        <v>0</v>
      </c>
    </row>
    <row r="201" spans="1:5" ht="12.75">
      <c r="A201" s="16" t="s">
        <v>254</v>
      </c>
      <c r="B201" s="17">
        <v>549</v>
      </c>
      <c r="C201" s="22" t="s">
        <v>255</v>
      </c>
      <c r="D201" s="7">
        <v>35</v>
      </c>
      <c r="E201" s="85">
        <v>5</v>
      </c>
    </row>
    <row r="202" spans="1:5" ht="12.75">
      <c r="A202" s="16" t="s">
        <v>234</v>
      </c>
      <c r="B202" s="17">
        <v>549</v>
      </c>
      <c r="C202" s="22" t="s">
        <v>225</v>
      </c>
      <c r="D202" s="7">
        <v>0</v>
      </c>
      <c r="E202" s="85">
        <v>0</v>
      </c>
    </row>
    <row r="203" spans="1:5" ht="12.75">
      <c r="A203" s="16" t="s">
        <v>233</v>
      </c>
      <c r="B203" s="17">
        <v>549</v>
      </c>
      <c r="C203" s="22" t="s">
        <v>152</v>
      </c>
      <c r="D203" s="7">
        <v>0</v>
      </c>
      <c r="E203" s="85">
        <v>0</v>
      </c>
    </row>
    <row r="204" spans="1:5" ht="12.75">
      <c r="A204" s="16" t="s">
        <v>235</v>
      </c>
      <c r="B204" s="17">
        <v>549</v>
      </c>
      <c r="C204" s="22" t="s">
        <v>226</v>
      </c>
      <c r="D204" s="7">
        <v>0</v>
      </c>
      <c r="E204" s="85">
        <v>0</v>
      </c>
    </row>
    <row r="205" spans="1:5" ht="12.75">
      <c r="A205" s="16" t="s">
        <v>383</v>
      </c>
      <c r="B205" s="17">
        <v>549</v>
      </c>
      <c r="C205" s="22" t="s">
        <v>384</v>
      </c>
      <c r="D205" s="7">
        <v>0</v>
      </c>
      <c r="E205" s="85">
        <v>0</v>
      </c>
    </row>
    <row r="206" spans="1:5" ht="12.75">
      <c r="A206" s="16" t="s">
        <v>236</v>
      </c>
      <c r="B206" s="17">
        <v>549</v>
      </c>
      <c r="C206" s="22" t="s">
        <v>227</v>
      </c>
      <c r="D206" s="7">
        <v>0</v>
      </c>
      <c r="E206" s="85">
        <v>0</v>
      </c>
    </row>
    <row r="207" spans="1:5" ht="12.75">
      <c r="A207" s="16" t="s">
        <v>257</v>
      </c>
      <c r="B207" s="17">
        <v>549</v>
      </c>
      <c r="C207" s="22" t="s">
        <v>258</v>
      </c>
      <c r="D207" s="7">
        <v>0</v>
      </c>
      <c r="E207" s="85">
        <v>0</v>
      </c>
    </row>
    <row r="208" spans="1:5" ht="12.75">
      <c r="A208" s="16" t="s">
        <v>385</v>
      </c>
      <c r="B208" s="17">
        <v>549</v>
      </c>
      <c r="C208" s="22" t="s">
        <v>259</v>
      </c>
      <c r="D208" s="7">
        <v>0</v>
      </c>
      <c r="E208" s="85">
        <v>0</v>
      </c>
    </row>
    <row r="209" spans="1:9" ht="12.75">
      <c r="A209" s="19"/>
      <c r="B209" s="17"/>
      <c r="C209" s="17"/>
      <c r="D209" s="15"/>
      <c r="E209" s="84"/>
      <c r="F209" s="94"/>
      <c r="G209" s="94"/>
      <c r="I209" s="94"/>
    </row>
    <row r="210" spans="1:6" ht="12.75">
      <c r="A210" s="19" t="s">
        <v>37</v>
      </c>
      <c r="B210" s="17"/>
      <c r="C210" s="17"/>
      <c r="D210" s="15">
        <f>D211+D212+D213+D214+D215+D216+D217+D218+D219+D220+D221+D222+D223+D224+D225+D226</f>
        <v>278351</v>
      </c>
      <c r="E210" s="84">
        <f>E211+E212+E213+E214+E215+E216+E217+E218+E219+E220+E221+E222+E223+E224+E225+E226</f>
        <v>4398</v>
      </c>
      <c r="F210" s="53"/>
    </row>
    <row r="211" spans="1:10" ht="12.75">
      <c r="A211" s="16" t="s">
        <v>238</v>
      </c>
      <c r="B211" s="17">
        <v>551</v>
      </c>
      <c r="C211" s="22" t="s">
        <v>57</v>
      </c>
      <c r="D211" s="7">
        <v>10624</v>
      </c>
      <c r="E211" s="85">
        <v>1450</v>
      </c>
      <c r="F211" s="94"/>
      <c r="G211" s="107"/>
      <c r="H211" s="107"/>
      <c r="I211" s="107"/>
      <c r="J211" s="107"/>
    </row>
    <row r="212" spans="1:10" ht="12.75">
      <c r="A212" s="16" t="s">
        <v>403</v>
      </c>
      <c r="B212" s="17">
        <v>551</v>
      </c>
      <c r="C212" s="22" t="s">
        <v>64</v>
      </c>
      <c r="D212" s="7">
        <v>18745</v>
      </c>
      <c r="E212" s="95">
        <v>2600</v>
      </c>
      <c r="F212" s="94"/>
      <c r="G212" s="107"/>
      <c r="H212" s="107"/>
      <c r="I212" s="107"/>
      <c r="J212" s="107"/>
    </row>
    <row r="213" spans="1:10" ht="12.75">
      <c r="A213" s="16" t="s">
        <v>239</v>
      </c>
      <c r="B213" s="17">
        <v>551</v>
      </c>
      <c r="C213" s="22" t="s">
        <v>237</v>
      </c>
      <c r="D213" s="7">
        <v>246507</v>
      </c>
      <c r="E213" s="95">
        <v>0</v>
      </c>
      <c r="F213" s="94"/>
      <c r="G213" s="107"/>
      <c r="H213" s="107"/>
      <c r="I213" s="107"/>
      <c r="J213" s="107"/>
    </row>
    <row r="214" spans="1:10" ht="12.75">
      <c r="A214" s="16" t="s">
        <v>261</v>
      </c>
      <c r="B214" s="17">
        <v>551</v>
      </c>
      <c r="C214" s="22" t="s">
        <v>63</v>
      </c>
      <c r="D214" s="7">
        <v>205</v>
      </c>
      <c r="E214" s="95">
        <v>28</v>
      </c>
      <c r="F214" s="94"/>
      <c r="G214" s="107"/>
      <c r="H214" s="107"/>
      <c r="I214" s="107"/>
      <c r="J214" s="107"/>
    </row>
    <row r="215" spans="1:10" ht="12.75">
      <c r="A215" s="16" t="s">
        <v>47</v>
      </c>
      <c r="B215" s="17">
        <v>552</v>
      </c>
      <c r="C215" s="22" t="s">
        <v>56</v>
      </c>
      <c r="D215" s="7">
        <v>0</v>
      </c>
      <c r="E215" s="95">
        <v>0</v>
      </c>
      <c r="F215" s="94"/>
      <c r="G215" s="107"/>
      <c r="H215" s="107"/>
      <c r="I215" s="107"/>
      <c r="J215" s="107"/>
    </row>
    <row r="216" spans="1:10" ht="12.75">
      <c r="A216" s="16" t="s">
        <v>48</v>
      </c>
      <c r="B216" s="17">
        <v>553</v>
      </c>
      <c r="C216" s="22" t="s">
        <v>56</v>
      </c>
      <c r="D216" s="7">
        <v>0</v>
      </c>
      <c r="E216" s="95">
        <v>0</v>
      </c>
      <c r="G216" s="107"/>
      <c r="H216" s="107"/>
      <c r="I216" s="107"/>
      <c r="J216" s="107"/>
    </row>
    <row r="217" spans="1:10" ht="12.75">
      <c r="A217" s="16" t="s">
        <v>38</v>
      </c>
      <c r="B217" s="17">
        <v>554</v>
      </c>
      <c r="C217" s="22" t="s">
        <v>56</v>
      </c>
      <c r="D217" s="7">
        <v>0</v>
      </c>
      <c r="E217" s="95">
        <v>0</v>
      </c>
      <c r="G217" s="107"/>
      <c r="H217" s="107"/>
      <c r="I217" s="107"/>
      <c r="J217" s="107"/>
    </row>
    <row r="218" spans="1:10" ht="12.75">
      <c r="A218" s="16" t="s">
        <v>39</v>
      </c>
      <c r="B218" s="17">
        <v>555</v>
      </c>
      <c r="C218" s="22" t="s">
        <v>56</v>
      </c>
      <c r="D218" s="7">
        <v>0</v>
      </c>
      <c r="E218" s="95">
        <v>0</v>
      </c>
      <c r="G218" s="107"/>
      <c r="H218" s="107"/>
      <c r="I218" s="107"/>
      <c r="J218" s="107"/>
    </row>
    <row r="219" spans="1:10" ht="12.75">
      <c r="A219" s="16" t="s">
        <v>40</v>
      </c>
      <c r="B219" s="17">
        <v>556</v>
      </c>
      <c r="C219" s="22" t="s">
        <v>56</v>
      </c>
      <c r="D219" s="7">
        <v>0</v>
      </c>
      <c r="E219" s="95">
        <v>0</v>
      </c>
      <c r="G219" s="107"/>
      <c r="H219" s="107"/>
      <c r="I219" s="107"/>
      <c r="J219" s="107"/>
    </row>
    <row r="220" spans="1:10" ht="12.75">
      <c r="A220" s="16" t="s">
        <v>240</v>
      </c>
      <c r="B220" s="17">
        <v>557</v>
      </c>
      <c r="C220" s="22" t="s">
        <v>56</v>
      </c>
      <c r="D220" s="7">
        <v>0</v>
      </c>
      <c r="E220" s="95">
        <v>0</v>
      </c>
      <c r="G220" s="107"/>
      <c r="H220" s="107"/>
      <c r="I220" s="107"/>
      <c r="J220" s="107"/>
    </row>
    <row r="221" spans="1:10" ht="12.75">
      <c r="A221" s="16" t="s">
        <v>241</v>
      </c>
      <c r="B221" s="17">
        <v>557</v>
      </c>
      <c r="C221" s="22" t="s">
        <v>57</v>
      </c>
      <c r="D221" s="7">
        <v>0</v>
      </c>
      <c r="E221" s="95">
        <v>0</v>
      </c>
      <c r="G221" s="107"/>
      <c r="H221" s="107"/>
      <c r="I221" s="107"/>
      <c r="J221" s="107"/>
    </row>
    <row r="222" spans="1:10" ht="12.75">
      <c r="A222" s="16" t="s">
        <v>386</v>
      </c>
      <c r="B222" s="17">
        <v>558</v>
      </c>
      <c r="C222" s="22" t="s">
        <v>57</v>
      </c>
      <c r="D222" s="7">
        <v>1950</v>
      </c>
      <c r="E222" s="95">
        <v>270</v>
      </c>
      <c r="G222" s="107"/>
      <c r="H222" s="107"/>
      <c r="I222" s="107"/>
      <c r="J222" s="107"/>
    </row>
    <row r="223" spans="1:10" ht="12.75">
      <c r="A223" s="35" t="s">
        <v>260</v>
      </c>
      <c r="B223" s="92">
        <v>558</v>
      </c>
      <c r="C223" s="93" t="s">
        <v>75</v>
      </c>
      <c r="D223" s="36">
        <v>320</v>
      </c>
      <c r="E223" s="96">
        <v>50</v>
      </c>
      <c r="G223" s="107"/>
      <c r="H223" s="107"/>
      <c r="I223" s="107"/>
      <c r="J223" s="107"/>
    </row>
    <row r="224" spans="1:10" ht="12.75">
      <c r="A224" s="16" t="s">
        <v>242</v>
      </c>
      <c r="B224" s="17">
        <v>558</v>
      </c>
      <c r="C224" s="22" t="s">
        <v>116</v>
      </c>
      <c r="D224" s="7">
        <v>0</v>
      </c>
      <c r="E224" s="95">
        <v>0</v>
      </c>
      <c r="G224" s="107"/>
      <c r="H224" s="107"/>
      <c r="I224" s="107"/>
      <c r="J224" s="107"/>
    </row>
    <row r="225" spans="1:10" ht="12.75">
      <c r="A225" s="16" t="s">
        <v>243</v>
      </c>
      <c r="B225" s="17">
        <v>558</v>
      </c>
      <c r="C225" s="22" t="s">
        <v>244</v>
      </c>
      <c r="D225" s="7">
        <v>0</v>
      </c>
      <c r="E225" s="95">
        <v>0</v>
      </c>
      <c r="G225" s="107"/>
      <c r="H225" s="107"/>
      <c r="I225" s="107"/>
      <c r="J225" s="107"/>
    </row>
    <row r="226" spans="1:10" ht="12.75">
      <c r="A226" s="16" t="s">
        <v>246</v>
      </c>
      <c r="B226" s="17">
        <v>558</v>
      </c>
      <c r="C226" s="22" t="s">
        <v>245</v>
      </c>
      <c r="D226" s="7">
        <v>0</v>
      </c>
      <c r="E226" s="95">
        <v>0</v>
      </c>
      <c r="G226" s="107"/>
      <c r="H226" s="107"/>
      <c r="I226" s="107"/>
      <c r="J226" s="107"/>
    </row>
    <row r="227" spans="1:5" ht="12.75">
      <c r="A227" s="16"/>
      <c r="B227" s="109"/>
      <c r="C227" s="109"/>
      <c r="D227" s="15"/>
      <c r="E227" s="84"/>
    </row>
    <row r="228" spans="1:6" ht="12.75">
      <c r="A228" s="19" t="s">
        <v>49</v>
      </c>
      <c r="B228" s="115"/>
      <c r="C228" s="110"/>
      <c r="D228" s="111">
        <f>D229+D230+D231+D232+D233</f>
        <v>7731</v>
      </c>
      <c r="E228" s="144">
        <f>E229+E230+E231+E232+E233</f>
        <v>0</v>
      </c>
      <c r="F228" s="94"/>
    </row>
    <row r="229" spans="1:5" ht="12.75">
      <c r="A229" s="16" t="s">
        <v>247</v>
      </c>
      <c r="B229" s="17">
        <v>562</v>
      </c>
      <c r="C229" s="22" t="s">
        <v>56</v>
      </c>
      <c r="D229" s="7">
        <v>7231</v>
      </c>
      <c r="E229" s="112">
        <v>0</v>
      </c>
    </row>
    <row r="230" spans="1:5" ht="12.75">
      <c r="A230" s="16" t="s">
        <v>248</v>
      </c>
      <c r="B230" s="17">
        <v>562</v>
      </c>
      <c r="C230" s="22" t="s">
        <v>63</v>
      </c>
      <c r="D230" s="7">
        <v>200</v>
      </c>
      <c r="E230" s="112">
        <v>0</v>
      </c>
    </row>
    <row r="231" spans="1:5" ht="12.75">
      <c r="A231" s="16" t="s">
        <v>249</v>
      </c>
      <c r="B231" s="17">
        <v>562</v>
      </c>
      <c r="C231" s="22" t="s">
        <v>64</v>
      </c>
      <c r="D231" s="7">
        <v>0</v>
      </c>
      <c r="E231" s="112">
        <v>0</v>
      </c>
    </row>
    <row r="232" spans="1:5" ht="12.75">
      <c r="A232" s="16" t="s">
        <v>50</v>
      </c>
      <c r="B232" s="17">
        <v>563</v>
      </c>
      <c r="C232" s="22" t="s">
        <v>56</v>
      </c>
      <c r="D232" s="7">
        <v>300</v>
      </c>
      <c r="E232" s="112">
        <v>0</v>
      </c>
    </row>
    <row r="233" spans="1:5" ht="12.75">
      <c r="A233" s="16" t="s">
        <v>51</v>
      </c>
      <c r="B233" s="17">
        <v>564</v>
      </c>
      <c r="C233" s="22" t="s">
        <v>56</v>
      </c>
      <c r="D233" s="7">
        <v>0</v>
      </c>
      <c r="E233" s="112">
        <v>0</v>
      </c>
    </row>
    <row r="234" spans="1:5" ht="12.75">
      <c r="A234" s="16" t="s">
        <v>387</v>
      </c>
      <c r="B234" s="17">
        <v>569</v>
      </c>
      <c r="C234" s="22" t="s">
        <v>57</v>
      </c>
      <c r="D234" s="7"/>
      <c r="E234" s="113"/>
    </row>
    <row r="235" spans="1:5" ht="12.75">
      <c r="A235" s="16" t="s">
        <v>388</v>
      </c>
      <c r="B235" s="114">
        <v>572</v>
      </c>
      <c r="C235" s="22" t="s">
        <v>56</v>
      </c>
      <c r="D235" s="25"/>
      <c r="E235" s="113"/>
    </row>
    <row r="236" spans="1:5" ht="12.75">
      <c r="A236" s="16"/>
      <c r="B236" s="110"/>
      <c r="C236" s="110"/>
      <c r="D236" s="25"/>
      <c r="E236" s="113"/>
    </row>
    <row r="237" spans="1:5" ht="12.75">
      <c r="A237" s="19" t="s">
        <v>328</v>
      </c>
      <c r="B237" s="110"/>
      <c r="C237" s="110"/>
      <c r="D237" s="25">
        <f>D238+D239+D240</f>
        <v>0</v>
      </c>
      <c r="E237" s="113">
        <f>E238+E239+E240</f>
        <v>0</v>
      </c>
    </row>
    <row r="238" spans="1:5" ht="12.75">
      <c r="A238" s="16" t="s">
        <v>337</v>
      </c>
      <c r="B238" s="17">
        <v>591</v>
      </c>
      <c r="C238" s="22" t="s">
        <v>57</v>
      </c>
      <c r="D238" s="25">
        <v>0</v>
      </c>
      <c r="E238" s="113">
        <v>0</v>
      </c>
    </row>
    <row r="239" spans="1:5" ht="12.75">
      <c r="A239" s="16" t="s">
        <v>338</v>
      </c>
      <c r="B239" s="17">
        <v>591</v>
      </c>
      <c r="C239" s="22" t="s">
        <v>63</v>
      </c>
      <c r="D239" s="25">
        <v>0</v>
      </c>
      <c r="E239" s="113">
        <v>0</v>
      </c>
    </row>
    <row r="240" spans="1:5" ht="12.75">
      <c r="A240" s="116" t="s">
        <v>329</v>
      </c>
      <c r="B240" s="17">
        <v>595</v>
      </c>
      <c r="C240" s="22" t="s">
        <v>56</v>
      </c>
      <c r="D240" s="25">
        <v>0</v>
      </c>
      <c r="E240" s="113">
        <v>0</v>
      </c>
    </row>
    <row r="241" spans="1:5" ht="13.5" thickBot="1">
      <c r="A241" s="151"/>
      <c r="B241" s="152"/>
      <c r="C241" s="152"/>
      <c r="D241" s="153"/>
      <c r="E241" s="154"/>
    </row>
    <row r="242" spans="1:7" ht="15.75" thickBot="1">
      <c r="A242" s="155" t="s">
        <v>7</v>
      </c>
      <c r="B242" s="156"/>
      <c r="C242" s="156"/>
      <c r="D242" s="32">
        <f>D78+D105+D153+D176+D184+D210+D228</f>
        <v>939825.65</v>
      </c>
      <c r="E242" s="142">
        <f>E78+E105+E153+E176+E184+E210+E228</f>
        <v>96853</v>
      </c>
      <c r="F242" s="94"/>
      <c r="G242" s="94"/>
    </row>
    <row r="243" spans="1:8" ht="15.75" thickBot="1">
      <c r="A243" s="155" t="s">
        <v>28</v>
      </c>
      <c r="B243" s="156"/>
      <c r="C243" s="156"/>
      <c r="D243" s="32">
        <f>+D75-D242</f>
        <v>-204776.65000000002</v>
      </c>
      <c r="E243" s="142">
        <f>+E75-E242</f>
        <v>6500</v>
      </c>
      <c r="G243" s="94"/>
      <c r="H243" s="94"/>
    </row>
    <row r="244" spans="1:9" ht="12.75">
      <c r="A244" s="157" t="s">
        <v>330</v>
      </c>
      <c r="B244" s="158"/>
      <c r="C244" s="158"/>
      <c r="D244" s="159"/>
      <c r="E244" s="160"/>
      <c r="I244" s="94"/>
    </row>
    <row r="245" spans="1:8" ht="12.75">
      <c r="A245" s="35" t="s">
        <v>10</v>
      </c>
      <c r="B245" s="161"/>
      <c r="C245" s="161"/>
      <c r="D245" s="162">
        <f>D75/D242</f>
        <v>0.7821120864279454</v>
      </c>
      <c r="E245" s="163">
        <f>E75/E242</f>
        <v>1.0671120151156908</v>
      </c>
      <c r="G245" s="94"/>
      <c r="H245" s="94"/>
    </row>
    <row r="246" spans="1:5" ht="12.75">
      <c r="A246" s="116" t="s">
        <v>8</v>
      </c>
      <c r="B246" s="164"/>
      <c r="C246" s="164"/>
      <c r="D246" s="165"/>
      <c r="E246" s="166"/>
    </row>
    <row r="247" spans="1:5" ht="12.75">
      <c r="A247" s="35" t="s">
        <v>331</v>
      </c>
      <c r="B247" s="161"/>
      <c r="C247" s="161"/>
      <c r="D247" s="36">
        <v>640</v>
      </c>
      <c r="E247" s="167"/>
    </row>
    <row r="248" spans="1:5" ht="12.75">
      <c r="A248" s="35" t="s">
        <v>9</v>
      </c>
      <c r="B248" s="161"/>
      <c r="C248" s="161"/>
      <c r="D248" s="168">
        <f>(D154+D155+E154+E155)*1000/640/12</f>
        <v>24976.432291666668</v>
      </c>
      <c r="E248" s="169"/>
    </row>
    <row r="249" spans="1:5" ht="12.75">
      <c r="A249" s="35"/>
      <c r="B249" s="161"/>
      <c r="C249" s="161"/>
      <c r="D249" s="36"/>
      <c r="E249" s="169"/>
    </row>
    <row r="250" spans="1:5" ht="12.75">
      <c r="A250" s="35" t="s">
        <v>3</v>
      </c>
      <c r="B250" s="161"/>
      <c r="C250" s="161"/>
      <c r="D250" s="36">
        <v>358611</v>
      </c>
      <c r="E250" s="169"/>
    </row>
    <row r="251" spans="1:5" ht="12.75">
      <c r="A251" s="35" t="s">
        <v>26</v>
      </c>
      <c r="B251" s="161"/>
      <c r="C251" s="161"/>
      <c r="D251" s="36">
        <v>358611</v>
      </c>
      <c r="E251" s="169"/>
    </row>
    <row r="252" spans="1:5" ht="12.75">
      <c r="A252" s="35" t="s">
        <v>27</v>
      </c>
      <c r="B252" s="161"/>
      <c r="C252" s="161"/>
      <c r="D252" s="170">
        <v>0</v>
      </c>
      <c r="E252" s="169"/>
    </row>
    <row r="253" spans="1:5" ht="12.75">
      <c r="A253" s="35" t="s">
        <v>4</v>
      </c>
      <c r="B253" s="161"/>
      <c r="C253" s="161"/>
      <c r="D253" s="36">
        <v>0</v>
      </c>
      <c r="E253" s="169"/>
    </row>
    <row r="254" spans="1:5" ht="12.75">
      <c r="A254" s="35" t="s">
        <v>332</v>
      </c>
      <c r="B254" s="161"/>
      <c r="C254" s="161"/>
      <c r="D254" s="36">
        <v>0</v>
      </c>
      <c r="E254" s="171"/>
    </row>
    <row r="255" spans="1:5" ht="13.5" thickBot="1">
      <c r="A255" s="172" t="s">
        <v>11</v>
      </c>
      <c r="B255" s="173"/>
      <c r="C255" s="173"/>
      <c r="D255" s="174">
        <v>0</v>
      </c>
      <c r="E255" s="175"/>
    </row>
    <row r="256" spans="1:5" ht="12.75">
      <c r="A256" s="176"/>
      <c r="B256" s="176"/>
      <c r="C256" s="176"/>
      <c r="D256" s="115"/>
      <c r="E256" s="115"/>
    </row>
    <row r="257" spans="1:5" ht="12.75">
      <c r="A257" s="177" t="s">
        <v>404</v>
      </c>
      <c r="B257" s="178"/>
      <c r="C257" s="178"/>
      <c r="D257" s="179"/>
      <c r="E257" s="180"/>
    </row>
    <row r="258" spans="1:5" ht="12.75">
      <c r="A258" s="177" t="s">
        <v>343</v>
      </c>
      <c r="B258" s="178"/>
      <c r="C258" s="178"/>
      <c r="D258" s="181"/>
      <c r="E258" s="180"/>
    </row>
    <row r="259" spans="1:5" ht="12.75">
      <c r="A259" s="115"/>
      <c r="B259" s="115"/>
      <c r="C259" s="115"/>
      <c r="D259" s="115"/>
      <c r="E259" s="182"/>
    </row>
    <row r="260" spans="1:5" ht="12.75">
      <c r="A260" s="201" t="s">
        <v>333</v>
      </c>
      <c r="B260" s="202"/>
      <c r="C260" s="202"/>
      <c r="D260" s="202"/>
      <c r="E260" s="202"/>
    </row>
    <row r="261" spans="1:5" ht="12.75">
      <c r="A261" s="202"/>
      <c r="B261" s="202"/>
      <c r="C261" s="202"/>
      <c r="D261" s="202"/>
      <c r="E261" s="202"/>
    </row>
    <row r="262" spans="1:5" ht="12.75">
      <c r="A262" s="2"/>
      <c r="B262" s="2"/>
      <c r="C262" s="2"/>
      <c r="D262" s="2"/>
      <c r="E262" s="1"/>
    </row>
    <row r="263" spans="1:5" ht="12.75">
      <c r="A263" s="86" t="s">
        <v>334</v>
      </c>
      <c r="B263" s="2"/>
      <c r="C263" s="2"/>
      <c r="D263" s="2"/>
      <c r="E263" s="1"/>
    </row>
  </sheetData>
  <sheetProtection/>
  <mergeCells count="7">
    <mergeCell ref="I3:O12"/>
    <mergeCell ref="A2:D2"/>
    <mergeCell ref="B5:B6"/>
    <mergeCell ref="C5:C6"/>
    <mergeCell ref="D5:E5"/>
    <mergeCell ref="A260:E261"/>
    <mergeCell ref="A3:D3"/>
  </mergeCells>
  <printOptions/>
  <pageMargins left="0.7" right="0.7" top="0.787401575" bottom="0.7874015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KrÚ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ohniskova.libuse</dc:creator>
  <cp:keywords/>
  <dc:description/>
  <cp:lastModifiedBy>mikulaskova.olga</cp:lastModifiedBy>
  <cp:lastPrinted>2015-03-04T10:18:27Z</cp:lastPrinted>
  <dcterms:created xsi:type="dcterms:W3CDTF">2002-01-03T09:35:21Z</dcterms:created>
  <dcterms:modified xsi:type="dcterms:W3CDTF">2015-04-07T12:52:49Z</dcterms:modified>
  <cp:category/>
  <cp:version/>
  <cp:contentType/>
  <cp:contentStatus/>
</cp:coreProperties>
</file>