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Stavební úpravy" sheetId="2" r:id="rId2"/>
    <sheet name="02 - Vzduchotechnika" sheetId="3" r:id="rId3"/>
    <sheet name="03 - Silnoproud" sheetId="4" r:id="rId4"/>
    <sheet name="VRN - Vedlejší rozpočtové..." sheetId="5" r:id="rId5"/>
    <sheet name="Pokyny pro vyplnění" sheetId="6" r:id="rId6"/>
  </sheets>
  <definedNames>
    <definedName name="_xlnm.Print_Area" localSheetId="0">'Rekapitulace stavby'!$D$4:$AO$36,'Rekapitulace stavby'!$C$42:$AQ$59</definedName>
    <definedName name="_xlnm.Print_Titles" localSheetId="0">'Rekapitulace stavby'!$52:$52</definedName>
    <definedName name="_xlnm._FilterDatabase" localSheetId="1" hidden="1">'01 - Stavební úpravy'!$C$99:$K$414</definedName>
    <definedName name="_xlnm.Print_Area" localSheetId="1">'01 - Stavební úpravy'!$C$4:$J$39,'01 - Stavební úpravy'!$C$45:$J$81,'01 - Stavební úpravy'!$C$87:$K$414</definedName>
    <definedName name="_xlnm.Print_Titles" localSheetId="1">'01 - Stavební úpravy'!$99:$99</definedName>
    <definedName name="_xlnm._FilterDatabase" localSheetId="2" hidden="1">'02 - Vzduchotechnika'!$C$79:$K$117</definedName>
    <definedName name="_xlnm.Print_Area" localSheetId="2">'02 - Vzduchotechnika'!$C$4:$J$39,'02 - Vzduchotechnika'!$C$45:$J$61,'02 - Vzduchotechnika'!$C$67:$K$117</definedName>
    <definedName name="_xlnm.Print_Titles" localSheetId="2">'02 - Vzduchotechnika'!$79:$79</definedName>
    <definedName name="_xlnm._FilterDatabase" localSheetId="3" hidden="1">'03 - Silnoproud'!$C$83:$K$119</definedName>
    <definedName name="_xlnm.Print_Area" localSheetId="3">'03 - Silnoproud'!$C$4:$J$39,'03 - Silnoproud'!$C$45:$J$65,'03 - Silnoproud'!$C$71:$K$119</definedName>
    <definedName name="_xlnm.Print_Titles" localSheetId="3">'03 - Silnoproud'!$83:$83</definedName>
    <definedName name="_xlnm._FilterDatabase" localSheetId="4" hidden="1">'VRN - Vedlejší rozpočtové...'!$C$79:$K$109</definedName>
    <definedName name="_xlnm.Print_Area" localSheetId="4">'VRN - Vedlejší rozpočtové...'!$C$4:$J$39,'VRN - Vedlejší rozpočtové...'!$C$45:$J$61,'VRN - Vedlejší rozpočtové...'!$C$67:$K$109</definedName>
    <definedName name="_xlnm.Print_Titles" localSheetId="4">'VRN - Vedlejší rozpočtové...'!$79:$79</definedName>
    <definedName name="_xlnm.Print_Area" localSheetId="5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5" l="1" r="J37"/>
  <c r="J36"/>
  <c i="1" r="AY58"/>
  <c i="5" r="J35"/>
  <c i="1" r="AX58"/>
  <c i="5" r="BI106"/>
  <c r="BH106"/>
  <c r="BG106"/>
  <c r="BF106"/>
  <c r="T106"/>
  <c r="R106"/>
  <c r="P106"/>
  <c r="BI102"/>
  <c r="BH102"/>
  <c r="BG102"/>
  <c r="BF102"/>
  <c r="T102"/>
  <c r="R102"/>
  <c r="P102"/>
  <c r="BI98"/>
  <c r="BH98"/>
  <c r="BG98"/>
  <c r="BF98"/>
  <c r="T98"/>
  <c r="R98"/>
  <c r="P98"/>
  <c r="BI94"/>
  <c r="BH94"/>
  <c r="BG94"/>
  <c r="BF94"/>
  <c r="T94"/>
  <c r="R94"/>
  <c r="P94"/>
  <c r="BI90"/>
  <c r="BH90"/>
  <c r="BG90"/>
  <c r="BF90"/>
  <c r="T90"/>
  <c r="R90"/>
  <c r="P90"/>
  <c r="BI86"/>
  <c r="BH86"/>
  <c r="BG86"/>
  <c r="BF86"/>
  <c r="T86"/>
  <c r="R86"/>
  <c r="P86"/>
  <c r="BI82"/>
  <c r="BH82"/>
  <c r="BG82"/>
  <c r="BF82"/>
  <c r="T82"/>
  <c r="R82"/>
  <c r="P82"/>
  <c r="J77"/>
  <c r="J76"/>
  <c r="F76"/>
  <c r="F74"/>
  <c r="E72"/>
  <c r="J55"/>
  <c r="J54"/>
  <c r="F54"/>
  <c r="F52"/>
  <c r="E50"/>
  <c r="J18"/>
  <c r="E18"/>
  <c r="F77"/>
  <c r="J17"/>
  <c r="J12"/>
  <c r="J52"/>
  <c r="E7"/>
  <c r="E48"/>
  <c i="4" r="J37"/>
  <c r="J36"/>
  <c i="1" r="AY57"/>
  <c i="4" r="J35"/>
  <c i="1" r="AX57"/>
  <c i="4"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6"/>
  <c r="BH86"/>
  <c r="BG86"/>
  <c r="BF86"/>
  <c r="T86"/>
  <c r="T85"/>
  <c r="R86"/>
  <c r="R85"/>
  <c r="P86"/>
  <c r="P85"/>
  <c r="J81"/>
  <c r="J80"/>
  <c r="F80"/>
  <c r="F78"/>
  <c r="E76"/>
  <c r="J55"/>
  <c r="J54"/>
  <c r="F54"/>
  <c r="F52"/>
  <c r="E50"/>
  <c r="J18"/>
  <c r="E18"/>
  <c r="F55"/>
  <c r="J17"/>
  <c r="J12"/>
  <c r="J78"/>
  <c r="E7"/>
  <c r="E74"/>
  <c i="3" r="J37"/>
  <c r="J36"/>
  <c i="1" r="AY56"/>
  <c i="3" r="J35"/>
  <c i="1" r="AX56"/>
  <c i="3"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BI86"/>
  <c r="BH86"/>
  <c r="BG86"/>
  <c r="BF86"/>
  <c r="T86"/>
  <c r="R86"/>
  <c r="P86"/>
  <c r="BI85"/>
  <c r="BH85"/>
  <c r="BG85"/>
  <c r="BF85"/>
  <c r="T85"/>
  <c r="R85"/>
  <c r="P85"/>
  <c r="BI84"/>
  <c r="BH84"/>
  <c r="BG84"/>
  <c r="BF84"/>
  <c r="T84"/>
  <c r="R84"/>
  <c r="P84"/>
  <c r="BI83"/>
  <c r="BH83"/>
  <c r="BG83"/>
  <c r="BF83"/>
  <c r="T83"/>
  <c r="R83"/>
  <c r="P83"/>
  <c r="BI82"/>
  <c r="BH82"/>
  <c r="BG82"/>
  <c r="BF82"/>
  <c r="T82"/>
  <c r="R82"/>
  <c r="P82"/>
  <c r="J77"/>
  <c r="J76"/>
  <c r="F76"/>
  <c r="F74"/>
  <c r="E72"/>
  <c r="J55"/>
  <c r="J54"/>
  <c r="F54"/>
  <c r="F52"/>
  <c r="E50"/>
  <c r="J18"/>
  <c r="E18"/>
  <c r="F55"/>
  <c r="J17"/>
  <c r="J12"/>
  <c r="J74"/>
  <c r="E7"/>
  <c r="E70"/>
  <c i="2" r="J37"/>
  <c r="J36"/>
  <c i="1" r="AY55"/>
  <c i="2" r="J35"/>
  <c i="1" r="AX55"/>
  <c i="2" r="BI410"/>
  <c r="BH410"/>
  <c r="BG410"/>
  <c r="BF410"/>
  <c r="T410"/>
  <c r="R410"/>
  <c r="P410"/>
  <c r="BI405"/>
  <c r="BH405"/>
  <c r="BG405"/>
  <c r="BF405"/>
  <c r="T405"/>
  <c r="R405"/>
  <c r="P405"/>
  <c r="BI400"/>
  <c r="BH400"/>
  <c r="BG400"/>
  <c r="BF400"/>
  <c r="T400"/>
  <c r="R400"/>
  <c r="P400"/>
  <c r="BI395"/>
  <c r="BH395"/>
  <c r="BG395"/>
  <c r="BF395"/>
  <c r="T395"/>
  <c r="R395"/>
  <c r="P395"/>
  <c r="BI392"/>
  <c r="BH392"/>
  <c r="BG392"/>
  <c r="BF392"/>
  <c r="T392"/>
  <c r="R392"/>
  <c r="P392"/>
  <c r="BI388"/>
  <c r="BH388"/>
  <c r="BG388"/>
  <c r="BF388"/>
  <c r="T388"/>
  <c r="R388"/>
  <c r="P388"/>
  <c r="BI384"/>
  <c r="BH384"/>
  <c r="BG384"/>
  <c r="BF384"/>
  <c r="T384"/>
  <c r="R384"/>
  <c r="P384"/>
  <c r="BI381"/>
  <c r="BH381"/>
  <c r="BG381"/>
  <c r="BF381"/>
  <c r="T381"/>
  <c r="R381"/>
  <c r="P381"/>
  <c r="BI377"/>
  <c r="BH377"/>
  <c r="BG377"/>
  <c r="BF377"/>
  <c r="T377"/>
  <c r="R377"/>
  <c r="P377"/>
  <c r="BI374"/>
  <c r="BH374"/>
  <c r="BG374"/>
  <c r="BF374"/>
  <c r="T374"/>
  <c r="R374"/>
  <c r="P374"/>
  <c r="BI370"/>
  <c r="BH370"/>
  <c r="BG370"/>
  <c r="BF370"/>
  <c r="T370"/>
  <c r="R370"/>
  <c r="P370"/>
  <c r="BI366"/>
  <c r="BH366"/>
  <c r="BG366"/>
  <c r="BF366"/>
  <c r="T366"/>
  <c r="R366"/>
  <c r="P366"/>
  <c r="BI362"/>
  <c r="BH362"/>
  <c r="BG362"/>
  <c r="BF362"/>
  <c r="T362"/>
  <c r="R362"/>
  <c r="P362"/>
  <c r="BI358"/>
  <c r="BH358"/>
  <c r="BG358"/>
  <c r="BF358"/>
  <c r="T358"/>
  <c r="R358"/>
  <c r="P358"/>
  <c r="BI354"/>
  <c r="BH354"/>
  <c r="BG354"/>
  <c r="BF354"/>
  <c r="T354"/>
  <c r="R354"/>
  <c r="P354"/>
  <c r="BI349"/>
  <c r="BH349"/>
  <c r="BG349"/>
  <c r="BF349"/>
  <c r="T349"/>
  <c r="R349"/>
  <c r="P349"/>
  <c r="BI346"/>
  <c r="BH346"/>
  <c r="BG346"/>
  <c r="BF346"/>
  <c r="T346"/>
  <c r="R346"/>
  <c r="P346"/>
  <c r="BI342"/>
  <c r="BH342"/>
  <c r="BG342"/>
  <c r="BF342"/>
  <c r="T342"/>
  <c r="R342"/>
  <c r="P342"/>
  <c r="BI338"/>
  <c r="BH338"/>
  <c r="BG338"/>
  <c r="BF338"/>
  <c r="T338"/>
  <c r="R338"/>
  <c r="P338"/>
  <c r="BI335"/>
  <c r="BH335"/>
  <c r="BG335"/>
  <c r="BF335"/>
  <c r="T335"/>
  <c r="R335"/>
  <c r="P335"/>
  <c r="BI331"/>
  <c r="BH331"/>
  <c r="BG331"/>
  <c r="BF331"/>
  <c r="T331"/>
  <c r="R331"/>
  <c r="P331"/>
  <c r="BI327"/>
  <c r="BH327"/>
  <c r="BG327"/>
  <c r="BF327"/>
  <c r="T327"/>
  <c r="R327"/>
  <c r="P327"/>
  <c r="BI323"/>
  <c r="BH323"/>
  <c r="BG323"/>
  <c r="BF323"/>
  <c r="T323"/>
  <c r="R323"/>
  <c r="P323"/>
  <c r="BI319"/>
  <c r="BH319"/>
  <c r="BG319"/>
  <c r="BF319"/>
  <c r="T319"/>
  <c r="R319"/>
  <c r="P319"/>
  <c r="BI315"/>
  <c r="BH315"/>
  <c r="BG315"/>
  <c r="BF315"/>
  <c r="T315"/>
  <c r="R315"/>
  <c r="P315"/>
  <c r="BI311"/>
  <c r="BH311"/>
  <c r="BG311"/>
  <c r="BF311"/>
  <c r="T311"/>
  <c r="R311"/>
  <c r="P311"/>
  <c r="BI306"/>
  <c r="BH306"/>
  <c r="BG306"/>
  <c r="BF306"/>
  <c r="T306"/>
  <c r="T305"/>
  <c r="R306"/>
  <c r="R305"/>
  <c r="P306"/>
  <c r="P305"/>
  <c r="BI303"/>
  <c r="BH303"/>
  <c r="BG303"/>
  <c r="BF303"/>
  <c r="T303"/>
  <c r="R303"/>
  <c r="P303"/>
  <c r="BI298"/>
  <c r="BH298"/>
  <c r="BG298"/>
  <c r="BF298"/>
  <c r="T298"/>
  <c r="R298"/>
  <c r="P298"/>
  <c r="BI295"/>
  <c r="BH295"/>
  <c r="BG295"/>
  <c r="BF295"/>
  <c r="T295"/>
  <c r="R295"/>
  <c r="P295"/>
  <c r="BI290"/>
  <c r="BH290"/>
  <c r="BG290"/>
  <c r="BF290"/>
  <c r="T290"/>
  <c r="R290"/>
  <c r="P290"/>
  <c r="BI285"/>
  <c r="BH285"/>
  <c r="BG285"/>
  <c r="BF285"/>
  <c r="T285"/>
  <c r="R285"/>
  <c r="P285"/>
  <c r="BI281"/>
  <c r="BH281"/>
  <c r="BG281"/>
  <c r="BF281"/>
  <c r="T281"/>
  <c r="R281"/>
  <c r="P281"/>
  <c r="BI278"/>
  <c r="BH278"/>
  <c r="BG278"/>
  <c r="BF278"/>
  <c r="T278"/>
  <c r="R278"/>
  <c r="P278"/>
  <c r="BI274"/>
  <c r="BH274"/>
  <c r="BG274"/>
  <c r="BF274"/>
  <c r="T274"/>
  <c r="R274"/>
  <c r="P274"/>
  <c r="BI270"/>
  <c r="BH270"/>
  <c r="BG270"/>
  <c r="BF270"/>
  <c r="T270"/>
  <c r="R270"/>
  <c r="P270"/>
  <c r="BI265"/>
  <c r="BH265"/>
  <c r="BG265"/>
  <c r="BF265"/>
  <c r="T265"/>
  <c r="R265"/>
  <c r="P265"/>
  <c r="BI261"/>
  <c r="BH261"/>
  <c r="BG261"/>
  <c r="BF261"/>
  <c r="T261"/>
  <c r="R261"/>
  <c r="P261"/>
  <c r="BI257"/>
  <c r="BH257"/>
  <c r="BG257"/>
  <c r="BF257"/>
  <c r="T257"/>
  <c r="R257"/>
  <c r="P257"/>
  <c r="BI252"/>
  <c r="BH252"/>
  <c r="BG252"/>
  <c r="BF252"/>
  <c r="T252"/>
  <c r="R252"/>
  <c r="P252"/>
  <c r="BI248"/>
  <c r="BH248"/>
  <c r="BG248"/>
  <c r="BF248"/>
  <c r="T248"/>
  <c r="R248"/>
  <c r="P248"/>
  <c r="BI243"/>
  <c r="BH243"/>
  <c r="BG243"/>
  <c r="BF243"/>
  <c r="T243"/>
  <c r="R243"/>
  <c r="P243"/>
  <c r="BI239"/>
  <c r="BH239"/>
  <c r="BG239"/>
  <c r="BF239"/>
  <c r="T239"/>
  <c r="T238"/>
  <c r="R239"/>
  <c r="R238"/>
  <c r="P239"/>
  <c r="P238"/>
  <c r="BI236"/>
  <c r="BH236"/>
  <c r="BG236"/>
  <c r="BF236"/>
  <c r="T236"/>
  <c r="R236"/>
  <c r="P236"/>
  <c r="BI233"/>
  <c r="BH233"/>
  <c r="BG233"/>
  <c r="BF233"/>
  <c r="T233"/>
  <c r="R233"/>
  <c r="P233"/>
  <c r="BI231"/>
  <c r="BH231"/>
  <c r="BG231"/>
  <c r="BF231"/>
  <c r="T231"/>
  <c r="R231"/>
  <c r="P231"/>
  <c r="BI229"/>
  <c r="BH229"/>
  <c r="BG229"/>
  <c r="BF229"/>
  <c r="T229"/>
  <c r="R229"/>
  <c r="P229"/>
  <c r="BI227"/>
  <c r="BH227"/>
  <c r="BG227"/>
  <c r="BF227"/>
  <c r="T227"/>
  <c r="R227"/>
  <c r="P227"/>
  <c r="BI222"/>
  <c r="BH222"/>
  <c r="BG222"/>
  <c r="BF222"/>
  <c r="T222"/>
  <c r="R222"/>
  <c r="P222"/>
  <c r="BI218"/>
  <c r="BH218"/>
  <c r="BG218"/>
  <c r="BF218"/>
  <c r="T218"/>
  <c r="R218"/>
  <c r="P218"/>
  <c r="BI213"/>
  <c r="BH213"/>
  <c r="BG213"/>
  <c r="BF213"/>
  <c r="T213"/>
  <c r="R213"/>
  <c r="P213"/>
  <c r="BI208"/>
  <c r="BH208"/>
  <c r="BG208"/>
  <c r="BF208"/>
  <c r="T208"/>
  <c r="R208"/>
  <c r="P208"/>
  <c r="BI204"/>
  <c r="BH204"/>
  <c r="BG204"/>
  <c r="BF204"/>
  <c r="T204"/>
  <c r="R204"/>
  <c r="P204"/>
  <c r="BI199"/>
  <c r="BH199"/>
  <c r="BG199"/>
  <c r="BF199"/>
  <c r="T199"/>
  <c r="R199"/>
  <c r="P199"/>
  <c r="BI194"/>
  <c r="BH194"/>
  <c r="BG194"/>
  <c r="BF194"/>
  <c r="T194"/>
  <c r="R194"/>
  <c r="P194"/>
  <c r="BI189"/>
  <c r="BH189"/>
  <c r="BG189"/>
  <c r="BF189"/>
  <c r="T189"/>
  <c r="R189"/>
  <c r="P189"/>
  <c r="BI184"/>
  <c r="BH184"/>
  <c r="BG184"/>
  <c r="BF184"/>
  <c r="T184"/>
  <c r="R184"/>
  <c r="P184"/>
  <c r="BI180"/>
  <c r="BH180"/>
  <c r="BG180"/>
  <c r="BF180"/>
  <c r="T180"/>
  <c r="R180"/>
  <c r="P180"/>
  <c r="BI175"/>
  <c r="BH175"/>
  <c r="BG175"/>
  <c r="BF175"/>
  <c r="T175"/>
  <c r="R175"/>
  <c r="P175"/>
  <c r="BI169"/>
  <c r="BH169"/>
  <c r="BG169"/>
  <c r="BF169"/>
  <c r="T169"/>
  <c r="T168"/>
  <c r="R169"/>
  <c r="R168"/>
  <c r="P169"/>
  <c r="P168"/>
  <c r="BI162"/>
  <c r="BH162"/>
  <c r="BG162"/>
  <c r="BF162"/>
  <c r="T162"/>
  <c r="R162"/>
  <c r="P162"/>
  <c r="BI157"/>
  <c r="BH157"/>
  <c r="BG157"/>
  <c r="BF157"/>
  <c r="T157"/>
  <c r="R157"/>
  <c r="P157"/>
  <c r="BI152"/>
  <c r="BH152"/>
  <c r="BG152"/>
  <c r="BF152"/>
  <c r="T152"/>
  <c r="R152"/>
  <c r="P152"/>
  <c r="BI147"/>
  <c r="BH147"/>
  <c r="BG147"/>
  <c r="BF147"/>
  <c r="T147"/>
  <c r="R147"/>
  <c r="P147"/>
  <c r="BI142"/>
  <c r="BH142"/>
  <c r="BG142"/>
  <c r="BF142"/>
  <c r="T142"/>
  <c r="R142"/>
  <c r="P142"/>
  <c r="BI137"/>
  <c r="BH137"/>
  <c r="BG137"/>
  <c r="BF137"/>
  <c r="T137"/>
  <c r="R137"/>
  <c r="P137"/>
  <c r="BI132"/>
  <c r="BH132"/>
  <c r="BG132"/>
  <c r="BF132"/>
  <c r="T132"/>
  <c r="R132"/>
  <c r="P132"/>
  <c r="BI128"/>
  <c r="BH128"/>
  <c r="BG128"/>
  <c r="BF128"/>
  <c r="T128"/>
  <c r="R128"/>
  <c r="P128"/>
  <c r="BI123"/>
  <c r="BH123"/>
  <c r="BG123"/>
  <c r="BF123"/>
  <c r="T123"/>
  <c r="R123"/>
  <c r="P123"/>
  <c r="BI118"/>
  <c r="BH118"/>
  <c r="BG118"/>
  <c r="BF118"/>
  <c r="T118"/>
  <c r="R118"/>
  <c r="P118"/>
  <c r="BI114"/>
  <c r="BH114"/>
  <c r="BG114"/>
  <c r="BF114"/>
  <c r="T114"/>
  <c r="R114"/>
  <c r="P114"/>
  <c r="BI109"/>
  <c r="BH109"/>
  <c r="BG109"/>
  <c r="BF109"/>
  <c r="T109"/>
  <c r="R109"/>
  <c r="P109"/>
  <c r="BI103"/>
  <c r="BH103"/>
  <c r="BG103"/>
  <c r="BF103"/>
  <c r="T103"/>
  <c r="T102"/>
  <c r="R103"/>
  <c r="R102"/>
  <c r="P103"/>
  <c r="P102"/>
  <c r="J97"/>
  <c r="J96"/>
  <c r="F96"/>
  <c r="F94"/>
  <c r="E92"/>
  <c r="J55"/>
  <c r="J54"/>
  <c r="F54"/>
  <c r="F52"/>
  <c r="E50"/>
  <c r="J18"/>
  <c r="E18"/>
  <c r="F97"/>
  <c r="J17"/>
  <c r="J12"/>
  <c r="J94"/>
  <c r="E7"/>
  <c r="E48"/>
  <c i="1" r="L50"/>
  <c r="AM50"/>
  <c r="AM49"/>
  <c r="L49"/>
  <c r="AM47"/>
  <c r="L47"/>
  <c r="L45"/>
  <c r="L44"/>
  <c i="2" r="J374"/>
  <c r="BK405"/>
  <c i="3" r="J90"/>
  <c i="4" r="J96"/>
  <c i="2" r="BK175"/>
  <c r="J229"/>
  <c r="BK298"/>
  <c i="3" r="J104"/>
  <c i="4" r="J92"/>
  <c i="2" r="J281"/>
  <c r="BK303"/>
  <c r="J137"/>
  <c i="3" r="BK84"/>
  <c i="2" r="BK384"/>
  <c r="J290"/>
  <c r="BK265"/>
  <c i="3" r="J113"/>
  <c i="4" r="BK117"/>
  <c i="2" r="BK142"/>
  <c r="BK362"/>
  <c i="3" r="BK93"/>
  <c r="J102"/>
  <c i="4" r="BK91"/>
  <c i="2" r="BK392"/>
  <c r="BK218"/>
  <c i="3" r="BK86"/>
  <c i="4" r="BK92"/>
  <c i="2" r="J319"/>
  <c r="J199"/>
  <c r="BK331"/>
  <c i="3" r="J101"/>
  <c i="4" r="J119"/>
  <c i="2" r="BK231"/>
  <c r="J358"/>
  <c i="3" r="BK109"/>
  <c i="4" r="J90"/>
  <c i="2" r="BK257"/>
  <c r="J243"/>
  <c r="J123"/>
  <c i="3" r="J96"/>
  <c i="4" r="BK93"/>
  <c i="2" r="BK229"/>
  <c r="BK236"/>
  <c i="3" r="BK116"/>
  <c r="BK97"/>
  <c i="5" r="BK102"/>
  <c i="2" r="J109"/>
  <c r="J331"/>
  <c i="3" r="J112"/>
  <c i="4" r="BK105"/>
  <c i="2" r="J239"/>
  <c r="BK315"/>
  <c r="BK295"/>
  <c i="3" r="J105"/>
  <c i="4" r="J109"/>
  <c i="2" r="J114"/>
  <c r="BK128"/>
  <c i="3" r="BK91"/>
  <c i="4" r="BK112"/>
  <c i="5" r="BK98"/>
  <c i="2" r="J204"/>
  <c r="J362"/>
  <c i="3" r="BK85"/>
  <c i="4" r="BK118"/>
  <c i="5" r="J86"/>
  <c i="2" r="BK222"/>
  <c r="J227"/>
  <c i="3" r="J106"/>
  <c r="J115"/>
  <c i="4" r="BK116"/>
  <c i="2" r="J381"/>
  <c r="J157"/>
  <c i="3" r="J84"/>
  <c i="4" r="BK96"/>
  <c i="2" r="J118"/>
  <c r="J285"/>
  <c i="3" r="BK101"/>
  <c i="4" r="J110"/>
  <c i="2" r="BK338"/>
  <c r="J103"/>
  <c i="3" r="BK87"/>
  <c i="4" r="J89"/>
  <c i="2" r="J346"/>
  <c r="J306"/>
  <c r="BK184"/>
  <c i="3" r="J98"/>
  <c i="4" r="BK115"/>
  <c i="2" r="J366"/>
  <c r="BK243"/>
  <c r="J405"/>
  <c i="3" r="J108"/>
  <c i="4" r="BK98"/>
  <c i="2" r="J261"/>
  <c r="J208"/>
  <c r="J162"/>
  <c i="3" r="J95"/>
  <c i="4" r="J104"/>
  <c i="2" r="BK189"/>
  <c r="J231"/>
  <c i="3" r="J91"/>
  <c i="4" r="J108"/>
  <c i="2" r="BK162"/>
  <c r="J400"/>
  <c i="3" r="BK112"/>
  <c i="4" r="J106"/>
  <c i="5" r="BK94"/>
  <c i="2" r="BK239"/>
  <c r="BK194"/>
  <c i="3" r="BK105"/>
  <c i="4" r="J91"/>
  <c i="2" r="J147"/>
  <c r="BK213"/>
  <c i="3" r="BK117"/>
  <c i="4" r="J114"/>
  <c i="2" r="J265"/>
  <c r="BK109"/>
  <c i="3" r="BK99"/>
  <c i="4" r="J95"/>
  <c i="2" r="J274"/>
  <c r="BK388"/>
  <c i="3" r="BK106"/>
  <c i="4" r="BK119"/>
  <c i="2" r="J152"/>
  <c r="BK114"/>
  <c i="3" r="BK83"/>
  <c r="BK95"/>
  <c i="2" r="J248"/>
  <c r="BK323"/>
  <c r="J257"/>
  <c i="3" r="J92"/>
  <c i="4" r="BK101"/>
  <c i="5" r="J98"/>
  <c i="2" r="BK342"/>
  <c i="3" r="J111"/>
  <c r="BK98"/>
  <c i="4" r="J117"/>
  <c i="2" r="J349"/>
  <c r="BK346"/>
  <c i="3" r="J89"/>
  <c i="4" r="BK100"/>
  <c i="5" r="BK106"/>
  <c i="2" r="J189"/>
  <c r="BK157"/>
  <c i="3" r="J109"/>
  <c i="4" r="J112"/>
  <c r="BK95"/>
  <c i="2" r="J335"/>
  <c r="J270"/>
  <c r="J327"/>
  <c i="3" r="BK115"/>
  <c i="5" r="J90"/>
  <c i="2" r="J395"/>
  <c r="BK335"/>
  <c i="3" r="J94"/>
  <c i="4" r="BK104"/>
  <c i="2" r="BK349"/>
  <c r="J218"/>
  <c i="3" r="BK107"/>
  <c r="BK90"/>
  <c i="4" r="J98"/>
  <c i="2" r="BK306"/>
  <c r="BK377"/>
  <c i="3" r="BK113"/>
  <c i="4" r="J116"/>
  <c i="2" r="J323"/>
  <c r="BK204"/>
  <c r="BK366"/>
  <c i="3" r="J82"/>
  <c i="4" r="J100"/>
  <c i="2" r="BK327"/>
  <c r="BK400"/>
  <c i="3" r="J110"/>
  <c i="4" r="BK106"/>
  <c i="5" r="BK86"/>
  <c i="2" r="BK370"/>
  <c r="BK285"/>
  <c i="3" r="BK104"/>
  <c i="4" r="J107"/>
  <c i="2" r="J377"/>
  <c r="J142"/>
  <c r="BK358"/>
  <c i="3" r="BK100"/>
  <c i="5" r="J106"/>
  <c i="2" r="BK381"/>
  <c r="J128"/>
  <c i="3" r="BK94"/>
  <c i="4" r="BK99"/>
  <c i="5" r="BK90"/>
  <c i="2" r="BK281"/>
  <c r="BK410"/>
  <c i="3" r="BK110"/>
  <c i="4" r="J113"/>
  <c i="2" r="J233"/>
  <c r="J298"/>
  <c i="3" r="J107"/>
  <c i="4" r="J94"/>
  <c r="J86"/>
  <c i="2" r="BK103"/>
  <c r="J169"/>
  <c i="3" r="J86"/>
  <c i="4" r="J93"/>
  <c i="5" r="J102"/>
  <c i="2" r="J180"/>
  <c r="J392"/>
  <c i="3" r="J117"/>
  <c r="J116"/>
  <c i="2" r="BK354"/>
  <c r="J303"/>
  <c r="J311"/>
  <c i="3" r="J97"/>
  <c i="4" r="BK89"/>
  <c i="2" r="BK208"/>
  <c r="BK147"/>
  <c r="J132"/>
  <c i="3" r="J88"/>
  <c i="4" r="J118"/>
  <c i="2" r="J338"/>
  <c r="J384"/>
  <c i="3" r="J103"/>
  <c r="J87"/>
  <c i="4" r="BK107"/>
  <c i="2" r="J236"/>
  <c r="BK374"/>
  <c i="3" r="J100"/>
  <c i="4" r="J115"/>
  <c i="2" r="J175"/>
  <c r="J222"/>
  <c r="BK270"/>
  <c i="3" r="J85"/>
  <c i="4" r="BK110"/>
  <c i="2" r="BK123"/>
  <c r="BK152"/>
  <c i="3" r="BK103"/>
  <c r="BK108"/>
  <c i="5" r="BK82"/>
  <c i="2" r="J342"/>
  <c r="BK180"/>
  <c i="3" r="BK92"/>
  <c i="4" r="BK102"/>
  <c i="2" r="BK137"/>
  <c r="BK274"/>
  <c i="3" r="BK111"/>
  <c i="4" r="BK86"/>
  <c i="2" r="BK311"/>
  <c r="BK199"/>
  <c r="J213"/>
  <c i="3" r="J83"/>
  <c i="4" r="BK109"/>
  <c i="2" r="BK290"/>
  <c r="J354"/>
  <c r="BK227"/>
  <c i="3" r="BK82"/>
  <c i="4" r="BK113"/>
  <c i="2" r="J252"/>
  <c r="BK248"/>
  <c r="BK261"/>
  <c i="3" r="BK114"/>
  <c i="4" r="BK90"/>
  <c i="1" r="AS54"/>
  <c i="3" r="BK102"/>
  <c i="4" r="BK88"/>
  <c i="2" r="J315"/>
  <c r="J388"/>
  <c i="3" r="J114"/>
  <c i="4" r="J105"/>
  <c i="5" r="J94"/>
  <c i="2" r="BK118"/>
  <c r="J370"/>
  <c i="4" r="BK108"/>
  <c i="5" r="J82"/>
  <c i="2" r="J184"/>
  <c r="BK252"/>
  <c i="3" r="BK89"/>
  <c i="4" r="J99"/>
  <c i="2" r="BK233"/>
  <c r="J278"/>
  <c i="3" r="BK96"/>
  <c i="4" r="J88"/>
  <c i="2" r="J194"/>
  <c r="BK169"/>
  <c r="BK395"/>
  <c i="3" r="J93"/>
  <c i="4" r="BK94"/>
  <c r="J101"/>
  <c i="2" r="BK278"/>
  <c r="J410"/>
  <c i="3" r="J99"/>
  <c i="4" r="BK114"/>
  <c i="2" r="BK319"/>
  <c r="J295"/>
  <c r="BK132"/>
  <c i="3" r="BK88"/>
  <c i="4" r="J102"/>
  <c i="2" l="1" r="T108"/>
  <c r="P174"/>
  <c r="BK212"/>
  <c r="J212"/>
  <c r="J69"/>
  <c r="BK242"/>
  <c r="J242"/>
  <c r="J73"/>
  <c r="T269"/>
  <c r="P289"/>
  <c r="P348"/>
  <c i="3" r="BK81"/>
  <c r="J81"/>
  <c r="J60"/>
  <c i="2" r="R136"/>
  <c r="R174"/>
  <c r="P212"/>
  <c r="P242"/>
  <c r="R280"/>
  <c r="R310"/>
  <c r="BK394"/>
  <c r="J394"/>
  <c r="J80"/>
  <c i="3" r="P81"/>
  <c r="P80"/>
  <c i="1" r="AU56"/>
  <c i="4" r="P97"/>
  <c i="2" r="BK136"/>
  <c r="J136"/>
  <c r="J64"/>
  <c r="BK183"/>
  <c r="J183"/>
  <c r="J68"/>
  <c r="P226"/>
  <c r="R269"/>
  <c r="BK289"/>
  <c r="J289"/>
  <c r="J76"/>
  <c r="BK348"/>
  <c r="J348"/>
  <c r="J79"/>
  <c i="3" r="R81"/>
  <c r="R80"/>
  <c i="4" r="BK97"/>
  <c r="J97"/>
  <c r="J62"/>
  <c r="R103"/>
  <c i="2" r="BK108"/>
  <c r="J108"/>
  <c r="J63"/>
  <c r="BK174"/>
  <c r="J174"/>
  <c r="J67"/>
  <c r="R212"/>
  <c r="R242"/>
  <c r="P280"/>
  <c r="BK310"/>
  <c r="J310"/>
  <c r="J78"/>
  <c r="R394"/>
  <c i="4" r="R97"/>
  <c r="P111"/>
  <c i="2" r="T136"/>
  <c r="P183"/>
  <c r="BK226"/>
  <c r="J226"/>
  <c r="J70"/>
  <c r="BK269"/>
  <c r="J269"/>
  <c r="J74"/>
  <c r="T280"/>
  <c r="P310"/>
  <c r="T394"/>
  <c i="4" r="T87"/>
  <c r="T103"/>
  <c i="2" r="R108"/>
  <c r="R107"/>
  <c r="T174"/>
  <c r="T212"/>
  <c r="T242"/>
  <c r="R289"/>
  <c r="T348"/>
  <c i="3" r="T81"/>
  <c r="T80"/>
  <c i="4" r="BK87"/>
  <c r="J87"/>
  <c r="J61"/>
  <c r="T97"/>
  <c r="BK111"/>
  <c r="J111"/>
  <c r="J64"/>
  <c i="5" r="P81"/>
  <c r="P80"/>
  <c i="1" r="AU58"/>
  <c i="2" r="P108"/>
  <c r="T183"/>
  <c r="T226"/>
  <c r="BK280"/>
  <c r="J280"/>
  <c r="J75"/>
  <c r="T310"/>
  <c r="P394"/>
  <c i="4" r="R87"/>
  <c r="P103"/>
  <c r="T111"/>
  <c i="5" r="R81"/>
  <c r="R80"/>
  <c i="2" r="P136"/>
  <c r="R183"/>
  <c r="R226"/>
  <c r="P269"/>
  <c r="T289"/>
  <c r="R348"/>
  <c i="4" r="P87"/>
  <c r="P84"/>
  <c i="1" r="AU57"/>
  <c i="4" r="BK103"/>
  <c r="J103"/>
  <c r="J63"/>
  <c r="R111"/>
  <c i="5" r="BK81"/>
  <c r="J81"/>
  <c r="J60"/>
  <c r="T81"/>
  <c r="T80"/>
  <c i="2" r="BK102"/>
  <c r="J102"/>
  <c r="J61"/>
  <c r="BK305"/>
  <c r="J305"/>
  <c r="J77"/>
  <c i="4" r="BK85"/>
  <c r="J85"/>
  <c r="J60"/>
  <c i="2" r="BK168"/>
  <c r="J168"/>
  <c r="J66"/>
  <c r="BK238"/>
  <c r="J238"/>
  <c r="J71"/>
  <c i="5" r="J74"/>
  <c i="4" r="BK84"/>
  <c r="J84"/>
  <c r="J59"/>
  <c i="5" r="BE82"/>
  <c r="F55"/>
  <c r="BE86"/>
  <c r="E70"/>
  <c r="BE90"/>
  <c r="BE94"/>
  <c r="BE106"/>
  <c r="BE98"/>
  <c r="BE102"/>
  <c i="4" r="E48"/>
  <c r="BE93"/>
  <c r="BE100"/>
  <c r="BE105"/>
  <c r="BE106"/>
  <c r="BE107"/>
  <c i="3" r="BK80"/>
  <c r="J80"/>
  <c i="4" r="BE109"/>
  <c r="BE110"/>
  <c r="J52"/>
  <c r="BE88"/>
  <c r="BE89"/>
  <c r="BE94"/>
  <c r="BE95"/>
  <c r="BE96"/>
  <c r="BE101"/>
  <c r="BE112"/>
  <c r="BE118"/>
  <c r="F81"/>
  <c r="BE90"/>
  <c r="BE117"/>
  <c r="BE91"/>
  <c r="BE92"/>
  <c r="BE98"/>
  <c r="BE113"/>
  <c r="BE115"/>
  <c r="BE119"/>
  <c r="BE86"/>
  <c r="BE99"/>
  <c r="BE104"/>
  <c r="BE108"/>
  <c r="BE114"/>
  <c r="BE102"/>
  <c r="BE116"/>
  <c i="3" r="BE117"/>
  <c i="2" r="BK107"/>
  <c r="BK167"/>
  <c r="J167"/>
  <c r="J65"/>
  <c r="BK241"/>
  <c r="J241"/>
  <c r="J72"/>
  <c i="3" r="F77"/>
  <c r="BE89"/>
  <c r="BE99"/>
  <c r="BE103"/>
  <c r="BE106"/>
  <c r="BE107"/>
  <c r="BE113"/>
  <c r="J52"/>
  <c r="BE86"/>
  <c r="BE96"/>
  <c r="BE101"/>
  <c r="BE109"/>
  <c r="BE91"/>
  <c r="BE93"/>
  <c r="BE104"/>
  <c r="BE105"/>
  <c r="BE108"/>
  <c r="BE110"/>
  <c r="BE115"/>
  <c r="BE82"/>
  <c r="BE87"/>
  <c r="E48"/>
  <c r="BE88"/>
  <c r="BE94"/>
  <c r="BE95"/>
  <c r="BE97"/>
  <c r="BE98"/>
  <c r="BE111"/>
  <c r="BE114"/>
  <c r="BE116"/>
  <c r="BE83"/>
  <c r="BE84"/>
  <c r="BE85"/>
  <c r="BE100"/>
  <c r="BE90"/>
  <c r="BE92"/>
  <c r="BE102"/>
  <c r="BE112"/>
  <c i="2" r="BE114"/>
  <c r="BE147"/>
  <c r="BE162"/>
  <c r="BE180"/>
  <c r="BE184"/>
  <c r="BE204"/>
  <c r="BE229"/>
  <c r="BE233"/>
  <c r="BE239"/>
  <c r="BE290"/>
  <c r="BE315"/>
  <c r="BE338"/>
  <c r="BE346"/>
  <c r="BE381"/>
  <c r="BE384"/>
  <c r="BE400"/>
  <c r="BE405"/>
  <c r="BE410"/>
  <c r="J52"/>
  <c r="E90"/>
  <c r="BE103"/>
  <c r="BE123"/>
  <c r="BE142"/>
  <c r="BE189"/>
  <c r="BE194"/>
  <c r="BE278"/>
  <c r="BE349"/>
  <c r="BE137"/>
  <c r="BE175"/>
  <c r="BE199"/>
  <c r="BE208"/>
  <c r="BE243"/>
  <c r="BE248"/>
  <c r="BE354"/>
  <c r="BE370"/>
  <c r="BE118"/>
  <c r="BE236"/>
  <c r="BE252"/>
  <c r="BE366"/>
  <c r="BE377"/>
  <c r="F55"/>
  <c r="BE109"/>
  <c r="BE157"/>
  <c r="BE257"/>
  <c r="BE265"/>
  <c r="BE311"/>
  <c r="BE319"/>
  <c r="BE323"/>
  <c r="BE327"/>
  <c r="BE331"/>
  <c r="BE335"/>
  <c r="BE128"/>
  <c r="BE169"/>
  <c r="BE261"/>
  <c r="BE270"/>
  <c r="BE295"/>
  <c r="BE303"/>
  <c r="BE342"/>
  <c r="BE374"/>
  <c r="BE392"/>
  <c r="BE132"/>
  <c r="BE222"/>
  <c r="BE227"/>
  <c r="BE298"/>
  <c r="BE388"/>
  <c r="BE395"/>
  <c r="BE152"/>
  <c r="BE213"/>
  <c r="BE218"/>
  <c r="BE231"/>
  <c r="BE274"/>
  <c r="BE281"/>
  <c r="BE285"/>
  <c r="BE306"/>
  <c r="BE358"/>
  <c r="BE362"/>
  <c i="3" r="F36"/>
  <c i="1" r="BC56"/>
  <c i="5" r="F35"/>
  <c i="1" r="BB58"/>
  <c i="3" r="F35"/>
  <c i="1" r="BB56"/>
  <c i="4" r="F34"/>
  <c i="1" r="BA57"/>
  <c i="4" r="F36"/>
  <c i="1" r="BC57"/>
  <c i="4" r="J34"/>
  <c i="1" r="AW57"/>
  <c i="2" r="J34"/>
  <c i="1" r="AW55"/>
  <c i="2" r="F34"/>
  <c i="1" r="BA55"/>
  <c i="3" r="F37"/>
  <c i="1" r="BD56"/>
  <c i="3" r="J30"/>
  <c i="5" r="F34"/>
  <c i="1" r="BA58"/>
  <c i="3" r="J34"/>
  <c i="1" r="AW56"/>
  <c i="2" r="F37"/>
  <c i="1" r="BD55"/>
  <c i="4" r="F37"/>
  <c i="1" r="BD57"/>
  <c i="4" r="F35"/>
  <c i="1" r="BB57"/>
  <c i="5" r="F36"/>
  <c i="1" r="BC58"/>
  <c i="2" r="F35"/>
  <c i="1" r="BB55"/>
  <c i="5" r="J34"/>
  <c i="1" r="AW58"/>
  <c i="3" r="F34"/>
  <c i="1" r="BA56"/>
  <c i="5" r="F37"/>
  <c i="1" r="BD58"/>
  <c i="2" r="F36"/>
  <c i="1" r="BC55"/>
  <c i="2" l="1" r="T167"/>
  <c r="R241"/>
  <c r="P107"/>
  <c i="4" r="R84"/>
  <c i="2" r="T241"/>
  <c r="P241"/>
  <c r="R167"/>
  <c r="R101"/>
  <c r="R100"/>
  <c r="T107"/>
  <c r="T101"/>
  <c r="T100"/>
  <c i="4" r="T84"/>
  <c i="2" r="P167"/>
  <c i="5" r="BK80"/>
  <c r="J80"/>
  <c r="J59"/>
  <c i="1" r="AG56"/>
  <c i="3" r="J59"/>
  <c i="2" r="BK101"/>
  <c r="BK100"/>
  <c r="J100"/>
  <c r="J107"/>
  <c r="J62"/>
  <c i="3" r="J33"/>
  <c i="1" r="AV56"/>
  <c r="AT56"/>
  <c r="AN56"/>
  <c i="5" r="J33"/>
  <c i="1" r="AV58"/>
  <c r="AT58"/>
  <c i="2" r="J33"/>
  <c i="1" r="AV55"/>
  <c r="AT55"/>
  <c i="3" r="F33"/>
  <c i="1" r="AZ56"/>
  <c r="BC54"/>
  <c r="W32"/>
  <c r="BD54"/>
  <c r="W33"/>
  <c i="4" r="J33"/>
  <c i="1" r="AV57"/>
  <c r="AT57"/>
  <c r="BA54"/>
  <c r="AW54"/>
  <c r="AK30"/>
  <c i="2" r="F33"/>
  <c i="1" r="AZ55"/>
  <c r="BB54"/>
  <c r="W31"/>
  <c i="4" r="F33"/>
  <c i="1" r="AZ57"/>
  <c i="5" r="F33"/>
  <c i="1" r="AZ58"/>
  <c i="4" r="J30"/>
  <c i="1" r="AG57"/>
  <c i="2" r="J30"/>
  <c i="1" r="AG55"/>
  <c i="2" l="1" r="P101"/>
  <c r="P100"/>
  <c i="1" r="AU55"/>
  <c r="AN57"/>
  <c i="4" r="J39"/>
  <c i="1" r="AN55"/>
  <c i="2" r="J59"/>
  <c r="J101"/>
  <c r="J60"/>
  <c i="3" r="J39"/>
  <c i="2" r="J39"/>
  <c i="1" r="AZ54"/>
  <c r="AV54"/>
  <c r="AK29"/>
  <c i="5" r="J30"/>
  <c i="1" r="AG58"/>
  <c r="AY54"/>
  <c r="W30"/>
  <c r="AU54"/>
  <c r="AX54"/>
  <c i="5" l="1" r="J39"/>
  <c i="1" r="AN58"/>
  <c r="AG54"/>
  <c r="AK26"/>
  <c r="AK35"/>
  <c r="AT54"/>
  <c r="W29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<sst xmlns="http://schemas.openxmlformats.org/spreadsheetml/2006/main">
  <si>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</si>
  <si>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</si>
  <si>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</si>
  <si>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</si>
  <si>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</si>
  <si>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{7816acc6-e545-4d0f-8037-3dac458a3935}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</si>
  <si>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</si>
  <si>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</si>
  <si>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</si>
  <si>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</si>
  <si>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</si>
  <si>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</si>
  <si>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</si>
  <si>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</si>
  <si>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JS25-061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</si>
  <si>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</si>
  <si>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</si>
  <si>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Rekonstrukce chladírenských a mrazících boxů SŠ Brno, Charbulova - odloučené pracoviště Nová Svratka</t>
  </si>
  <si>
    <t>KSO:</t>
  </si>
  <si>
    <t/>
  </si>
  <si>
    <t>CC-CZ:</t>
  </si>
  <si>
    <t>Místo:</t>
  </si>
  <si>
    <t>Veslařská 54, 637 00 Brno</t>
  </si>
  <si>
    <t>Datum:</t>
  </si>
  <si>
    <t>18. 6. 2025</t>
  </si>
  <si>
    <t>Zadavatel:</t>
  </si>
  <si>
    <t>IČ:</t>
  </si>
  <si>
    <t>60552255</t>
  </si>
  <si>
    <t>Střední škola Brno, Charbulova, p.o.</t>
  </si>
  <si>
    <t>DIČ:</t>
  </si>
  <si>
    <t>CZ60552255</t>
  </si>
  <si>
    <t>Účastník:</t>
  </si>
  <si>
    <t>Vyplň údaj</t>
  </si>
  <si>
    <t>Projektant:</t>
  </si>
  <si>
    <t>06679706</t>
  </si>
  <si>
    <t>Ing. Dagmar Gálová</t>
  </si>
  <si>
    <t>True</t>
  </si>
  <si>
    <t>Zpracovatel:</t>
  </si>
  <si>
    <t>08660361</t>
  </si>
  <si>
    <t>Ing. Jaroslav Stolička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</si>
  <si>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</si>
  <si>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podminky.urs.cz._x000d_
_x000d_
Nabídková cena obsahuje veškeré práce a dodávky obsažené v projektové dokumentaci, výkazu výměr, technické zprávě a ve výkresové části.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</si>
  <si>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</si>
  <si>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</si>
  <si>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</si>
  <si>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</si>
  <si>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</si>
  <si>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</si>
  <si>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</si>
  <si>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</si>
  <si>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</si>
  <si>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</si>
  <si>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</si>
  <si>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</si>
  <si>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</si>
  <si>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</si>
  <si>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</si>
  <si>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</si>
  <si>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</si>
  <si>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</si>
  <si>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</si>
  <si>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</si>
  <si>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</si>
  <si>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</si>
  <si>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</si>
  <si>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</si>
  <si>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</si>
  <si>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</si>
  <si>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</si>
  <si>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</si>
  <si>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</si>
  <si>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</si>
  <si>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</si>
  <si>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</si>
  <si>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</si>
  <si>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</si>
  <si>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</si>
  <si>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</si>
  <si>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</si>
  <si>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</si>
  <si>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</si>
  <si>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</si>
  <si>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Stavební úpravy</t>
  </si>
  <si>
    <t>STA</t>
  </si>
  <si>
    <t>1</t>
  </si>
  <si>
    <t>{5dac9819-fa71-4421-851a-f2fc1c89a34e}</t>
  </si>
  <si>
    <t>2</t>
  </si>
  <si>
    <t>02</t>
  </si>
  <si>
    <t>Vzduchotechnika</t>
  </si>
  <si>
    <t>{af7c7dc7-27ac-43ed-96fd-c5263c51de5e}</t>
  </si>
  <si>
    <t>03</t>
  </si>
  <si>
    <t>Silnoproud</t>
  </si>
  <si>
    <t>{41ad150d-41ad-4a29-8316-530a53c49815}</t>
  </si>
  <si>
    <t>VRN</t>
  </si>
  <si>
    <t>Vedlejší rozpočtové náklady</t>
  </si>
  <si>
    <t>{4fd0492c-02e5-456d-83dd-7a886ef65501}</t>
  </si>
  <si>
    <t>KRYCÍ LIST SOUPISU PRACÍ</t>
  </si>
  <si>
    <t>Objekt:</t>
  </si>
  <si>
    <t>01 - Stavební úpravy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</si>
  <si>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</si>
  <si>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</si>
  <si>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</si>
  <si>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</si>
  <si>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</si>
  <si>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</si>
  <si>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</si>
  <si>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  61 - Úprava povrchů vnitřních</t>
  </si>
  <si>
    <t xml:space="preserve">      63 - Podlahy a podlahové konstrukce</t>
  </si>
  <si>
    <t xml:space="preserve">    9 - Ostatní konstrukce a práce, bourání</t>
  </si>
  <si>
    <t xml:space="preserve">      94 - Lešení a stavební výtahy</t>
  </si>
  <si>
    <t xml:space="preserve">      95 - Různé dokončovací konstrukce a práce pozemních staveb</t>
  </si>
  <si>
    <t xml:space="preserve">      96 - Bourání konstrukcí</t>
  </si>
  <si>
    <t xml:space="preserve">      97 - Prorážení otvorů a ostatní bourací práce</t>
  </si>
  <si>
    <t xml:space="preserve">    997 - Přesun sutě</t>
  </si>
  <si>
    <t xml:space="preserve">    998 - Přesun hmot</t>
  </si>
  <si>
    <t>PSV - Práce a dodávky PSV</t>
  </si>
  <si>
    <t xml:space="preserve">    713 - Izolace tepelné</t>
  </si>
  <si>
    <t xml:space="preserve">    721 - Zdravotechnika - vnitřní kanalizace</t>
  </si>
  <si>
    <t xml:space="preserve">    725 - Zdravotechnika - zařizovací předměty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</si>
  <si>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</si>
  <si>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</si>
  <si>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</si>
  <si>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781 - Dokončovací práce - obklady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</si>
  <si>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</si>
  <si>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</si>
  <si>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</si>
  <si>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</si>
  <si>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</si>
  <si>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</si>
  <si>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</si>
  <si>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</si>
  <si>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</si>
  <si>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</si>
  <si>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</si>
  <si>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</si>
  <si>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</si>
  <si>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</si>
  <si>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</si>
  <si>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</si>
  <si>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</si>
  <si>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</si>
  <si>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</si>
  <si>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</si>
  <si>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346272256</t>
  </si>
  <si>
    <t>Přizdívky z pórobetonových tvárnic objemová hmotnost do 500 kg/m3, na tenké maltové lože, tloušťka přizdívky 150 mm</t>
  </si>
  <si>
    <t>m2</t>
  </si>
  <si>
    <t>CS ÚRS 2025 01</t>
  </si>
  <si>
    <t>4</t>
  </si>
  <si>
    <t>734320771</t>
  </si>
  <si>
    <t>Online PSC</t>
  </si>
  <si>
    <t>https://podminky.urs.cz/item/CS_URS_2025_01/346272256</t>
  </si>
  <si>
    <t>VV</t>
  </si>
  <si>
    <t>3,31*0,9 "26"</t>
  </si>
  <si>
    <t>Součet</t>
  </si>
  <si>
    <t>6</t>
  </si>
  <si>
    <t>Úpravy povrchů, podlahy a osazování výplní</t>
  </si>
  <si>
    <t>61</t>
  </si>
  <si>
    <t>Úprava povrchů vnitřních</t>
  </si>
  <si>
    <t>612131101</t>
  </si>
  <si>
    <t>Podkladní a spojovací vrstva vnitřních omítaných ploch cementový postřik nanášený ručně celoplošně stěn</t>
  </si>
  <si>
    <t>-1687676023</t>
  </si>
  <si>
    <t>https://podminky.urs.cz/item/CS_URS_2025_01/612131101</t>
  </si>
  <si>
    <t>0,15*(2,02+1,0+2,02) "23"</t>
  </si>
  <si>
    <t>2,1*0,9+0,9*0,9 "26"</t>
  </si>
  <si>
    <t>612321121</t>
  </si>
  <si>
    <t>Omítka vápenocementová vnitřních ploch nanášená ručně jednovrstvá, tloušťky do 10 mm hladká svislých konstrukcí stěn</t>
  </si>
  <si>
    <t>359136362</t>
  </si>
  <si>
    <t>https://podminky.urs.cz/item/CS_URS_2025_01/612321121</t>
  </si>
  <si>
    <t>2,1*0,9 "26"</t>
  </si>
  <si>
    <t>612321141</t>
  </si>
  <si>
    <t>Omítka vápenocementová vnitřních ploch nanášená ručně dvouvrstvá, tloušťky jádrové omítky do 10 mm a tloušťky štuku do 3 mm štuková svislých konstrukcí stěn</t>
  </si>
  <si>
    <t>1548421507</t>
  </si>
  <si>
    <t>https://podminky.urs.cz/item/CS_URS_2025_01/612321141</t>
  </si>
  <si>
    <t>0,9*0,9 "26"</t>
  </si>
  <si>
    <t>5</t>
  </si>
  <si>
    <t>612321191</t>
  </si>
  <si>
    <t>Omítka vápenocementová vnitřních ploch nanášená ručně Příplatek k cenám za každých dalších i započatých 5 mm tloušťky omítky přes 10 mm stěn</t>
  </si>
  <si>
    <t>-663364518</t>
  </si>
  <si>
    <t>https://podminky.urs.cz/item/CS_URS_2025_01/612321191</t>
  </si>
  <si>
    <t>612325413</t>
  </si>
  <si>
    <t>Oprava vápenocementové omítky vnitřních ploch hladké, tl. do 20 mm stěn, v rozsahu opravované plochy přes 30 do 50%</t>
  </si>
  <si>
    <t>-1860100589</t>
  </si>
  <si>
    <t>https://podminky.urs.cz/item/CS_URS_2025_01/612325413</t>
  </si>
  <si>
    <t>2,1*(1,74+3,85+0,84)-1,0*2,02 "26"</t>
  </si>
  <si>
    <t>7</t>
  </si>
  <si>
    <t>612325423</t>
  </si>
  <si>
    <t>Oprava vápenocementové omítky vnitřních ploch štukové dvouvrstvé, tl. jádrové omítky do 20 mm a tl. štuku do 3 mm stěn, v rozsahu opravované plochy přes 30 do 50%</t>
  </si>
  <si>
    <t>1618921880</t>
  </si>
  <si>
    <t>https://podminky.urs.cz/item/CS_URS_2025_01/612325423</t>
  </si>
  <si>
    <t>3,22*(2,42+4,54+2,0)-1,32*2,1 "23"</t>
  </si>
  <si>
    <t>63</t>
  </si>
  <si>
    <t>Podlahy a podlahové konstrukce</t>
  </si>
  <si>
    <t>8</t>
  </si>
  <si>
    <t>632441215</t>
  </si>
  <si>
    <t>Potěr anhydritový samonivelační litý tř. C 20, tl. přes 45 do 50 mm</t>
  </si>
  <si>
    <t>-1670597095</t>
  </si>
  <si>
    <t>https://podminky.urs.cz/item/CS_URS_2025_01/632441215</t>
  </si>
  <si>
    <t>P1-N:</t>
  </si>
  <si>
    <t>17,74 "23"</t>
  </si>
  <si>
    <t>9</t>
  </si>
  <si>
    <t>632441291</t>
  </si>
  <si>
    <t>Potěr anhydritový samonivelační litý Příplatek k cenám za každých dalších i započatých 5 mm tloušťky přes 50 mm tř. C 20</t>
  </si>
  <si>
    <t>1381421864</t>
  </si>
  <si>
    <t>https://podminky.urs.cz/item/CS_URS_2025_01/632441291</t>
  </si>
  <si>
    <t>17,74*6 "23"</t>
  </si>
  <si>
    <t>10</t>
  </si>
  <si>
    <t>632451103</t>
  </si>
  <si>
    <t>Potěr cementový samonivelační ze suchých směsí tloušťky přes 5 do 10 mm</t>
  </si>
  <si>
    <t>-839062805</t>
  </si>
  <si>
    <t>https://podminky.urs.cz/item/CS_URS_2025_01/632451103</t>
  </si>
  <si>
    <t>11</t>
  </si>
  <si>
    <t>631351101</t>
  </si>
  <si>
    <t>Bednění v podlahách rýh a hran zřízení</t>
  </si>
  <si>
    <t>-799752730</t>
  </si>
  <si>
    <t>https://podminky.urs.cz/item/CS_URS_2025_01/631351101</t>
  </si>
  <si>
    <t>3,85*0,04 "23"</t>
  </si>
  <si>
    <t>631351102</t>
  </si>
  <si>
    <t>Bednění v podlahách rýh a hran odstranění</t>
  </si>
  <si>
    <t>311403196</t>
  </si>
  <si>
    <t>https://podminky.urs.cz/item/CS_URS_2025_01/631351102</t>
  </si>
  <si>
    <t>13</t>
  </si>
  <si>
    <t>634112112</t>
  </si>
  <si>
    <t>Obvodová dilatace mezi stěnou a mazaninou nebo potěrem podlahovým páskem z pěnového PE tl. do 10 mm, výšky 100 mm</t>
  </si>
  <si>
    <t>m</t>
  </si>
  <si>
    <t>-594078408</t>
  </si>
  <si>
    <t>https://podminky.urs.cz/item/CS_URS_2025_01/634112112</t>
  </si>
  <si>
    <t>17,18 "23"</t>
  </si>
  <si>
    <t>Ostatní konstrukce a práce, bourání</t>
  </si>
  <si>
    <t>94</t>
  </si>
  <si>
    <t>Lešení a stavební výtahy</t>
  </si>
  <si>
    <t>14</t>
  </si>
  <si>
    <t>949101112</t>
  </si>
  <si>
    <t>Lešení pomocné pracovní pro objekty pozemních staveb pro zatížení do 150 kg/m2, o výšce lešeňové podlahy přes 1,9 do 3,5 m</t>
  </si>
  <si>
    <t>-1889833934</t>
  </si>
  <si>
    <t>https://podminky.urs.cz/item/CS_URS_2025_01/949101112</t>
  </si>
  <si>
    <t>6,7 "26"</t>
  </si>
  <si>
    <t>95</t>
  </si>
  <si>
    <t>Různé dokončovací konstrukce a práce pozemních staveb</t>
  </si>
  <si>
    <t>15</t>
  </si>
  <si>
    <t>952901111</t>
  </si>
  <si>
    <t>Vyčištění budov nebo objektů před předáním do užívání budov bytové nebo občanské výstavby, světlé výšky podlaží do 4 m</t>
  </si>
  <si>
    <t>-1693429770</t>
  </si>
  <si>
    <t>https://podminky.urs.cz/item/CS_URS_2025_01/952901111</t>
  </si>
  <si>
    <t>16</t>
  </si>
  <si>
    <t>950000001R</t>
  </si>
  <si>
    <t>Stavební přípomoce a prostupy profesí TZB</t>
  </si>
  <si>
    <t>kpl</t>
  </si>
  <si>
    <t>-1197049212</t>
  </si>
  <si>
    <t>96</t>
  </si>
  <si>
    <t>Bourání konstrukcí</t>
  </si>
  <si>
    <t>17</t>
  </si>
  <si>
    <t>962031133</t>
  </si>
  <si>
    <t>Bourání příček nebo přizdívek z cihel pálených plných nebo dutých, tl. přes 100 do 150 mm</t>
  </si>
  <si>
    <t>788105573</t>
  </si>
  <si>
    <t>https://podminky.urs.cz/item/CS_URS_2025_01/962031133</t>
  </si>
  <si>
    <t>3,35*(3,85+3,85+2,12+2,12)</t>
  </si>
  <si>
    <t>-0,87*2,17*2-0,87*2,25 "odpočet otvorů"</t>
  </si>
  <si>
    <t>18</t>
  </si>
  <si>
    <t>965045113</t>
  </si>
  <si>
    <t>Bourání potěrů tl. do 50 mm cementových nebo pískocementových, plochy přes 4 m2</t>
  </si>
  <si>
    <t>-2140141985</t>
  </si>
  <si>
    <t>https://podminky.urs.cz/item/CS_URS_2025_01/965045113</t>
  </si>
  <si>
    <t>P1-S:</t>
  </si>
  <si>
    <t>3,92+4,05+4,32+4,05 "23"</t>
  </si>
  <si>
    <t>19</t>
  </si>
  <si>
    <t>965043341</t>
  </si>
  <si>
    <t>Bourání mazanin betonových s potěrem nebo teracem tl. do 100 mm, plochy přes 4 m2</t>
  </si>
  <si>
    <t>m3</t>
  </si>
  <si>
    <t>-1165815534</t>
  </si>
  <si>
    <t>https://podminky.urs.cz/item/CS_URS_2025_01/965043341</t>
  </si>
  <si>
    <t>(3,92+4,05+4,32+4,05)*0,05 "23"</t>
  </si>
  <si>
    <t>20</t>
  </si>
  <si>
    <t>965049111</t>
  </si>
  <si>
    <t>Bourání mazanin Příplatek k cenám za bourání mazanin betonových se svařovanou sítí, tl. do 100 mm</t>
  </si>
  <si>
    <t>-1270237048</t>
  </si>
  <si>
    <t>https://podminky.urs.cz/item/CS_URS_2025_01/965049111</t>
  </si>
  <si>
    <t>968072456</t>
  </si>
  <si>
    <t>Vybourání kovových rámů oken s křídly, dveřních zárubní, vrat, stěn, ostění nebo obkladů dveřních zárubní, plochy přes 2 m2</t>
  </si>
  <si>
    <t>1316228048</t>
  </si>
  <si>
    <t>https://podminky.urs.cz/item/CS_URS_2025_01/968072456</t>
  </si>
  <si>
    <t>1,0*2,02</t>
  </si>
  <si>
    <t>22</t>
  </si>
  <si>
    <t>968072558</t>
  </si>
  <si>
    <t>Vybourání kovových rámů oken s křídly, dveřních zárubní, vrat, stěn, ostění nebo obkladů vrat, mimo posuvných a skládacích, plochy do 5 m2</t>
  </si>
  <si>
    <t>-369258672</t>
  </si>
  <si>
    <t>https://podminky.urs.cz/item/CS_URS_2025_01/968072558</t>
  </si>
  <si>
    <t>0,87*1,95*3 "dveře chladících boxů včetně zárubně"</t>
  </si>
  <si>
    <t>97</t>
  </si>
  <si>
    <t>Prorážení otvorů a ostatní bourací práce</t>
  </si>
  <si>
    <t>23</t>
  </si>
  <si>
    <t>978021291</t>
  </si>
  <si>
    <t>Otlučení cementových vnitřních ploch stropů, v rozsahu do 100 %</t>
  </si>
  <si>
    <t>-211771448</t>
  </si>
  <si>
    <t>https://podminky.urs.cz/item/CS_URS_2025_01/978021291</t>
  </si>
  <si>
    <t>S1-S:</t>
  </si>
  <si>
    <t>3,92+2,93+2,27+3,03 "23"</t>
  </si>
  <si>
    <t>24</t>
  </si>
  <si>
    <t>972084121R</t>
  </si>
  <si>
    <t>Příplatek k otlučení omítek za omítky s rabicovým pletivem</t>
  </si>
  <si>
    <t>748855642</t>
  </si>
  <si>
    <t>25</t>
  </si>
  <si>
    <t>972084122R</t>
  </si>
  <si>
    <t>Odstranění parotěsné zábrany z podhledů a stropů</t>
  </si>
  <si>
    <t>-367891808</t>
  </si>
  <si>
    <t>997</t>
  </si>
  <si>
    <t>Přesun sutě</t>
  </si>
  <si>
    <t>26</t>
  </si>
  <si>
    <t>997013211</t>
  </si>
  <si>
    <t>Vnitrostaveništní doprava suti a vybouraných hmot vodorovně do 50 m s naložením ručně pro budovy a haly výšky do 6 m</t>
  </si>
  <si>
    <t>t</t>
  </si>
  <si>
    <t>1928335284</t>
  </si>
  <si>
    <t>https://podminky.urs.cz/item/CS_URS_2025_01/997013211</t>
  </si>
  <si>
    <t>27</t>
  </si>
  <si>
    <t>997006012</t>
  </si>
  <si>
    <t>Úprava stavebního odpadu třídění ruční</t>
  </si>
  <si>
    <t>-1569814712</t>
  </si>
  <si>
    <t>https://podminky.urs.cz/item/CS_URS_2025_01/997006012</t>
  </si>
  <si>
    <t>28</t>
  </si>
  <si>
    <t>997006512</t>
  </si>
  <si>
    <t>Vodorovná doprava suti na skládku s naložením na dopravní prostředek a složením přes 100 m do 1 km</t>
  </si>
  <si>
    <t>-1990678722</t>
  </si>
  <si>
    <t>https://podminky.urs.cz/item/CS_URS_2025_01/997006512</t>
  </si>
  <si>
    <t>29</t>
  </si>
  <si>
    <t>997006519</t>
  </si>
  <si>
    <t>Vodorovná doprava suti na skládku Příplatek k ceně -6512 za každý další i započatý 1 km</t>
  </si>
  <si>
    <t>-1880679446</t>
  </si>
  <si>
    <t>https://podminky.urs.cz/item/CS_URS_2025_01/997006519</t>
  </si>
  <si>
    <t>19,022*14 'Přepočtené koeficientem množství</t>
  </si>
  <si>
    <t>30</t>
  </si>
  <si>
    <t>997013871</t>
  </si>
  <si>
    <t>Poplatek za uložení stavebního odpadu na recyklační skládce (skládkovné) směsného stavebního a demoličního zatříděného do Katalogu odpadů pod kódem 17 09 04</t>
  </si>
  <si>
    <t>2018228134</t>
  </si>
  <si>
    <t>https://podminky.urs.cz/item/CS_URS_2025_01/997013871</t>
  </si>
  <si>
    <t>998</t>
  </si>
  <si>
    <t>Přesun hmot</t>
  </si>
  <si>
    <t>31</t>
  </si>
  <si>
    <t>998018001</t>
  </si>
  <si>
    <t>Přesun hmot pro budovy občanské výstavby, bydlení, výrobu a služby ruční (bez užití mechanizace) vodorovná dopravní vzdálenost do 100 m pro budovy s jakoukoliv nosnou konstrukcí výšky do 6 m</t>
  </si>
  <si>
    <t>1279317342</t>
  </si>
  <si>
    <t>https://podminky.urs.cz/item/CS_URS_2025_01/998018001</t>
  </si>
  <si>
    <t>PSV</t>
  </si>
  <si>
    <t>Práce a dodávky PSV</t>
  </si>
  <si>
    <t>713</t>
  </si>
  <si>
    <t>Izolace tepelné</t>
  </si>
  <si>
    <t>32</t>
  </si>
  <si>
    <t>713120823</t>
  </si>
  <si>
    <t>Odstranění tepelné izolace podlah z rohoží, pásů, dílců, desek, bloků podlah volně kladených nebo mezi trámy z polystyrenu, tloušťka izolace suchého, tloušťka izolace přes 100 do 200 mm</t>
  </si>
  <si>
    <t>-735353944</t>
  </si>
  <si>
    <t>https://podminky.urs.cz/item/CS_URS_2025_01/713120823</t>
  </si>
  <si>
    <t>33</t>
  </si>
  <si>
    <t>713120801R</t>
  </si>
  <si>
    <t>Odstranění separační vrstvy podlah</t>
  </si>
  <si>
    <t>2126580586</t>
  </si>
  <si>
    <t>34</t>
  </si>
  <si>
    <t>713110813</t>
  </si>
  <si>
    <t>Odstranění tepelné izolace stropů nebo podhledů z rohoží, pásů, dílců, desek, bloků volně kladených z vláknitých materiálů suchých, tloušťka izolace přes 100 do 200 mm</t>
  </si>
  <si>
    <t>-1004896659</t>
  </si>
  <si>
    <t>https://podminky.urs.cz/item/CS_URS_2025_01/713110813</t>
  </si>
  <si>
    <t>35</t>
  </si>
  <si>
    <t>713130841</t>
  </si>
  <si>
    <t>Odstranění tepelné izolace stěn a příček z rohoží, pásů, dílců, desek, bloků připevněných lepením z vláknitých materiálů, tloušťka izolace do 100 mm</t>
  </si>
  <si>
    <t>-298198288</t>
  </si>
  <si>
    <t>https://podminky.urs.cz/item/CS_URS_2025_01/713130841</t>
  </si>
  <si>
    <t>3,13*(2,12+2,12+1,85)-0,87*1,95 "23"</t>
  </si>
  <si>
    <t>36</t>
  </si>
  <si>
    <t>713130843</t>
  </si>
  <si>
    <t>Odstranění tepelné izolace stěn a příček z rohoží, pásů, dílců, desek, bloků připevněných lepením z vláknitých materiálů, tloušťka izolace přes 100 do 200 mm</t>
  </si>
  <si>
    <t>749449563</t>
  </si>
  <si>
    <t>https://podminky.urs.cz/item/CS_URS_2025_01/713130843</t>
  </si>
  <si>
    <t>3,13*(1,85+2,12+1,85+1,85+2,12+1,85)-0,87*1,95*4 "23"</t>
  </si>
  <si>
    <t>37</t>
  </si>
  <si>
    <t>713130845</t>
  </si>
  <si>
    <t>Odstranění tepelné izolace stěn a příček z rohoží, pásů, dílců, desek, bloků připevněných lepením z vláknitých materiálů, tloušťka izolace přes 200 mm</t>
  </si>
  <si>
    <t>-1977675339</t>
  </si>
  <si>
    <t>https://podminky.urs.cz/item/CS_URS_2025_01/713130845</t>
  </si>
  <si>
    <t>3,13*(2,12+1,85+2,12)-1,32*2,1 "23"</t>
  </si>
  <si>
    <t>721</t>
  </si>
  <si>
    <t>Zdravotechnika - vnitřní kanalizace</t>
  </si>
  <si>
    <t>38</t>
  </si>
  <si>
    <t>721210813</t>
  </si>
  <si>
    <t>Demontáž kanalizačního příslušenství vpustí podlahových</t>
  </si>
  <si>
    <t>kus</t>
  </si>
  <si>
    <t>-304872895</t>
  </si>
  <si>
    <t>https://podminky.urs.cz/item/CS_URS_2025_01/721210813</t>
  </si>
  <si>
    <t>1 "26"</t>
  </si>
  <si>
    <t>39</t>
  </si>
  <si>
    <t>721211422</t>
  </si>
  <si>
    <t>Podlahové vpusti se svislým odtokem DN 50/75/110 mřížka nerez 138x138</t>
  </si>
  <si>
    <t>595568169</t>
  </si>
  <si>
    <t>https://podminky.urs.cz/item/CS_URS_2025_01/721211422</t>
  </si>
  <si>
    <t>40</t>
  </si>
  <si>
    <t>998721121</t>
  </si>
  <si>
    <t>Přesun hmot pro vnitřní kanalizaci stanovený z hmotnosti přesunovaného materiálu vodorovná dopravní vzdálenost do 50 m ruční (bez užití mechanizace) v objektech výšky do 6 m</t>
  </si>
  <si>
    <t>-1481211856</t>
  </si>
  <si>
    <t>https://podminky.urs.cz/item/CS_URS_2025_01/998721121</t>
  </si>
  <si>
    <t>725</t>
  </si>
  <si>
    <t>Zdravotechnika - zařizovací předměty</t>
  </si>
  <si>
    <t>41</t>
  </si>
  <si>
    <t>725210821</t>
  </si>
  <si>
    <t>Demontáž umyvadel bez výtokových armatur umyvadel</t>
  </si>
  <si>
    <t>soubor</t>
  </si>
  <si>
    <t>-1813038406</t>
  </si>
  <si>
    <t>https://podminky.urs.cz/item/CS_URS_2025_01/725210821</t>
  </si>
  <si>
    <t>42</t>
  </si>
  <si>
    <t>725820801</t>
  </si>
  <si>
    <t>Demontáž baterií nástěnných do G 3/4</t>
  </si>
  <si>
    <t>-1443819017</t>
  </si>
  <si>
    <t>https://podminky.urs.cz/item/CS_URS_2025_01/725820801</t>
  </si>
  <si>
    <t>763</t>
  </si>
  <si>
    <t>Konstrukce suché výstavby</t>
  </si>
  <si>
    <t>43</t>
  </si>
  <si>
    <t>763135101</t>
  </si>
  <si>
    <t>Montáž sádrokartonového podhledu kazetového demontovatelného včetně zavěšené nosné konstrukce velikosti kazet 600x600 mm viditelné</t>
  </si>
  <si>
    <t>-724960161</t>
  </si>
  <si>
    <t>https://podminky.urs.cz/item/CS_URS_2025_01/763135101</t>
  </si>
  <si>
    <t>S1-N:</t>
  </si>
  <si>
    <t>44</t>
  </si>
  <si>
    <t>M</t>
  </si>
  <si>
    <t>59036514</t>
  </si>
  <si>
    <t>deska podhledová minerální rovná bílá jemně strukturovaná mikroperforovaná zvukově pohltivá 15x600x600mm</t>
  </si>
  <si>
    <t>1533072444</t>
  </si>
  <si>
    <t>6,7*1,15</t>
  </si>
  <si>
    <t>45</t>
  </si>
  <si>
    <t>763131731</t>
  </si>
  <si>
    <t>Podhled ze sádrokartonových desek ostatní práce a konstrukce na podhledech ze sádrokartonových desek čelo pro kazetové podhledy (F lišta) tl. 12,5 mm</t>
  </si>
  <si>
    <t>-1130678748</t>
  </si>
  <si>
    <t>https://podminky.urs.cz/item/CS_URS_2025_01/763131731</t>
  </si>
  <si>
    <t>3,85 "26"</t>
  </si>
  <si>
    <t>46</t>
  </si>
  <si>
    <t>998763331</t>
  </si>
  <si>
    <t>Přesun hmot pro konstrukce montované z desek sádrokartonových, sádrovláknitých, cementovláknitých nebo cementových stanovený z hmotnosti přesunovaného materiálu vodorovná dopravní vzdálenost do 50 m ruční (bez užití mechanizace) v objektech výšky do 6 m</t>
  </si>
  <si>
    <t>46583931</t>
  </si>
  <si>
    <t>https://podminky.urs.cz/item/CS_URS_2025_01/998763331</t>
  </si>
  <si>
    <t>766</t>
  </si>
  <si>
    <t>Konstrukce truhlářské</t>
  </si>
  <si>
    <t>47</t>
  </si>
  <si>
    <t>766691914</t>
  </si>
  <si>
    <t>Ostatní práce vyvěšení křídel dveřních, plochy do 2 m2</t>
  </si>
  <si>
    <t>928149334</t>
  </si>
  <si>
    <t>https://podminky.urs.cz/item/CS_URS_2025_01/766691914</t>
  </si>
  <si>
    <t>771</t>
  </si>
  <si>
    <t>Podlahy z dlaždic</t>
  </si>
  <si>
    <t>48</t>
  </si>
  <si>
    <t>771111011</t>
  </si>
  <si>
    <t>Příprava podkladu před provedením dlažby vysátí podlah</t>
  </si>
  <si>
    <t>-266544385</t>
  </si>
  <si>
    <t>https://podminky.urs.cz/item/CS_URS_2025_01/771111011</t>
  </si>
  <si>
    <t>49</t>
  </si>
  <si>
    <t>771121011</t>
  </si>
  <si>
    <t>Příprava podkladu před provedením dlažby nátěr penetrační na podlahu</t>
  </si>
  <si>
    <t>1622162188</t>
  </si>
  <si>
    <t>https://podminky.urs.cz/item/CS_URS_2025_01/771121011</t>
  </si>
  <si>
    <t>50</t>
  </si>
  <si>
    <t>771591112</t>
  </si>
  <si>
    <t>Izolace podlahy pod dlažbu nátěrem nebo stěrkou ve dvou vrstvách</t>
  </si>
  <si>
    <t>-217715912</t>
  </si>
  <si>
    <t>https://podminky.urs.cz/item/CS_URS_2025_01/771591112</t>
  </si>
  <si>
    <t>51</t>
  </si>
  <si>
    <t>771591264</t>
  </si>
  <si>
    <t>Izolace podlahy pod dlažbu těsnícími izolačními pásy mezi podlahou a stěnu</t>
  </si>
  <si>
    <t>162757894</t>
  </si>
  <si>
    <t>https://podminky.urs.cz/item/CS_URS_2025_01/771591264</t>
  </si>
  <si>
    <t>11,18-1,0 "26"</t>
  </si>
  <si>
    <t>52</t>
  </si>
  <si>
    <t>771591241</t>
  </si>
  <si>
    <t>Izolace podlahy pod dlažbu těsnícími izolačními pásy vnitřní kout</t>
  </si>
  <si>
    <t>-679666163</t>
  </si>
  <si>
    <t>https://podminky.urs.cz/item/CS_URS_2025_01/771591241</t>
  </si>
  <si>
    <t>4 "26"</t>
  </si>
  <si>
    <t>53</t>
  </si>
  <si>
    <t>771574413</t>
  </si>
  <si>
    <t>Montáž podlah z dlaždic keramických lepených cementovým flexibilním lepidlem hladkých, tloušťky do 10 mm přes 2 do 4 ks/m2</t>
  </si>
  <si>
    <t>152814575</t>
  </si>
  <si>
    <t>https://podminky.urs.cz/item/CS_URS_2025_01/771574413</t>
  </si>
  <si>
    <t>54</t>
  </si>
  <si>
    <t>59761110</t>
  </si>
  <si>
    <t>dlažba keramická slinutá mrazuvzdorná R10/B povrch hladký/matný tl do 10mm přes 2 do 4ks/m2</t>
  </si>
  <si>
    <t>-327780915</t>
  </si>
  <si>
    <t>55</t>
  </si>
  <si>
    <t>771591115</t>
  </si>
  <si>
    <t>Podlahy - dokončovací práce spárování silikonem</t>
  </si>
  <si>
    <t>-1504170617</t>
  </si>
  <si>
    <t>https://podminky.urs.cz/item/CS_URS_2025_01/771591115</t>
  </si>
  <si>
    <t>11,18 "26"</t>
  </si>
  <si>
    <t>56</t>
  </si>
  <si>
    <t>771592011</t>
  </si>
  <si>
    <t>Čištění vnitřních ploch po položení dlažby podlah nebo schodišť chemickými prostředky</t>
  </si>
  <si>
    <t>200519198</t>
  </si>
  <si>
    <t>https://podminky.urs.cz/item/CS_URS_2025_01/771592011</t>
  </si>
  <si>
    <t>57</t>
  </si>
  <si>
    <t>998771121</t>
  </si>
  <si>
    <t>Přesun hmot pro podlahy z dlaždic stanovený z hmotnosti přesunovaného materiálu vodorovná dopravní vzdálenost do 50 m ruční (bez užití mechanizace) v objektech výšky do 6 m</t>
  </si>
  <si>
    <t>-875402739</t>
  </si>
  <si>
    <t>https://podminky.urs.cz/item/CS_URS_2025_01/998771121</t>
  </si>
  <si>
    <t>781</t>
  </si>
  <si>
    <t>Dokončovací práce - obklady</t>
  </si>
  <si>
    <t>58</t>
  </si>
  <si>
    <t>781473810</t>
  </si>
  <si>
    <t>Demontáž obkladů z dlaždic keramických lepených</t>
  </si>
  <si>
    <t>1603125795</t>
  </si>
  <si>
    <t>https://podminky.urs.cz/item/CS_URS_2025_01/781473810</t>
  </si>
  <si>
    <t>2,02*(6,86-0,87+6,98-0,87*2+6,06-0,87-1,32) "23"</t>
  </si>
  <si>
    <t>2,02*(11,48-0,87*2-1,0) "26"</t>
  </si>
  <si>
    <t>59</t>
  </si>
  <si>
    <t>781111011</t>
  </si>
  <si>
    <t>Příprava podkladu před provedením obkladu oprášení (ometení) stěny</t>
  </si>
  <si>
    <t>591699572</t>
  </si>
  <si>
    <t>https://podminky.urs.cz/item/CS_URS_2025_01/781111011</t>
  </si>
  <si>
    <t>2,1*(1,74+3,85+1,74)-1,0*2,02 "26"</t>
  </si>
  <si>
    <t>60</t>
  </si>
  <si>
    <t>781121011</t>
  </si>
  <si>
    <t>Příprava podkladu před provedením obkladu nátěr penetrační na stěnu</t>
  </si>
  <si>
    <t>-977712441</t>
  </si>
  <si>
    <t>https://podminky.urs.cz/item/CS_URS_2025_01/781121011</t>
  </si>
  <si>
    <t>781131112</t>
  </si>
  <si>
    <t>Izolace stěny pod obklad izolace nátěrem nebo stěrkou ve dvou vrstvách</t>
  </si>
  <si>
    <t>-1096617974</t>
  </si>
  <si>
    <t>https://podminky.urs.cz/item/CS_URS_2025_01/781131112</t>
  </si>
  <si>
    <t>0,3*(1,74+3,85+1,74-1,0) "26"</t>
  </si>
  <si>
    <t>62</t>
  </si>
  <si>
    <t>781131232</t>
  </si>
  <si>
    <t>Izolace stěny pod obklad izolace těsnícími izolačními pásy pro styčné nebo dilatační spáry</t>
  </si>
  <si>
    <t>1372445908</t>
  </si>
  <si>
    <t>https://podminky.urs.cz/item/CS_URS_2025_01/781131232</t>
  </si>
  <si>
    <t>0,3*4 "26"</t>
  </si>
  <si>
    <t>781472214</t>
  </si>
  <si>
    <t>Montáž keramických obkladů stěn lepených cementovým flexibilním lepidlem hladkých přes 4 do 6 ks/m2</t>
  </si>
  <si>
    <t>993029139</t>
  </si>
  <si>
    <t>https://podminky.urs.cz/item/CS_URS_2025_01/781472214</t>
  </si>
  <si>
    <t>64</t>
  </si>
  <si>
    <t>59761728</t>
  </si>
  <si>
    <t>obklad keramický nemrazuvzdorný povrch reliéfní/matný tl do 10mm přes 4 do 6ks/m2</t>
  </si>
  <si>
    <t>-833425764</t>
  </si>
  <si>
    <t>13,373*1,15</t>
  </si>
  <si>
    <t>65</t>
  </si>
  <si>
    <t>781492251</t>
  </si>
  <si>
    <t>Obklad - dokončující práce montáž profilu lepeného flexibilním cementovým lepidlem ukončovacího</t>
  </si>
  <si>
    <t>-658188469</t>
  </si>
  <si>
    <t>https://podminky.urs.cz/item/CS_URS_2025_01/781492251</t>
  </si>
  <si>
    <t>2,1+1,74+3,85+1,74+2,1 "26"</t>
  </si>
  <si>
    <t>66</t>
  </si>
  <si>
    <t>59054133R</t>
  </si>
  <si>
    <t>profil ukončovací nerez</t>
  </si>
  <si>
    <t>-754401977</t>
  </si>
  <si>
    <t>11,53*1,15</t>
  </si>
  <si>
    <t>67</t>
  </si>
  <si>
    <t>781495115</t>
  </si>
  <si>
    <t>Obklad - dokončující práce ostatní práce spárování silikonem</t>
  </si>
  <si>
    <t>-1735743771</t>
  </si>
  <si>
    <t>https://podminky.urs.cz/item/CS_URS_2025_01/781495115</t>
  </si>
  <si>
    <t>2,1*2+0,03*2 "26"</t>
  </si>
  <si>
    <t>68</t>
  </si>
  <si>
    <t>781495211</t>
  </si>
  <si>
    <t>Čištění vnitřních ploch po provedení obkladu stěn chemickými prostředky</t>
  </si>
  <si>
    <t>1596239819</t>
  </si>
  <si>
    <t>https://podminky.urs.cz/item/CS_URS_2025_01/781495211</t>
  </si>
  <si>
    <t>69</t>
  </si>
  <si>
    <t>998781121</t>
  </si>
  <si>
    <t>Přesun hmot pro obklady keramické stanovený z hmotnosti přesunovaného materiálu vodorovná dopravní vzdálenost do 50 m ruční (bez užití mechanizace) v objektech výšky do 6 m</t>
  </si>
  <si>
    <t>1209239842</t>
  </si>
  <si>
    <t>https://podminky.urs.cz/item/CS_URS_2025_01/998781121</t>
  </si>
  <si>
    <t>784</t>
  </si>
  <si>
    <t>Dokončovací práce - malby a tapety</t>
  </si>
  <si>
    <t>70</t>
  </si>
  <si>
    <t>784121001</t>
  </si>
  <si>
    <t>Oškrabání malby v místnostech výšky do 3,80 m</t>
  </si>
  <si>
    <t>-184614200</t>
  </si>
  <si>
    <t>https://podminky.urs.cz/item/CS_URS_2025_01/784121001</t>
  </si>
  <si>
    <t>17,48+3,22*(4,54+3,85+4,54)-1,0*2,02-0,8*2,02+0,2*(2,1+1,32+2,1) "23"</t>
  </si>
  <si>
    <t>0,9*(1,74+3,85+0,84) "26"</t>
  </si>
  <si>
    <t>71</t>
  </si>
  <si>
    <t>784111001</t>
  </si>
  <si>
    <t>Oprášení (ometení) podkladu v místnostech výšky do 3,80 m</t>
  </si>
  <si>
    <t>-1116228631</t>
  </si>
  <si>
    <t>https://podminky.urs.cz/item/CS_URS_2025_01/784111001</t>
  </si>
  <si>
    <t>17,48+3,22*(4,54+3,85+4,54)-1,0*2,02-0,8*2,02+0,2*(2,1+1,32+2,1)+0,15*(2,02+1,0+2,02) "23"</t>
  </si>
  <si>
    <t>0,9*(1,74+3,85+1,74)+0,25*3,85 "26"</t>
  </si>
  <si>
    <t>72</t>
  </si>
  <si>
    <t>784181101</t>
  </si>
  <si>
    <t>Penetrace podkladu jednonásobná základní akrylátová bezbarvá v místnostech výšky do 3,80 m</t>
  </si>
  <si>
    <t>1035693711</t>
  </si>
  <si>
    <t>https://podminky.urs.cz/item/CS_URS_2025_01/784181101</t>
  </si>
  <si>
    <t>73</t>
  </si>
  <si>
    <t>784211101</t>
  </si>
  <si>
    <t>Malby z malířských směsí otěruvzdorných za mokra dvojnásobné, bílé za mokra otěruvzdorné výborně v místnostech výšky do 3,80 m</t>
  </si>
  <si>
    <t>28681729</t>
  </si>
  <si>
    <t>https://podminky.urs.cz/item/CS_URS_2025_01/784211101</t>
  </si>
  <si>
    <t>02 - Vzduchotechnika</t>
  </si>
  <si>
    <t>01 - zařízení 1 - chlazení boxů</t>
  </si>
  <si>
    <t>zařízení 1 - chlazení boxů</t>
  </si>
  <si>
    <t>Pol1</t>
  </si>
  <si>
    <t>dodávka a montáž - kondenzační chladící jednotka s hermetickým kompresorem, minimální chladící výkon 1,77 kW při odpařovací teplotě -10 °C a kondenzační teplotě +32°C pro chladivo R449A, připojení pájecí: sání 5/8´´, výtlak 3/8´´, ventilátor EC: 1200 ot/min, výkon ventilátoru 30 W, průměr vrtule 300 mm, sběrač chladiva 1,5 l/32 bar, hlučnost do 65 dBA, použití s ventilem, napájení 230 V/50 Hz, hmotnost do 34 kg, rozměry do 435x490x340 mm, vč. podstavných plastových nohou</t>
  </si>
  <si>
    <t>Pol2</t>
  </si>
  <si>
    <t>dodávka a montáž - ventilátorvý výparník v podstropní provedení, výkon 2,06 kW při Δ T = 8K, R404A, rozteč lamel 3,5/7 mm, průtok vzduchu 780 m3/h, připojení 9,52x15,82 mm, odvod kondezátu 1/2´´, rozměry do 1115x435x120 mm, hmotnost do 12,1 kg</t>
  </si>
  <si>
    <t>ks</t>
  </si>
  <si>
    <t>Pol3</t>
  </si>
  <si>
    <t>dodávka a montáž - rozvaděč 230 V AC/50Hz, pro jednofázové instalace do 2 HP, spotřeba 7 VA, pracovní podmínky -5…+50°C, &lt;90% Rh, teplotní čidla: NTC 10kὨ, rozlišení 0,1 °C, přesnost ±0,5°C, rozsah -45…+45°C, výstupy: kompresor 1500 W, ventilátor 500W, světlo 800 W, konfigurovatelný výstup Alarm/Aux, monitorovvací systém: telenet, Modbus-RTU, el. ochrana el.mag. jistič 16A, krytí IP65, typ izolace třída II, rozměry 262x168x97 mm, hmotnost 0,6 kg</t>
  </si>
  <si>
    <t>Pol4</t>
  </si>
  <si>
    <t>dodávka a montáž - presostat kombinovaný, vstup 1/4´´ SEA, rozsah LP -0,2…7,5 bar, diference 0,7…4 bar, rozsah HP 8…32 bar Pe, diference 4 bar, LP HP automatický reset, fce kontaktu SPDT, IP44</t>
  </si>
  <si>
    <t>Pol5</t>
  </si>
  <si>
    <t>dodávka a montáž - držák presostatu</t>
  </si>
  <si>
    <t>Pol6</t>
  </si>
  <si>
    <t>dodávka a montáž - ventil termostatický expanzní, rozsah teplot -40/+10°C, bez MOP, délka kapiláry 1,5 m, připojení 10 mm šroubovací x 12 pájecí, vyrovnání 6 mm</t>
  </si>
  <si>
    <t>Pol7</t>
  </si>
  <si>
    <t>dodávka a montáž - adaptér pro termostatický ventil, pájecí, připojení 10 mm ODF, s filtrem</t>
  </si>
  <si>
    <t>Pol8</t>
  </si>
  <si>
    <t>dodávka a montáž - tryska termostatického expanzního ventilu , verze pro pájecí adaptéry, výkon R404A - 1,6 kW (vypařovací teplota te=+5°C, kondenzační teplota tc=+32°C, teplota chladiva tl=+28°C)</t>
  </si>
  <si>
    <t>Pol9</t>
  </si>
  <si>
    <t>dodávka a montáž - filtrdehydrátor, jednolité jádro - 10% molekulární sítko, pájecí 10 mmOD nebo 12 mm ODM, filt. Plocha 103 cm2, objem 130 cm3, rozsah použití -40 - +80°C, max. provozní tlak 42 bar</t>
  </si>
  <si>
    <t>Pol10</t>
  </si>
  <si>
    <t>dodávka a montáž - průhledítko, připojení 10x10 mm ODS, pájecí, pro trubku 10 mm, max. prac. tlak 45bar, rozsah -30 - +110°C</t>
  </si>
  <si>
    <t>Pol11</t>
  </si>
  <si>
    <t>dodávka a montáž - Předizolované Cu potrubí 6,35x 15,88 mm</t>
  </si>
  <si>
    <t>bm</t>
  </si>
  <si>
    <t>Pol12</t>
  </si>
  <si>
    <t>dodávka a montáž - kapilára s maticemi 1/4´´ SAE, L=1,0 m x 2,5 mm, s odmáčknutím</t>
  </si>
  <si>
    <t>Pol13</t>
  </si>
  <si>
    <t>dodávka a montáž - chladivo R449A</t>
  </si>
  <si>
    <t>kg</t>
  </si>
  <si>
    <t>Pol14</t>
  </si>
  <si>
    <t>dodávka a montáž - dveře chladírenské, otočné, bezprahové, PUR 60, 900x2000 mm</t>
  </si>
  <si>
    <t>Pol15</t>
  </si>
  <si>
    <t>dodávka a montáž - PUR panel 60 mm vč. řezaného dle zakázky</t>
  </si>
  <si>
    <t>Pol16</t>
  </si>
  <si>
    <t>dodávka a montáž - lišta plechová bílá - zakládací U 40/60/40 mm, l=2 m</t>
  </si>
  <si>
    <t>Pol17</t>
  </si>
  <si>
    <t>dodávka a montáž - lišta plechová bílá - vnější L100x40 mm, l=2 m</t>
  </si>
  <si>
    <t>Pol18</t>
  </si>
  <si>
    <t>dodávka a montáž - lišta krycí hygienická, bílá, RAL 9010, l=4m</t>
  </si>
  <si>
    <t>Pol19</t>
  </si>
  <si>
    <t>dodávka a montáž - roh hygienické lišty vnitřní 3 stupňový, bílá, RAL 9010</t>
  </si>
  <si>
    <t>Pol20</t>
  </si>
  <si>
    <t>dodávka a montáž - koncovka lišty, bílá, RAL 9010</t>
  </si>
  <si>
    <t>Pol21</t>
  </si>
  <si>
    <t>dodávka a montáž - lišty kotvící hliníková, l=4 m</t>
  </si>
  <si>
    <t>Pol22</t>
  </si>
  <si>
    <t>dodávka a montáž - lišta rohová krycí PVC, H=65 mm, l=4 m, bílá, RAL 9010</t>
  </si>
  <si>
    <t>Pol23</t>
  </si>
  <si>
    <t>dodávka a montáž - kryt rohu PVC H=65 mm, bílá, RAL 9011</t>
  </si>
  <si>
    <t>Pol24</t>
  </si>
  <si>
    <t>dodávka a montáž - led stropní svítidlo se senzorem pohybu 12 W/230 V, doba svitu 10sec-3min, citlivost senzotu max. 6m, blokování světlem v okolí 3-2000 LX, barva bílá</t>
  </si>
  <si>
    <t>Pol25</t>
  </si>
  <si>
    <t>dodávka a montáž - systém odpadního potrubí s hrdlovými spoji s vysokou tepelnou a mechanickou odolností, rozměr DN 32, 12% tvarovek</t>
  </si>
  <si>
    <t>Pol26</t>
  </si>
  <si>
    <t>dodávka a montáž - systém odpadního potrubí s hrdlovými spoji s vysokou tepelnou a mechanickou odolností, rozměr DN 50, 37% tvarovek</t>
  </si>
  <si>
    <t>Pol27</t>
  </si>
  <si>
    <t>dodávka a montáž - podlahová vpusť boční se sifonem, napojení DN50, výška 120 mm, nerez mřížka 105x105</t>
  </si>
  <si>
    <t>Pol28</t>
  </si>
  <si>
    <t>dodávka a montáž - kondenzační sifon se zápachovou uzávěrou DN32</t>
  </si>
  <si>
    <t>Pol29</t>
  </si>
  <si>
    <t>dodávka a montáž - kabel CYKY-J 3x2,5 mm2</t>
  </si>
  <si>
    <t>Pol30</t>
  </si>
  <si>
    <t>dodávka a montáž - kabel CYKY-J 3x1,5 mm2</t>
  </si>
  <si>
    <t>Pol31</t>
  </si>
  <si>
    <t>dodávka a montáž - kabelový žlab děrovaný NKZ 50x125x1,25_F s integrovanou spojkou</t>
  </si>
  <si>
    <t>Pol32</t>
  </si>
  <si>
    <t>dodávka a montáž - návod na použití, revizní kniha, prohlášení o shodě</t>
  </si>
  <si>
    <t>Pol33</t>
  </si>
  <si>
    <t>dodávka a montáž - montážní a spotřební materiál</t>
  </si>
  <si>
    <t>Pol34</t>
  </si>
  <si>
    <t>spuštění a zaregulování systému</t>
  </si>
  <si>
    <t>hod</t>
  </si>
  <si>
    <t>03 - Silnoproud</t>
  </si>
  <si>
    <t>1 - Rozváděče NN</t>
  </si>
  <si>
    <t>2 - Elektroinstalační materiál silnoproud</t>
  </si>
  <si>
    <t>3 - Kabely NN</t>
  </si>
  <si>
    <t>4 - Ostatní práce a materiál</t>
  </si>
  <si>
    <t>5 - Dokumentace a ostatní náklady</t>
  </si>
  <si>
    <t>Rozváděče NN</t>
  </si>
  <si>
    <t>1.1</t>
  </si>
  <si>
    <t>Rozvaděč R-MS-RES - stávající. Bude doplněn novou přístrojovou lištou DIN (1m), 5ks kombionovaný jistič B16/1N/30mA - typ A, 1ks kombionovaný jistič B10/1N/30mA - typ A, 1ks propojovací lišta do 63A, propojovací vodiče. Bude provedena úprava krycího plechu (popř. výměna za nový). Položka zahrnuje úpravu dokumnetace rozvaděče, popisy v rozvaděči, aktualizace výr. štítku, apod. Doplnění nové výzbroje dle výkresové části projektové dokumentace</t>
  </si>
  <si>
    <t>Elektroinstalační materiál silnoproud</t>
  </si>
  <si>
    <t>2.1</t>
  </si>
  <si>
    <t>Svítidlo LMD RB-312778.002.1.PM+MultiLumen 2 vestavné svítidlo s MM optikou a nastavením čtyř výkonů přímo na svítidle, M600, IP40, LED 1x24W</t>
  </si>
  <si>
    <t>2.2</t>
  </si>
  <si>
    <t>Vypínač 250V/10A, řazení 1, krytí IP44, podomítkový, kompletní</t>
  </si>
  <si>
    <t>2.3</t>
  </si>
  <si>
    <t>Zásuvka jednonásobná 250V/16A, krytí IP44, podomítková, kompletní</t>
  </si>
  <si>
    <t>2.4</t>
  </si>
  <si>
    <t>Elektroinstalační krabice podomítková - přístrojová, hluboká</t>
  </si>
  <si>
    <t>2.5</t>
  </si>
  <si>
    <t>Krabice s ekvipotencionální svorkovnicí KO 125E/EQ02</t>
  </si>
  <si>
    <t>2.6</t>
  </si>
  <si>
    <t>Pružinová svorka 3-vodičová, balení 50ks</t>
  </si>
  <si>
    <t>2.7</t>
  </si>
  <si>
    <t>Zemní svorka včetně Cu pásku 0,5m</t>
  </si>
  <si>
    <t>2.8</t>
  </si>
  <si>
    <t>Lišta plastová LH 60x40 HF, bílá, včetně spojovacích a ohybových dílů a montážního příslušenství</t>
  </si>
  <si>
    <t>2.9</t>
  </si>
  <si>
    <t>Svazkový kabelový držák - zinkovaný</t>
  </si>
  <si>
    <t>Kabely NN</t>
  </si>
  <si>
    <t>3.1</t>
  </si>
  <si>
    <t>Kabel CXKH-R-J 3x2,5</t>
  </si>
  <si>
    <t>3.2</t>
  </si>
  <si>
    <t>Kabel CXKH-R-J 3x1,5</t>
  </si>
  <si>
    <t>3.3</t>
  </si>
  <si>
    <t>Vodič CY 16 ZŽ</t>
  </si>
  <si>
    <t>3.4</t>
  </si>
  <si>
    <t>Vodič CY 6 ZŽ</t>
  </si>
  <si>
    <t>3.5</t>
  </si>
  <si>
    <t>Ukončení vodičů v rozsahu PD</t>
  </si>
  <si>
    <t>Ostatní práce a materiál</t>
  </si>
  <si>
    <t>4.1</t>
  </si>
  <si>
    <t>Zajištění beznapěťového stavu instalace, řádné označení stávajících obvodů a zmapování stávající instalace, včetně zabezpečení kabeláže proti poškození a přípravy pro jejich opětovné připojení</t>
  </si>
  <si>
    <t>4.2</t>
  </si>
  <si>
    <t>Demontážní práce stávající el. instalace v rozsahu dokumentace včetně likvidace odpadů</t>
  </si>
  <si>
    <t>4.3</t>
  </si>
  <si>
    <t>Sekací práce - drážka min. 60x40mm - cihla. Následné zednické zapravení</t>
  </si>
  <si>
    <t>4.4</t>
  </si>
  <si>
    <t>Prostup cihelnou stěnou - min. 70x50mm. Následné zednické zapravení včetně štuku a výmalby</t>
  </si>
  <si>
    <t>4.5</t>
  </si>
  <si>
    <t>Rozměření tras, krabic, koncových prvků</t>
  </si>
  <si>
    <t>4.6</t>
  </si>
  <si>
    <t>Drobný montážní materiál potřebný k dokončení díla (sádra, hřebíky, izolační pásky, mont. pěna, vruty, hmoždinky, návlačky, výstražné štítky, apod.) - cca 4% z instalovaného montážního materiálu</t>
  </si>
  <si>
    <t>4.7</t>
  </si>
  <si>
    <t>Nepředvídatelné práce</t>
  </si>
  <si>
    <t>Dokumentace a ostatní náklady</t>
  </si>
  <si>
    <t>5.1</t>
  </si>
  <si>
    <t>Projektová dílenská dokumentace zhotovitele stavby a dokumentace skutečného provedení</t>
  </si>
  <si>
    <t>5.2</t>
  </si>
  <si>
    <t>Revizní technik, vč. vypracování výchozí revizní zprávy - část elektro</t>
  </si>
  <si>
    <t>5.3</t>
  </si>
  <si>
    <t>Zaškolení obsluhy, provozní řády a manuály</t>
  </si>
  <si>
    <t>5.4</t>
  </si>
  <si>
    <t>Odzkoušení systému, spolupráce s revizním technikem</t>
  </si>
  <si>
    <t>5.5</t>
  </si>
  <si>
    <t>Koordinační jednání</t>
  </si>
  <si>
    <t>5.6</t>
  </si>
  <si>
    <t>Likvidace odpadů do 10km</t>
  </si>
  <si>
    <t>5.7</t>
  </si>
  <si>
    <t>Doprava 3,60%, Přesuny hmot 1,00% z dodávky materiálu</t>
  </si>
  <si>
    <t>sada</t>
  </si>
  <si>
    <t>5.8</t>
  </si>
  <si>
    <t>PPV 6,00% z montáže (Přidružené výkony nezbytně nutné k provedení montážních prací)</t>
  </si>
  <si>
    <t>VRN - Vedlejší rozpočtové náklady</t>
  </si>
  <si>
    <t>010001000</t>
  </si>
  <si>
    <t>Průzkumné, zeměměřičské a projektové práce</t>
  </si>
  <si>
    <t>…</t>
  </si>
  <si>
    <t>1024</t>
  </si>
  <si>
    <t>1137279653</t>
  </si>
  <si>
    <t>https://podminky.urs.cz/item/CS_URS_2025_01/010001000</t>
  </si>
  <si>
    <t>020001000</t>
  </si>
  <si>
    <t>Příprava staveniště</t>
  </si>
  <si>
    <t>557322973</t>
  </si>
  <si>
    <t>https://podminky.urs.cz/item/CS_URS_2025_01/020001000</t>
  </si>
  <si>
    <t>030001000</t>
  </si>
  <si>
    <t>Zařízení staveniště</t>
  </si>
  <si>
    <t>-540449649</t>
  </si>
  <si>
    <t>https://podminky.urs.cz/item/CS_URS_2025_01/030001000</t>
  </si>
  <si>
    <t>040001000</t>
  </si>
  <si>
    <t>Inženýrská činnost</t>
  </si>
  <si>
    <t>-1379071850</t>
  </si>
  <si>
    <t>https://podminky.urs.cz/item/CS_URS_2025_01/040001000</t>
  </si>
  <si>
    <t>060001000</t>
  </si>
  <si>
    <t>Územní vlivy</t>
  </si>
  <si>
    <t>1182074818</t>
  </si>
  <si>
    <t>https://podminky.urs.cz/item/CS_URS_2025_01/060001000</t>
  </si>
  <si>
    <t>070001000</t>
  </si>
  <si>
    <t>Provozní vlivy</t>
  </si>
  <si>
    <t>417021832</t>
  </si>
  <si>
    <t>https://podminky.urs.cz/item/CS_URS_2025_01/070001000</t>
  </si>
  <si>
    <t>090001000</t>
  </si>
  <si>
    <t>Ostatní náklady</t>
  </si>
  <si>
    <t>-64697710</t>
  </si>
  <si>
    <t>https://podminky.urs.cz/item/CS_URS_2025_01/090001000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</si>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</sst>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6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346272256" TargetMode="External" /><Relationship Id="rId2" Type="http://schemas.openxmlformats.org/officeDocument/2006/relationships/hyperlink" Target="https://podminky.urs.cz/item/CS_URS_2025_01/612131101" TargetMode="External" /><Relationship Id="rId3" Type="http://schemas.openxmlformats.org/officeDocument/2006/relationships/hyperlink" Target="https://podminky.urs.cz/item/CS_URS_2025_01/612321121" TargetMode="External" /><Relationship Id="rId4" Type="http://schemas.openxmlformats.org/officeDocument/2006/relationships/hyperlink" Target="https://podminky.urs.cz/item/CS_URS_2025_01/612321141" TargetMode="External" /><Relationship Id="rId5" Type="http://schemas.openxmlformats.org/officeDocument/2006/relationships/hyperlink" Target="https://podminky.urs.cz/item/CS_URS_2025_01/612321191" TargetMode="External" /><Relationship Id="rId6" Type="http://schemas.openxmlformats.org/officeDocument/2006/relationships/hyperlink" Target="https://podminky.urs.cz/item/CS_URS_2025_01/612325413" TargetMode="External" /><Relationship Id="rId7" Type="http://schemas.openxmlformats.org/officeDocument/2006/relationships/hyperlink" Target="https://podminky.urs.cz/item/CS_URS_2025_01/612325423" TargetMode="External" /><Relationship Id="rId8" Type="http://schemas.openxmlformats.org/officeDocument/2006/relationships/hyperlink" Target="https://podminky.urs.cz/item/CS_URS_2025_01/632441215" TargetMode="External" /><Relationship Id="rId9" Type="http://schemas.openxmlformats.org/officeDocument/2006/relationships/hyperlink" Target="https://podminky.urs.cz/item/CS_URS_2025_01/632441291" TargetMode="External" /><Relationship Id="rId10" Type="http://schemas.openxmlformats.org/officeDocument/2006/relationships/hyperlink" Target="https://podminky.urs.cz/item/CS_URS_2025_01/632451103" TargetMode="External" /><Relationship Id="rId11" Type="http://schemas.openxmlformats.org/officeDocument/2006/relationships/hyperlink" Target="https://podminky.urs.cz/item/CS_URS_2025_01/631351101" TargetMode="External" /><Relationship Id="rId12" Type="http://schemas.openxmlformats.org/officeDocument/2006/relationships/hyperlink" Target="https://podminky.urs.cz/item/CS_URS_2025_01/631351102" TargetMode="External" /><Relationship Id="rId13" Type="http://schemas.openxmlformats.org/officeDocument/2006/relationships/hyperlink" Target="https://podminky.urs.cz/item/CS_URS_2025_01/634112112" TargetMode="External" /><Relationship Id="rId14" Type="http://schemas.openxmlformats.org/officeDocument/2006/relationships/hyperlink" Target="https://podminky.urs.cz/item/CS_URS_2025_01/949101112" TargetMode="External" /><Relationship Id="rId15" Type="http://schemas.openxmlformats.org/officeDocument/2006/relationships/hyperlink" Target="https://podminky.urs.cz/item/CS_URS_2025_01/952901111" TargetMode="External" /><Relationship Id="rId16" Type="http://schemas.openxmlformats.org/officeDocument/2006/relationships/hyperlink" Target="https://podminky.urs.cz/item/CS_URS_2025_01/962031133" TargetMode="External" /><Relationship Id="rId17" Type="http://schemas.openxmlformats.org/officeDocument/2006/relationships/hyperlink" Target="https://podminky.urs.cz/item/CS_URS_2025_01/965045113" TargetMode="External" /><Relationship Id="rId18" Type="http://schemas.openxmlformats.org/officeDocument/2006/relationships/hyperlink" Target="https://podminky.urs.cz/item/CS_URS_2025_01/965043341" TargetMode="External" /><Relationship Id="rId19" Type="http://schemas.openxmlformats.org/officeDocument/2006/relationships/hyperlink" Target="https://podminky.urs.cz/item/CS_URS_2025_01/965049111" TargetMode="External" /><Relationship Id="rId20" Type="http://schemas.openxmlformats.org/officeDocument/2006/relationships/hyperlink" Target="https://podminky.urs.cz/item/CS_URS_2025_01/968072456" TargetMode="External" /><Relationship Id="rId21" Type="http://schemas.openxmlformats.org/officeDocument/2006/relationships/hyperlink" Target="https://podminky.urs.cz/item/CS_URS_2025_01/968072558" TargetMode="External" /><Relationship Id="rId22" Type="http://schemas.openxmlformats.org/officeDocument/2006/relationships/hyperlink" Target="https://podminky.urs.cz/item/CS_URS_2025_01/978021291" TargetMode="External" /><Relationship Id="rId23" Type="http://schemas.openxmlformats.org/officeDocument/2006/relationships/hyperlink" Target="https://podminky.urs.cz/item/CS_URS_2025_01/997013211" TargetMode="External" /><Relationship Id="rId24" Type="http://schemas.openxmlformats.org/officeDocument/2006/relationships/hyperlink" Target="https://podminky.urs.cz/item/CS_URS_2025_01/997006012" TargetMode="External" /><Relationship Id="rId25" Type="http://schemas.openxmlformats.org/officeDocument/2006/relationships/hyperlink" Target="https://podminky.urs.cz/item/CS_URS_2025_01/997006512" TargetMode="External" /><Relationship Id="rId26" Type="http://schemas.openxmlformats.org/officeDocument/2006/relationships/hyperlink" Target="https://podminky.urs.cz/item/CS_URS_2025_01/997006519" TargetMode="External" /><Relationship Id="rId27" Type="http://schemas.openxmlformats.org/officeDocument/2006/relationships/hyperlink" Target="https://podminky.urs.cz/item/CS_URS_2025_01/997013871" TargetMode="External" /><Relationship Id="rId28" Type="http://schemas.openxmlformats.org/officeDocument/2006/relationships/hyperlink" Target="https://podminky.urs.cz/item/CS_URS_2025_01/998018001" TargetMode="External" /><Relationship Id="rId29" Type="http://schemas.openxmlformats.org/officeDocument/2006/relationships/hyperlink" Target="https://podminky.urs.cz/item/CS_URS_2025_01/713120823" TargetMode="External" /><Relationship Id="rId30" Type="http://schemas.openxmlformats.org/officeDocument/2006/relationships/hyperlink" Target="https://podminky.urs.cz/item/CS_URS_2025_01/713110813" TargetMode="External" /><Relationship Id="rId31" Type="http://schemas.openxmlformats.org/officeDocument/2006/relationships/hyperlink" Target="https://podminky.urs.cz/item/CS_URS_2025_01/713130841" TargetMode="External" /><Relationship Id="rId32" Type="http://schemas.openxmlformats.org/officeDocument/2006/relationships/hyperlink" Target="https://podminky.urs.cz/item/CS_URS_2025_01/713130843" TargetMode="External" /><Relationship Id="rId33" Type="http://schemas.openxmlformats.org/officeDocument/2006/relationships/hyperlink" Target="https://podminky.urs.cz/item/CS_URS_2025_01/713130845" TargetMode="External" /><Relationship Id="rId34" Type="http://schemas.openxmlformats.org/officeDocument/2006/relationships/hyperlink" Target="https://podminky.urs.cz/item/CS_URS_2025_01/721210813" TargetMode="External" /><Relationship Id="rId35" Type="http://schemas.openxmlformats.org/officeDocument/2006/relationships/hyperlink" Target="https://podminky.urs.cz/item/CS_URS_2025_01/721211422" TargetMode="External" /><Relationship Id="rId36" Type="http://schemas.openxmlformats.org/officeDocument/2006/relationships/hyperlink" Target="https://podminky.urs.cz/item/CS_URS_2025_01/998721121" TargetMode="External" /><Relationship Id="rId37" Type="http://schemas.openxmlformats.org/officeDocument/2006/relationships/hyperlink" Target="https://podminky.urs.cz/item/CS_URS_2025_01/725210821" TargetMode="External" /><Relationship Id="rId38" Type="http://schemas.openxmlformats.org/officeDocument/2006/relationships/hyperlink" Target="https://podminky.urs.cz/item/CS_URS_2025_01/725820801" TargetMode="External" /><Relationship Id="rId39" Type="http://schemas.openxmlformats.org/officeDocument/2006/relationships/hyperlink" Target="https://podminky.urs.cz/item/CS_URS_2025_01/763135101" TargetMode="External" /><Relationship Id="rId40" Type="http://schemas.openxmlformats.org/officeDocument/2006/relationships/hyperlink" Target="https://podminky.urs.cz/item/CS_URS_2025_01/763131731" TargetMode="External" /><Relationship Id="rId41" Type="http://schemas.openxmlformats.org/officeDocument/2006/relationships/hyperlink" Target="https://podminky.urs.cz/item/CS_URS_2025_01/998763331" TargetMode="External" /><Relationship Id="rId42" Type="http://schemas.openxmlformats.org/officeDocument/2006/relationships/hyperlink" Target="https://podminky.urs.cz/item/CS_URS_2025_01/766691914" TargetMode="External" /><Relationship Id="rId43" Type="http://schemas.openxmlformats.org/officeDocument/2006/relationships/hyperlink" Target="https://podminky.urs.cz/item/CS_URS_2025_01/771111011" TargetMode="External" /><Relationship Id="rId44" Type="http://schemas.openxmlformats.org/officeDocument/2006/relationships/hyperlink" Target="https://podminky.urs.cz/item/CS_URS_2025_01/771121011" TargetMode="External" /><Relationship Id="rId45" Type="http://schemas.openxmlformats.org/officeDocument/2006/relationships/hyperlink" Target="https://podminky.urs.cz/item/CS_URS_2025_01/771591112" TargetMode="External" /><Relationship Id="rId46" Type="http://schemas.openxmlformats.org/officeDocument/2006/relationships/hyperlink" Target="https://podminky.urs.cz/item/CS_URS_2025_01/771591264" TargetMode="External" /><Relationship Id="rId47" Type="http://schemas.openxmlformats.org/officeDocument/2006/relationships/hyperlink" Target="https://podminky.urs.cz/item/CS_URS_2025_01/771591241" TargetMode="External" /><Relationship Id="rId48" Type="http://schemas.openxmlformats.org/officeDocument/2006/relationships/hyperlink" Target="https://podminky.urs.cz/item/CS_URS_2025_01/771574413" TargetMode="External" /><Relationship Id="rId49" Type="http://schemas.openxmlformats.org/officeDocument/2006/relationships/hyperlink" Target="https://podminky.urs.cz/item/CS_URS_2025_01/771591115" TargetMode="External" /><Relationship Id="rId50" Type="http://schemas.openxmlformats.org/officeDocument/2006/relationships/hyperlink" Target="https://podminky.urs.cz/item/CS_URS_2025_01/771592011" TargetMode="External" /><Relationship Id="rId51" Type="http://schemas.openxmlformats.org/officeDocument/2006/relationships/hyperlink" Target="https://podminky.urs.cz/item/CS_URS_2025_01/998771121" TargetMode="External" /><Relationship Id="rId52" Type="http://schemas.openxmlformats.org/officeDocument/2006/relationships/hyperlink" Target="https://podminky.urs.cz/item/CS_URS_2025_01/781473810" TargetMode="External" /><Relationship Id="rId53" Type="http://schemas.openxmlformats.org/officeDocument/2006/relationships/hyperlink" Target="https://podminky.urs.cz/item/CS_URS_2025_01/781111011" TargetMode="External" /><Relationship Id="rId54" Type="http://schemas.openxmlformats.org/officeDocument/2006/relationships/hyperlink" Target="https://podminky.urs.cz/item/CS_URS_2025_01/781121011" TargetMode="External" /><Relationship Id="rId55" Type="http://schemas.openxmlformats.org/officeDocument/2006/relationships/hyperlink" Target="https://podminky.urs.cz/item/CS_URS_2025_01/781131112" TargetMode="External" /><Relationship Id="rId56" Type="http://schemas.openxmlformats.org/officeDocument/2006/relationships/hyperlink" Target="https://podminky.urs.cz/item/CS_URS_2025_01/781131232" TargetMode="External" /><Relationship Id="rId57" Type="http://schemas.openxmlformats.org/officeDocument/2006/relationships/hyperlink" Target="https://podminky.urs.cz/item/CS_URS_2025_01/781472214" TargetMode="External" /><Relationship Id="rId58" Type="http://schemas.openxmlformats.org/officeDocument/2006/relationships/hyperlink" Target="https://podminky.urs.cz/item/CS_URS_2025_01/781492251" TargetMode="External" /><Relationship Id="rId59" Type="http://schemas.openxmlformats.org/officeDocument/2006/relationships/hyperlink" Target="https://podminky.urs.cz/item/CS_URS_2025_01/781495115" TargetMode="External" /><Relationship Id="rId60" Type="http://schemas.openxmlformats.org/officeDocument/2006/relationships/hyperlink" Target="https://podminky.urs.cz/item/CS_URS_2025_01/781495211" TargetMode="External" /><Relationship Id="rId61" Type="http://schemas.openxmlformats.org/officeDocument/2006/relationships/hyperlink" Target="https://podminky.urs.cz/item/CS_URS_2025_01/998781121" TargetMode="External" /><Relationship Id="rId62" Type="http://schemas.openxmlformats.org/officeDocument/2006/relationships/hyperlink" Target="https://podminky.urs.cz/item/CS_URS_2025_01/784121001" TargetMode="External" /><Relationship Id="rId63" Type="http://schemas.openxmlformats.org/officeDocument/2006/relationships/hyperlink" Target="https://podminky.urs.cz/item/CS_URS_2025_01/784111001" TargetMode="External" /><Relationship Id="rId64" Type="http://schemas.openxmlformats.org/officeDocument/2006/relationships/hyperlink" Target="https://podminky.urs.cz/item/CS_URS_2025_01/784181101" TargetMode="External" /><Relationship Id="rId65" Type="http://schemas.openxmlformats.org/officeDocument/2006/relationships/hyperlink" Target="https://podminky.urs.cz/item/CS_URS_2025_01/784211101" TargetMode="External" /><Relationship Id="rId66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0001000" TargetMode="External" /><Relationship Id="rId2" Type="http://schemas.openxmlformats.org/officeDocument/2006/relationships/hyperlink" Target="https://podminky.urs.cz/item/CS_URS_2025_01/020001000" TargetMode="External" /><Relationship Id="rId3" Type="http://schemas.openxmlformats.org/officeDocument/2006/relationships/hyperlink" Target="https://podminky.urs.cz/item/CS_URS_2025_01/030001000" TargetMode="External" /><Relationship Id="rId4" Type="http://schemas.openxmlformats.org/officeDocument/2006/relationships/hyperlink" Target="https://podminky.urs.cz/item/CS_URS_2025_01/040001000" TargetMode="External" /><Relationship Id="rId5" Type="http://schemas.openxmlformats.org/officeDocument/2006/relationships/hyperlink" Target="https://podminky.urs.cz/item/CS_URS_2025_01/060001000" TargetMode="External" /><Relationship Id="rId6" Type="http://schemas.openxmlformats.org/officeDocument/2006/relationships/hyperlink" Target="https://podminky.urs.cz/item/CS_URS_2025_01/070001000" TargetMode="External" /><Relationship Id="rId7" Type="http://schemas.openxmlformats.org/officeDocument/2006/relationships/hyperlink" Target="https://podminky.urs.cz/item/CS_URS_2025_01/090001000" TargetMode="External" /><Relationship Id="rId8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27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29</v>
      </c>
      <c r="AL11" s="24"/>
      <c r="AM11" s="24"/>
      <c r="AN11" s="29" t="s">
        <v>30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31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32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32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29</v>
      </c>
      <c r="AL14" s="24"/>
      <c r="AM14" s="24"/>
      <c r="AN14" s="36" t="s">
        <v>32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33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34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35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29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36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37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38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39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29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40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83.25" customHeight="1">
      <c r="B23" s="23"/>
      <c r="C23" s="24"/>
      <c r="D23" s="24"/>
      <c r="E23" s="38" t="s">
        <v>41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42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43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44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45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46</v>
      </c>
      <c r="E29" s="49"/>
      <c r="F29" s="34" t="s">
        <v>47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48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49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50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51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52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53</v>
      </c>
      <c r="U35" s="56"/>
      <c r="V35" s="56"/>
      <c r="W35" s="56"/>
      <c r="X35" s="58" t="s">
        <v>54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55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JS25-061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Rekonstrukce chladírenských a mrazících boxů SŠ Brno, Charbulova - odloučené pracoviště Nová Svratka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Veslařská 54, 637 00 Brno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18. 6. 2025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Střední škola Brno, Charbulova, p.o.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33</v>
      </c>
      <c r="AJ49" s="42"/>
      <c r="AK49" s="42"/>
      <c r="AL49" s="42"/>
      <c r="AM49" s="75" t="str">
        <f>IF(E17="","",E17)</f>
        <v>Ing. Dagmar Gálová</v>
      </c>
      <c r="AN49" s="66"/>
      <c r="AO49" s="66"/>
      <c r="AP49" s="66"/>
      <c r="AQ49" s="42"/>
      <c r="AR49" s="46"/>
      <c r="AS49" s="76" t="s">
        <v>56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31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37</v>
      </c>
      <c r="AJ50" s="42"/>
      <c r="AK50" s="42"/>
      <c r="AL50" s="42"/>
      <c r="AM50" s="75" t="str">
        <f>IF(E20="","",E20)</f>
        <v>Ing. Jaroslav Stolička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57</v>
      </c>
      <c r="D52" s="89"/>
      <c r="E52" s="89"/>
      <c r="F52" s="89"/>
      <c r="G52" s="89"/>
      <c r="H52" s="90"/>
      <c r="I52" s="91" t="s">
        <v>58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59</v>
      </c>
      <c r="AH52" s="89"/>
      <c r="AI52" s="89"/>
      <c r="AJ52" s="89"/>
      <c r="AK52" s="89"/>
      <c r="AL52" s="89"/>
      <c r="AM52" s="89"/>
      <c r="AN52" s="91" t="s">
        <v>60</v>
      </c>
      <c r="AO52" s="89"/>
      <c r="AP52" s="89"/>
      <c r="AQ52" s="93" t="s">
        <v>61</v>
      </c>
      <c r="AR52" s="46"/>
      <c r="AS52" s="94" t="s">
        <v>62</v>
      </c>
      <c r="AT52" s="95" t="s">
        <v>63</v>
      </c>
      <c r="AU52" s="95" t="s">
        <v>64</v>
      </c>
      <c r="AV52" s="95" t="s">
        <v>65</v>
      </c>
      <c r="AW52" s="95" t="s">
        <v>66</v>
      </c>
      <c r="AX52" s="95" t="s">
        <v>67</v>
      </c>
      <c r="AY52" s="95" t="s">
        <v>68</v>
      </c>
      <c r="AZ52" s="95" t="s">
        <v>69</v>
      </c>
      <c r="BA52" s="95" t="s">
        <v>70</v>
      </c>
      <c r="BB52" s="95" t="s">
        <v>71</v>
      </c>
      <c r="BC52" s="95" t="s">
        <v>72</v>
      </c>
      <c r="BD52" s="96" t="s">
        <v>73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74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ROUND(SUM(AG55:AG58),2)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ROUND(SUM(AS55:AS58),2)</f>
        <v>0</v>
      </c>
      <c r="AT54" s="108">
        <f>ROUND(SUM(AV54:AW54),2)</f>
        <v>0</v>
      </c>
      <c r="AU54" s="109">
        <f>ROUND(SUM(AU55:AU58),5)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ROUND(SUM(AZ55:AZ58),2)</f>
        <v>0</v>
      </c>
      <c r="BA54" s="108">
        <f>ROUND(SUM(BA55:BA58),2)</f>
        <v>0</v>
      </c>
      <c r="BB54" s="108">
        <f>ROUND(SUM(BB55:BB58),2)</f>
        <v>0</v>
      </c>
      <c r="BC54" s="108">
        <f>ROUND(SUM(BC55:BC58),2)</f>
        <v>0</v>
      </c>
      <c r="BD54" s="110">
        <f>ROUND(SUM(BD55:BD58),2)</f>
        <v>0</v>
      </c>
      <c r="BE54" s="6"/>
      <c r="BS54" s="111" t="s">
        <v>75</v>
      </c>
      <c r="BT54" s="111" t="s">
        <v>76</v>
      </c>
      <c r="BU54" s="112" t="s">
        <v>77</v>
      </c>
      <c r="BV54" s="111" t="s">
        <v>78</v>
      </c>
      <c r="BW54" s="111" t="s">
        <v>5</v>
      </c>
      <c r="BX54" s="111" t="s">
        <v>79</v>
      </c>
      <c r="CL54" s="111" t="s">
        <v>19</v>
      </c>
    </row>
    <row r="55" s="7" customFormat="1" ht="16.5" customHeight="1">
      <c r="A55" s="113" t="s">
        <v>80</v>
      </c>
      <c r="B55" s="114"/>
      <c r="C55" s="115"/>
      <c r="D55" s="116" t="s">
        <v>81</v>
      </c>
      <c r="E55" s="116"/>
      <c r="F55" s="116"/>
      <c r="G55" s="116"/>
      <c r="H55" s="116"/>
      <c r="I55" s="117"/>
      <c r="J55" s="116" t="s">
        <v>82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'01 - Stavební úpravy'!J30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83</v>
      </c>
      <c r="AR55" s="120"/>
      <c r="AS55" s="121">
        <v>0</v>
      </c>
      <c r="AT55" s="122">
        <f>ROUND(SUM(AV55:AW55),2)</f>
        <v>0</v>
      </c>
      <c r="AU55" s="123">
        <f>'01 - Stavební úpravy'!P100</f>
        <v>0</v>
      </c>
      <c r="AV55" s="122">
        <f>'01 - Stavební úpravy'!J33</f>
        <v>0</v>
      </c>
      <c r="AW55" s="122">
        <f>'01 - Stavební úpravy'!J34</f>
        <v>0</v>
      </c>
      <c r="AX55" s="122">
        <f>'01 - Stavební úpravy'!J35</f>
        <v>0</v>
      </c>
      <c r="AY55" s="122">
        <f>'01 - Stavební úpravy'!J36</f>
        <v>0</v>
      </c>
      <c r="AZ55" s="122">
        <f>'01 - Stavební úpravy'!F33</f>
        <v>0</v>
      </c>
      <c r="BA55" s="122">
        <f>'01 - Stavební úpravy'!F34</f>
        <v>0</v>
      </c>
      <c r="BB55" s="122">
        <f>'01 - Stavební úpravy'!F35</f>
        <v>0</v>
      </c>
      <c r="BC55" s="122">
        <f>'01 - Stavební úpravy'!F36</f>
        <v>0</v>
      </c>
      <c r="BD55" s="124">
        <f>'01 - Stavební úpravy'!F37</f>
        <v>0</v>
      </c>
      <c r="BE55" s="7"/>
      <c r="BT55" s="125" t="s">
        <v>84</v>
      </c>
      <c r="BV55" s="125" t="s">
        <v>78</v>
      </c>
      <c r="BW55" s="125" t="s">
        <v>85</v>
      </c>
      <c r="BX55" s="125" t="s">
        <v>5</v>
      </c>
      <c r="CL55" s="125" t="s">
        <v>19</v>
      </c>
      <c r="CM55" s="125" t="s">
        <v>86</v>
      </c>
    </row>
    <row r="56" s="7" customFormat="1" ht="16.5" customHeight="1">
      <c r="A56" s="113" t="s">
        <v>80</v>
      </c>
      <c r="B56" s="114"/>
      <c r="C56" s="115"/>
      <c r="D56" s="116" t="s">
        <v>87</v>
      </c>
      <c r="E56" s="116"/>
      <c r="F56" s="116"/>
      <c r="G56" s="116"/>
      <c r="H56" s="116"/>
      <c r="I56" s="117"/>
      <c r="J56" s="116" t="s">
        <v>88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'02 - Vzduchotechnika'!J30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83</v>
      </c>
      <c r="AR56" s="120"/>
      <c r="AS56" s="121">
        <v>0</v>
      </c>
      <c r="AT56" s="122">
        <f>ROUND(SUM(AV56:AW56),2)</f>
        <v>0</v>
      </c>
      <c r="AU56" s="123">
        <f>'02 - Vzduchotechnika'!P80</f>
        <v>0</v>
      </c>
      <c r="AV56" s="122">
        <f>'02 - Vzduchotechnika'!J33</f>
        <v>0</v>
      </c>
      <c r="AW56" s="122">
        <f>'02 - Vzduchotechnika'!J34</f>
        <v>0</v>
      </c>
      <c r="AX56" s="122">
        <f>'02 - Vzduchotechnika'!J35</f>
        <v>0</v>
      </c>
      <c r="AY56" s="122">
        <f>'02 - Vzduchotechnika'!J36</f>
        <v>0</v>
      </c>
      <c r="AZ56" s="122">
        <f>'02 - Vzduchotechnika'!F33</f>
        <v>0</v>
      </c>
      <c r="BA56" s="122">
        <f>'02 - Vzduchotechnika'!F34</f>
        <v>0</v>
      </c>
      <c r="BB56" s="122">
        <f>'02 - Vzduchotechnika'!F35</f>
        <v>0</v>
      </c>
      <c r="BC56" s="122">
        <f>'02 - Vzduchotechnika'!F36</f>
        <v>0</v>
      </c>
      <c r="BD56" s="124">
        <f>'02 - Vzduchotechnika'!F37</f>
        <v>0</v>
      </c>
      <c r="BE56" s="7"/>
      <c r="BT56" s="125" t="s">
        <v>84</v>
      </c>
      <c r="BV56" s="125" t="s">
        <v>78</v>
      </c>
      <c r="BW56" s="125" t="s">
        <v>89</v>
      </c>
      <c r="BX56" s="125" t="s">
        <v>5</v>
      </c>
      <c r="CL56" s="125" t="s">
        <v>19</v>
      </c>
      <c r="CM56" s="125" t="s">
        <v>86</v>
      </c>
    </row>
    <row r="57" s="7" customFormat="1" ht="16.5" customHeight="1">
      <c r="A57" s="113" t="s">
        <v>80</v>
      </c>
      <c r="B57" s="114"/>
      <c r="C57" s="115"/>
      <c r="D57" s="116" t="s">
        <v>90</v>
      </c>
      <c r="E57" s="116"/>
      <c r="F57" s="116"/>
      <c r="G57" s="116"/>
      <c r="H57" s="116"/>
      <c r="I57" s="117"/>
      <c r="J57" s="116" t="s">
        <v>91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'03 - Silnoproud'!J30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83</v>
      </c>
      <c r="AR57" s="120"/>
      <c r="AS57" s="121">
        <v>0</v>
      </c>
      <c r="AT57" s="122">
        <f>ROUND(SUM(AV57:AW57),2)</f>
        <v>0</v>
      </c>
      <c r="AU57" s="123">
        <f>'03 - Silnoproud'!P84</f>
        <v>0</v>
      </c>
      <c r="AV57" s="122">
        <f>'03 - Silnoproud'!J33</f>
        <v>0</v>
      </c>
      <c r="AW57" s="122">
        <f>'03 - Silnoproud'!J34</f>
        <v>0</v>
      </c>
      <c r="AX57" s="122">
        <f>'03 - Silnoproud'!J35</f>
        <v>0</v>
      </c>
      <c r="AY57" s="122">
        <f>'03 - Silnoproud'!J36</f>
        <v>0</v>
      </c>
      <c r="AZ57" s="122">
        <f>'03 - Silnoproud'!F33</f>
        <v>0</v>
      </c>
      <c r="BA57" s="122">
        <f>'03 - Silnoproud'!F34</f>
        <v>0</v>
      </c>
      <c r="BB57" s="122">
        <f>'03 - Silnoproud'!F35</f>
        <v>0</v>
      </c>
      <c r="BC57" s="122">
        <f>'03 - Silnoproud'!F36</f>
        <v>0</v>
      </c>
      <c r="BD57" s="124">
        <f>'03 - Silnoproud'!F37</f>
        <v>0</v>
      </c>
      <c r="BE57" s="7"/>
      <c r="BT57" s="125" t="s">
        <v>84</v>
      </c>
      <c r="BV57" s="125" t="s">
        <v>78</v>
      </c>
      <c r="BW57" s="125" t="s">
        <v>92</v>
      </c>
      <c r="BX57" s="125" t="s">
        <v>5</v>
      </c>
      <c r="CL57" s="125" t="s">
        <v>19</v>
      </c>
      <c r="CM57" s="125" t="s">
        <v>86</v>
      </c>
    </row>
    <row r="58" s="7" customFormat="1" ht="16.5" customHeight="1">
      <c r="A58" s="113" t="s">
        <v>80</v>
      </c>
      <c r="B58" s="114"/>
      <c r="C58" s="115"/>
      <c r="D58" s="116" t="s">
        <v>93</v>
      </c>
      <c r="E58" s="116"/>
      <c r="F58" s="116"/>
      <c r="G58" s="116"/>
      <c r="H58" s="116"/>
      <c r="I58" s="117"/>
      <c r="J58" s="116" t="s">
        <v>94</v>
      </c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8">
        <f>'VRN - Vedlejší rozpočtové...'!J30</f>
        <v>0</v>
      </c>
      <c r="AH58" s="117"/>
      <c r="AI58" s="117"/>
      <c r="AJ58" s="117"/>
      <c r="AK58" s="117"/>
      <c r="AL58" s="117"/>
      <c r="AM58" s="117"/>
      <c r="AN58" s="118">
        <f>SUM(AG58,AT58)</f>
        <v>0</v>
      </c>
      <c r="AO58" s="117"/>
      <c r="AP58" s="117"/>
      <c r="AQ58" s="119" t="s">
        <v>83</v>
      </c>
      <c r="AR58" s="120"/>
      <c r="AS58" s="126">
        <v>0</v>
      </c>
      <c r="AT58" s="127">
        <f>ROUND(SUM(AV58:AW58),2)</f>
        <v>0</v>
      </c>
      <c r="AU58" s="128">
        <f>'VRN - Vedlejší rozpočtové...'!P80</f>
        <v>0</v>
      </c>
      <c r="AV58" s="127">
        <f>'VRN - Vedlejší rozpočtové...'!J33</f>
        <v>0</v>
      </c>
      <c r="AW58" s="127">
        <f>'VRN - Vedlejší rozpočtové...'!J34</f>
        <v>0</v>
      </c>
      <c r="AX58" s="127">
        <f>'VRN - Vedlejší rozpočtové...'!J35</f>
        <v>0</v>
      </c>
      <c r="AY58" s="127">
        <f>'VRN - Vedlejší rozpočtové...'!J36</f>
        <v>0</v>
      </c>
      <c r="AZ58" s="127">
        <f>'VRN - Vedlejší rozpočtové...'!F33</f>
        <v>0</v>
      </c>
      <c r="BA58" s="127">
        <f>'VRN - Vedlejší rozpočtové...'!F34</f>
        <v>0</v>
      </c>
      <c r="BB58" s="127">
        <f>'VRN - Vedlejší rozpočtové...'!F35</f>
        <v>0</v>
      </c>
      <c r="BC58" s="127">
        <f>'VRN - Vedlejší rozpočtové...'!F36</f>
        <v>0</v>
      </c>
      <c r="BD58" s="129">
        <f>'VRN - Vedlejší rozpočtové...'!F37</f>
        <v>0</v>
      </c>
      <c r="BE58" s="7"/>
      <c r="BT58" s="125" t="s">
        <v>84</v>
      </c>
      <c r="BV58" s="125" t="s">
        <v>78</v>
      </c>
      <c r="BW58" s="125" t="s">
        <v>95</v>
      </c>
      <c r="BX58" s="125" t="s">
        <v>5</v>
      </c>
      <c r="CL58" s="125" t="s">
        <v>19</v>
      </c>
      <c r="CM58" s="125" t="s">
        <v>86</v>
      </c>
    </row>
    <row r="59" s="2" customFormat="1" ht="30" customHeight="1">
      <c r="A59" s="40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6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</row>
    <row r="60" s="2" customFormat="1" ht="6.96" customHeight="1">
      <c r="A60" s="40"/>
      <c r="B60" s="61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46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</row>
  </sheetData>
  <sheetProtection sheet="1" formatColumns="0" formatRows="0" objects="1" scenarios="1" spinCount="100000" saltValue="cZJ980Y6WlA5+LTHjJIqpXI+RRA9c0AKVWiTPAjw7lrblhhBajTW1DM+2mCBLFLW+rBnfDr5oN7+ObvPRFz6iw==" hashValue="oRybr3hQjlIjrA/1Y5nP6OfLIvPcJYV2WCsAksPy9MOOGzeIkIktZvejHZ2yDrESf1bh96vAhXCBlnJMNeGPdw==" algorithmName="SHA-512" password="CC35"/>
  <mergeCells count="54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01 - Stavební úpravy'!C2" display="/"/>
    <hyperlink ref="A56" location="'02 - Vzduchotechnika'!C2" display="/"/>
    <hyperlink ref="A57" location="'03 - Silnoproud'!C2" display="/"/>
    <hyperlink ref="A58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85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86</v>
      </c>
    </row>
    <row r="4" s="1" customFormat="1" ht="24.96" customHeight="1">
      <c r="B4" s="22"/>
      <c r="D4" s="132" t="s">
        <v>96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26.25" customHeight="1">
      <c r="B7" s="22"/>
      <c r="E7" s="135" t="str">
        <f>'Rekapitulace stavby'!K6</f>
        <v>Rekonstrukce chladírenských a mrazících boxů SŠ Brno, Charbulova - odloučené pracoviště Nová Svratka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97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98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18. 6. 2025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27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28</v>
      </c>
      <c r="F15" s="40"/>
      <c r="G15" s="40"/>
      <c r="H15" s="40"/>
      <c r="I15" s="134" t="s">
        <v>29</v>
      </c>
      <c r="J15" s="138" t="s">
        <v>30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31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29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33</v>
      </c>
      <c r="E20" s="40"/>
      <c r="F20" s="40"/>
      <c r="G20" s="40"/>
      <c r="H20" s="40"/>
      <c r="I20" s="134" t="s">
        <v>26</v>
      </c>
      <c r="J20" s="138" t="s">
        <v>34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35</v>
      </c>
      <c r="F21" s="40"/>
      <c r="G21" s="40"/>
      <c r="H21" s="40"/>
      <c r="I21" s="134" t="s">
        <v>29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37</v>
      </c>
      <c r="E23" s="40"/>
      <c r="F23" s="40"/>
      <c r="G23" s="40"/>
      <c r="H23" s="40"/>
      <c r="I23" s="134" t="s">
        <v>26</v>
      </c>
      <c r="J23" s="138" t="s">
        <v>38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39</v>
      </c>
      <c r="F24" s="40"/>
      <c r="G24" s="40"/>
      <c r="H24" s="40"/>
      <c r="I24" s="134" t="s">
        <v>29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40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42</v>
      </c>
      <c r="E30" s="40"/>
      <c r="F30" s="40"/>
      <c r="G30" s="40"/>
      <c r="H30" s="40"/>
      <c r="I30" s="40"/>
      <c r="J30" s="146">
        <f>ROUND(J100,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44</v>
      </c>
      <c r="G32" s="40"/>
      <c r="H32" s="40"/>
      <c r="I32" s="147" t="s">
        <v>43</v>
      </c>
      <c r="J32" s="147" t="s">
        <v>45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46</v>
      </c>
      <c r="E33" s="134" t="s">
        <v>47</v>
      </c>
      <c r="F33" s="149">
        <f>ROUND((SUM(BE100:BE414)),  2)</f>
        <v>0</v>
      </c>
      <c r="G33" s="40"/>
      <c r="H33" s="40"/>
      <c r="I33" s="150">
        <v>0.20999999999999999</v>
      </c>
      <c r="J33" s="149">
        <f>ROUND(((SUM(BE100:BE414))*I33),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48</v>
      </c>
      <c r="F34" s="149">
        <f>ROUND((SUM(BF100:BF414)),  2)</f>
        <v>0</v>
      </c>
      <c r="G34" s="40"/>
      <c r="H34" s="40"/>
      <c r="I34" s="150">
        <v>0.12</v>
      </c>
      <c r="J34" s="149">
        <f>ROUND(((SUM(BF100:BF414))*I34),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49</v>
      </c>
      <c r="F35" s="149">
        <f>ROUND((SUM(BG100:BG414)),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50</v>
      </c>
      <c r="F36" s="149">
        <f>ROUND((SUM(BH100:BH414)),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51</v>
      </c>
      <c r="F37" s="149">
        <f>ROUND((SUM(BI100:BI414)),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52</v>
      </c>
      <c r="E39" s="153"/>
      <c r="F39" s="153"/>
      <c r="G39" s="154" t="s">
        <v>53</v>
      </c>
      <c r="H39" s="155" t="s">
        <v>54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99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2"/>
      <c r="D48" s="42"/>
      <c r="E48" s="162" t="str">
        <f>E7</f>
        <v>Rekonstrukce chladírenských a mrazících boxů SŠ Brno, Charbulova - odloučené pracoviště Nová Svratka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97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01 - Stavební úpravy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Veslařská 54, 637 00 Brno</v>
      </c>
      <c r="G52" s="42"/>
      <c r="H52" s="42"/>
      <c r="I52" s="34" t="s">
        <v>23</v>
      </c>
      <c r="J52" s="74" t="str">
        <f>IF(J12="","",J12)</f>
        <v>18. 6. 2025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Střední škola Brno, Charbulova, p.o.</v>
      </c>
      <c r="G54" s="42"/>
      <c r="H54" s="42"/>
      <c r="I54" s="34" t="s">
        <v>33</v>
      </c>
      <c r="J54" s="38" t="str">
        <f>E21</f>
        <v>Ing. Dagmar Gálová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37</v>
      </c>
      <c r="J55" s="38" t="str">
        <f>E24</f>
        <v>Ing. Jaroslav Stolička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100</v>
      </c>
      <c r="D57" s="164"/>
      <c r="E57" s="164"/>
      <c r="F57" s="164"/>
      <c r="G57" s="164"/>
      <c r="H57" s="164"/>
      <c r="I57" s="164"/>
      <c r="J57" s="165" t="s">
        <v>101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74</v>
      </c>
      <c r="D59" s="42"/>
      <c r="E59" s="42"/>
      <c r="F59" s="42"/>
      <c r="G59" s="42"/>
      <c r="H59" s="42"/>
      <c r="I59" s="42"/>
      <c r="J59" s="104">
        <f>J100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102</v>
      </c>
    </row>
    <row r="60" s="9" customFormat="1" ht="24.96" customHeight="1">
      <c r="A60" s="9"/>
      <c r="B60" s="167"/>
      <c r="C60" s="168"/>
      <c r="D60" s="169" t="s">
        <v>103</v>
      </c>
      <c r="E60" s="170"/>
      <c r="F60" s="170"/>
      <c r="G60" s="170"/>
      <c r="H60" s="170"/>
      <c r="I60" s="170"/>
      <c r="J60" s="171">
        <f>J101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104</v>
      </c>
      <c r="E61" s="176"/>
      <c r="F61" s="176"/>
      <c r="G61" s="176"/>
      <c r="H61" s="176"/>
      <c r="I61" s="176"/>
      <c r="J61" s="177">
        <f>J102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105</v>
      </c>
      <c r="E62" s="176"/>
      <c r="F62" s="176"/>
      <c r="G62" s="176"/>
      <c r="H62" s="176"/>
      <c r="I62" s="176"/>
      <c r="J62" s="177">
        <f>J107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4.88" customHeight="1">
      <c r="A63" s="10"/>
      <c r="B63" s="173"/>
      <c r="C63" s="174"/>
      <c r="D63" s="175" t="s">
        <v>106</v>
      </c>
      <c r="E63" s="176"/>
      <c r="F63" s="176"/>
      <c r="G63" s="176"/>
      <c r="H63" s="176"/>
      <c r="I63" s="176"/>
      <c r="J63" s="177">
        <f>J108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4.88" customHeight="1">
      <c r="A64" s="10"/>
      <c r="B64" s="173"/>
      <c r="C64" s="174"/>
      <c r="D64" s="175" t="s">
        <v>107</v>
      </c>
      <c r="E64" s="176"/>
      <c r="F64" s="176"/>
      <c r="G64" s="176"/>
      <c r="H64" s="176"/>
      <c r="I64" s="176"/>
      <c r="J64" s="177">
        <f>J136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108</v>
      </c>
      <c r="E65" s="176"/>
      <c r="F65" s="176"/>
      <c r="G65" s="176"/>
      <c r="H65" s="176"/>
      <c r="I65" s="176"/>
      <c r="J65" s="177">
        <f>J167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4.88" customHeight="1">
      <c r="A66" s="10"/>
      <c r="B66" s="173"/>
      <c r="C66" s="174"/>
      <c r="D66" s="175" t="s">
        <v>109</v>
      </c>
      <c r="E66" s="176"/>
      <c r="F66" s="176"/>
      <c r="G66" s="176"/>
      <c r="H66" s="176"/>
      <c r="I66" s="176"/>
      <c r="J66" s="177">
        <f>J168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4.88" customHeight="1">
      <c r="A67" s="10"/>
      <c r="B67" s="173"/>
      <c r="C67" s="174"/>
      <c r="D67" s="175" t="s">
        <v>110</v>
      </c>
      <c r="E67" s="176"/>
      <c r="F67" s="176"/>
      <c r="G67" s="176"/>
      <c r="H67" s="176"/>
      <c r="I67" s="176"/>
      <c r="J67" s="177">
        <f>J174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4.88" customHeight="1">
      <c r="A68" s="10"/>
      <c r="B68" s="173"/>
      <c r="C68" s="174"/>
      <c r="D68" s="175" t="s">
        <v>111</v>
      </c>
      <c r="E68" s="176"/>
      <c r="F68" s="176"/>
      <c r="G68" s="176"/>
      <c r="H68" s="176"/>
      <c r="I68" s="176"/>
      <c r="J68" s="177">
        <f>J183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4.88" customHeight="1">
      <c r="A69" s="10"/>
      <c r="B69" s="173"/>
      <c r="C69" s="174"/>
      <c r="D69" s="175" t="s">
        <v>112</v>
      </c>
      <c r="E69" s="176"/>
      <c r="F69" s="176"/>
      <c r="G69" s="176"/>
      <c r="H69" s="176"/>
      <c r="I69" s="176"/>
      <c r="J69" s="177">
        <f>J212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3"/>
      <c r="C70" s="174"/>
      <c r="D70" s="175" t="s">
        <v>113</v>
      </c>
      <c r="E70" s="176"/>
      <c r="F70" s="176"/>
      <c r="G70" s="176"/>
      <c r="H70" s="176"/>
      <c r="I70" s="176"/>
      <c r="J70" s="177">
        <f>J226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3"/>
      <c r="C71" s="174"/>
      <c r="D71" s="175" t="s">
        <v>114</v>
      </c>
      <c r="E71" s="176"/>
      <c r="F71" s="176"/>
      <c r="G71" s="176"/>
      <c r="H71" s="176"/>
      <c r="I71" s="176"/>
      <c r="J71" s="177">
        <f>J238</f>
        <v>0</v>
      </c>
      <c r="K71" s="174"/>
      <c r="L71" s="17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67"/>
      <c r="C72" s="168"/>
      <c r="D72" s="169" t="s">
        <v>115</v>
      </c>
      <c r="E72" s="170"/>
      <c r="F72" s="170"/>
      <c r="G72" s="170"/>
      <c r="H72" s="170"/>
      <c r="I72" s="170"/>
      <c r="J72" s="171">
        <f>J241</f>
        <v>0</v>
      </c>
      <c r="K72" s="168"/>
      <c r="L72" s="172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10" customFormat="1" ht="19.92" customHeight="1">
      <c r="A73" s="10"/>
      <c r="B73" s="173"/>
      <c r="C73" s="174"/>
      <c r="D73" s="175" t="s">
        <v>116</v>
      </c>
      <c r="E73" s="176"/>
      <c r="F73" s="176"/>
      <c r="G73" s="176"/>
      <c r="H73" s="176"/>
      <c r="I73" s="176"/>
      <c r="J73" s="177">
        <f>J242</f>
        <v>0</v>
      </c>
      <c r="K73" s="174"/>
      <c r="L73" s="178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3"/>
      <c r="C74" s="174"/>
      <c r="D74" s="175" t="s">
        <v>117</v>
      </c>
      <c r="E74" s="176"/>
      <c r="F74" s="176"/>
      <c r="G74" s="176"/>
      <c r="H74" s="176"/>
      <c r="I74" s="176"/>
      <c r="J74" s="177">
        <f>J269</f>
        <v>0</v>
      </c>
      <c r="K74" s="174"/>
      <c r="L74" s="178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3"/>
      <c r="C75" s="174"/>
      <c r="D75" s="175" t="s">
        <v>118</v>
      </c>
      <c r="E75" s="176"/>
      <c r="F75" s="176"/>
      <c r="G75" s="176"/>
      <c r="H75" s="176"/>
      <c r="I75" s="176"/>
      <c r="J75" s="177">
        <f>J280</f>
        <v>0</v>
      </c>
      <c r="K75" s="174"/>
      <c r="L75" s="178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73"/>
      <c r="C76" s="174"/>
      <c r="D76" s="175" t="s">
        <v>119</v>
      </c>
      <c r="E76" s="176"/>
      <c r="F76" s="176"/>
      <c r="G76" s="176"/>
      <c r="H76" s="176"/>
      <c r="I76" s="176"/>
      <c r="J76" s="177">
        <f>J289</f>
        <v>0</v>
      </c>
      <c r="K76" s="174"/>
      <c r="L76" s="178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73"/>
      <c r="C77" s="174"/>
      <c r="D77" s="175" t="s">
        <v>120</v>
      </c>
      <c r="E77" s="176"/>
      <c r="F77" s="176"/>
      <c r="G77" s="176"/>
      <c r="H77" s="176"/>
      <c r="I77" s="176"/>
      <c r="J77" s="177">
        <f>J305</f>
        <v>0</v>
      </c>
      <c r="K77" s="174"/>
      <c r="L77" s="178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73"/>
      <c r="C78" s="174"/>
      <c r="D78" s="175" t="s">
        <v>121</v>
      </c>
      <c r="E78" s="176"/>
      <c r="F78" s="176"/>
      <c r="G78" s="176"/>
      <c r="H78" s="176"/>
      <c r="I78" s="176"/>
      <c r="J78" s="177">
        <f>J310</f>
        <v>0</v>
      </c>
      <c r="K78" s="174"/>
      <c r="L78" s="178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73"/>
      <c r="C79" s="174"/>
      <c r="D79" s="175" t="s">
        <v>122</v>
      </c>
      <c r="E79" s="176"/>
      <c r="F79" s="176"/>
      <c r="G79" s="176"/>
      <c r="H79" s="176"/>
      <c r="I79" s="176"/>
      <c r="J79" s="177">
        <f>J348</f>
        <v>0</v>
      </c>
      <c r="K79" s="174"/>
      <c r="L79" s="178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73"/>
      <c r="C80" s="174"/>
      <c r="D80" s="175" t="s">
        <v>123</v>
      </c>
      <c r="E80" s="176"/>
      <c r="F80" s="176"/>
      <c r="G80" s="176"/>
      <c r="H80" s="176"/>
      <c r="I80" s="176"/>
      <c r="J80" s="177">
        <f>J394</f>
        <v>0</v>
      </c>
      <c r="K80" s="174"/>
      <c r="L80" s="178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2" customFormat="1" ht="21.84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61"/>
      <c r="C82" s="62"/>
      <c r="D82" s="62"/>
      <c r="E82" s="62"/>
      <c r="F82" s="62"/>
      <c r="G82" s="62"/>
      <c r="H82" s="62"/>
      <c r="I82" s="62"/>
      <c r="J82" s="62"/>
      <c r="K82" s="6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6" s="2" customFormat="1" ht="6.96" customHeight="1">
      <c r="A86" s="40"/>
      <c r="B86" s="63"/>
      <c r="C86" s="64"/>
      <c r="D86" s="64"/>
      <c r="E86" s="64"/>
      <c r="F86" s="64"/>
      <c r="G86" s="64"/>
      <c r="H86" s="64"/>
      <c r="I86" s="64"/>
      <c r="J86" s="64"/>
      <c r="K86" s="64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24.96" customHeight="1">
      <c r="A87" s="40"/>
      <c r="B87" s="41"/>
      <c r="C87" s="25" t="s">
        <v>124</v>
      </c>
      <c r="D87" s="42"/>
      <c r="E87" s="42"/>
      <c r="F87" s="42"/>
      <c r="G87" s="42"/>
      <c r="H87" s="42"/>
      <c r="I87" s="42"/>
      <c r="J87" s="42"/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2" customHeight="1">
      <c r="A89" s="40"/>
      <c r="B89" s="41"/>
      <c r="C89" s="34" t="s">
        <v>16</v>
      </c>
      <c r="D89" s="42"/>
      <c r="E89" s="42"/>
      <c r="F89" s="42"/>
      <c r="G89" s="42"/>
      <c r="H89" s="42"/>
      <c r="I89" s="42"/>
      <c r="J89" s="42"/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26.25" customHeight="1">
      <c r="A90" s="40"/>
      <c r="B90" s="41"/>
      <c r="C90" s="42"/>
      <c r="D90" s="42"/>
      <c r="E90" s="162" t="str">
        <f>E7</f>
        <v>Rekonstrukce chladírenských a mrazících boxů SŠ Brno, Charbulova - odloučené pracoviště Nová Svratka</v>
      </c>
      <c r="F90" s="34"/>
      <c r="G90" s="34"/>
      <c r="H90" s="34"/>
      <c r="I90" s="42"/>
      <c r="J90" s="42"/>
      <c r="K90" s="42"/>
      <c r="L90" s="13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2" customHeight="1">
      <c r="A91" s="40"/>
      <c r="B91" s="41"/>
      <c r="C91" s="34" t="s">
        <v>97</v>
      </c>
      <c r="D91" s="42"/>
      <c r="E91" s="42"/>
      <c r="F91" s="42"/>
      <c r="G91" s="42"/>
      <c r="H91" s="42"/>
      <c r="I91" s="42"/>
      <c r="J91" s="42"/>
      <c r="K91" s="42"/>
      <c r="L91" s="13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6.5" customHeight="1">
      <c r="A92" s="40"/>
      <c r="B92" s="41"/>
      <c r="C92" s="42"/>
      <c r="D92" s="42"/>
      <c r="E92" s="71" t="str">
        <f>E9</f>
        <v>01 - Stavební úpravy</v>
      </c>
      <c r="F92" s="42"/>
      <c r="G92" s="42"/>
      <c r="H92" s="42"/>
      <c r="I92" s="42"/>
      <c r="J92" s="42"/>
      <c r="K92" s="42"/>
      <c r="L92" s="13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6.96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136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12" customHeight="1">
      <c r="A94" s="40"/>
      <c r="B94" s="41"/>
      <c r="C94" s="34" t="s">
        <v>21</v>
      </c>
      <c r="D94" s="42"/>
      <c r="E94" s="42"/>
      <c r="F94" s="29" t="str">
        <f>F12</f>
        <v>Veslařská 54, 637 00 Brno</v>
      </c>
      <c r="G94" s="42"/>
      <c r="H94" s="42"/>
      <c r="I94" s="34" t="s">
        <v>23</v>
      </c>
      <c r="J94" s="74" t="str">
        <f>IF(J12="","",J12)</f>
        <v>18. 6. 2025</v>
      </c>
      <c r="K94" s="42"/>
      <c r="L94" s="136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6.96" customHeight="1">
      <c r="A95" s="40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136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15.15" customHeight="1">
      <c r="A96" s="40"/>
      <c r="B96" s="41"/>
      <c r="C96" s="34" t="s">
        <v>25</v>
      </c>
      <c r="D96" s="42"/>
      <c r="E96" s="42"/>
      <c r="F96" s="29" t="str">
        <f>E15</f>
        <v>Střední škola Brno, Charbulova, p.o.</v>
      </c>
      <c r="G96" s="42"/>
      <c r="H96" s="42"/>
      <c r="I96" s="34" t="s">
        <v>33</v>
      </c>
      <c r="J96" s="38" t="str">
        <f>E21</f>
        <v>Ing. Dagmar Gálová</v>
      </c>
      <c r="K96" s="42"/>
      <c r="L96" s="136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="2" customFormat="1" ht="15.15" customHeight="1">
      <c r="A97" s="40"/>
      <c r="B97" s="41"/>
      <c r="C97" s="34" t="s">
        <v>31</v>
      </c>
      <c r="D97" s="42"/>
      <c r="E97" s="42"/>
      <c r="F97" s="29" t="str">
        <f>IF(E18="","",E18)</f>
        <v>Vyplň údaj</v>
      </c>
      <c r="G97" s="42"/>
      <c r="H97" s="42"/>
      <c r="I97" s="34" t="s">
        <v>37</v>
      </c>
      <c r="J97" s="38" t="str">
        <f>E24</f>
        <v>Ing. Jaroslav Stolička</v>
      </c>
      <c r="K97" s="42"/>
      <c r="L97" s="136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</row>
    <row r="98" s="2" customFormat="1" ht="10.32" customHeight="1">
      <c r="A98" s="40"/>
      <c r="B98" s="41"/>
      <c r="C98" s="42"/>
      <c r="D98" s="42"/>
      <c r="E98" s="42"/>
      <c r="F98" s="42"/>
      <c r="G98" s="42"/>
      <c r="H98" s="42"/>
      <c r="I98" s="42"/>
      <c r="J98" s="42"/>
      <c r="K98" s="42"/>
      <c r="L98" s="136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</row>
    <row r="99" s="11" customFormat="1" ht="29.28" customHeight="1">
      <c r="A99" s="179"/>
      <c r="B99" s="180"/>
      <c r="C99" s="181" t="s">
        <v>125</v>
      </c>
      <c r="D99" s="182" t="s">
        <v>61</v>
      </c>
      <c r="E99" s="182" t="s">
        <v>57</v>
      </c>
      <c r="F99" s="182" t="s">
        <v>58</v>
      </c>
      <c r="G99" s="182" t="s">
        <v>126</v>
      </c>
      <c r="H99" s="182" t="s">
        <v>127</v>
      </c>
      <c r="I99" s="182" t="s">
        <v>128</v>
      </c>
      <c r="J99" s="182" t="s">
        <v>101</v>
      </c>
      <c r="K99" s="183" t="s">
        <v>129</v>
      </c>
      <c r="L99" s="184"/>
      <c r="M99" s="94" t="s">
        <v>19</v>
      </c>
      <c r="N99" s="95" t="s">
        <v>46</v>
      </c>
      <c r="O99" s="95" t="s">
        <v>130</v>
      </c>
      <c r="P99" s="95" t="s">
        <v>131</v>
      </c>
      <c r="Q99" s="95" t="s">
        <v>132</v>
      </c>
      <c r="R99" s="95" t="s">
        <v>133</v>
      </c>
      <c r="S99" s="95" t="s">
        <v>134</v>
      </c>
      <c r="T99" s="96" t="s">
        <v>135</v>
      </c>
      <c r="U99" s="179"/>
      <c r="V99" s="179"/>
      <c r="W99" s="179"/>
      <c r="X99" s="179"/>
      <c r="Y99" s="179"/>
      <c r="Z99" s="179"/>
      <c r="AA99" s="179"/>
      <c r="AB99" s="179"/>
      <c r="AC99" s="179"/>
      <c r="AD99" s="179"/>
      <c r="AE99" s="179"/>
    </row>
    <row r="100" s="2" customFormat="1" ht="22.8" customHeight="1">
      <c r="A100" s="40"/>
      <c r="B100" s="41"/>
      <c r="C100" s="101" t="s">
        <v>136</v>
      </c>
      <c r="D100" s="42"/>
      <c r="E100" s="42"/>
      <c r="F100" s="42"/>
      <c r="G100" s="42"/>
      <c r="H100" s="42"/>
      <c r="I100" s="42"/>
      <c r="J100" s="185">
        <f>BK100</f>
        <v>0</v>
      </c>
      <c r="K100" s="42"/>
      <c r="L100" s="46"/>
      <c r="M100" s="97"/>
      <c r="N100" s="186"/>
      <c r="O100" s="98"/>
      <c r="P100" s="187">
        <f>P101+P241</f>
        <v>0</v>
      </c>
      <c r="Q100" s="98"/>
      <c r="R100" s="187">
        <f>R101+R241</f>
        <v>5.5282583699999996</v>
      </c>
      <c r="S100" s="98"/>
      <c r="T100" s="188">
        <f>T101+T241</f>
        <v>19.021776599999999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75</v>
      </c>
      <c r="AU100" s="19" t="s">
        <v>102</v>
      </c>
      <c r="BK100" s="189">
        <f>BK101+BK241</f>
        <v>0</v>
      </c>
    </row>
    <row r="101" s="12" customFormat="1" ht="25.92" customHeight="1">
      <c r="A101" s="12"/>
      <c r="B101" s="190"/>
      <c r="C101" s="191"/>
      <c r="D101" s="192" t="s">
        <v>75</v>
      </c>
      <c r="E101" s="193" t="s">
        <v>137</v>
      </c>
      <c r="F101" s="193" t="s">
        <v>138</v>
      </c>
      <c r="G101" s="191"/>
      <c r="H101" s="191"/>
      <c r="I101" s="194"/>
      <c r="J101" s="195">
        <f>BK101</f>
        <v>0</v>
      </c>
      <c r="K101" s="191"/>
      <c r="L101" s="196"/>
      <c r="M101" s="197"/>
      <c r="N101" s="198"/>
      <c r="O101" s="198"/>
      <c r="P101" s="199">
        <f>P102+P107+P167+P226+P238</f>
        <v>0</v>
      </c>
      <c r="Q101" s="198"/>
      <c r="R101" s="199">
        <f>R102+R107+R167+R226+R238</f>
        <v>4.7073410499999992</v>
      </c>
      <c r="S101" s="198"/>
      <c r="T101" s="200">
        <f>T102+T107+T167+T226+T238</f>
        <v>15.053677499999999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01" t="s">
        <v>84</v>
      </c>
      <c r="AT101" s="202" t="s">
        <v>75</v>
      </c>
      <c r="AU101" s="202" t="s">
        <v>76</v>
      </c>
      <c r="AY101" s="201" t="s">
        <v>139</v>
      </c>
      <c r="BK101" s="203">
        <f>BK102+BK107+BK167+BK226+BK238</f>
        <v>0</v>
      </c>
    </row>
    <row r="102" s="12" customFormat="1" ht="22.8" customHeight="1">
      <c r="A102" s="12"/>
      <c r="B102" s="190"/>
      <c r="C102" s="191"/>
      <c r="D102" s="192" t="s">
        <v>75</v>
      </c>
      <c r="E102" s="204" t="s">
        <v>140</v>
      </c>
      <c r="F102" s="204" t="s">
        <v>141</v>
      </c>
      <c r="G102" s="191"/>
      <c r="H102" s="191"/>
      <c r="I102" s="194"/>
      <c r="J102" s="205">
        <f>BK102</f>
        <v>0</v>
      </c>
      <c r="K102" s="191"/>
      <c r="L102" s="196"/>
      <c r="M102" s="197"/>
      <c r="N102" s="198"/>
      <c r="O102" s="198"/>
      <c r="P102" s="199">
        <f>SUM(P103:P106)</f>
        <v>0</v>
      </c>
      <c r="Q102" s="198"/>
      <c r="R102" s="199">
        <f>SUM(R103:R106)</f>
        <v>0.24847838999999999</v>
      </c>
      <c r="S102" s="198"/>
      <c r="T102" s="200">
        <f>SUM(T103:T106)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01" t="s">
        <v>84</v>
      </c>
      <c r="AT102" s="202" t="s">
        <v>75</v>
      </c>
      <c r="AU102" s="202" t="s">
        <v>84</v>
      </c>
      <c r="AY102" s="201" t="s">
        <v>139</v>
      </c>
      <c r="BK102" s="203">
        <f>SUM(BK103:BK106)</f>
        <v>0</v>
      </c>
    </row>
    <row r="103" s="2" customFormat="1" ht="37.8" customHeight="1">
      <c r="A103" s="40"/>
      <c r="B103" s="41"/>
      <c r="C103" s="206" t="s">
        <v>84</v>
      </c>
      <c r="D103" s="206" t="s">
        <v>142</v>
      </c>
      <c r="E103" s="207" t="s">
        <v>143</v>
      </c>
      <c r="F103" s="208" t="s">
        <v>144</v>
      </c>
      <c r="G103" s="209" t="s">
        <v>145</v>
      </c>
      <c r="H103" s="210">
        <v>2.9790000000000001</v>
      </c>
      <c r="I103" s="211"/>
      <c r="J103" s="212">
        <f>ROUND(I103*H103,2)</f>
        <v>0</v>
      </c>
      <c r="K103" s="208" t="s">
        <v>146</v>
      </c>
      <c r="L103" s="46"/>
      <c r="M103" s="213" t="s">
        <v>19</v>
      </c>
      <c r="N103" s="214" t="s">
        <v>47</v>
      </c>
      <c r="O103" s="86"/>
      <c r="P103" s="215">
        <f>O103*H103</f>
        <v>0</v>
      </c>
      <c r="Q103" s="215">
        <v>0.083409999999999998</v>
      </c>
      <c r="R103" s="215">
        <f>Q103*H103</f>
        <v>0.24847838999999999</v>
      </c>
      <c r="S103" s="215">
        <v>0</v>
      </c>
      <c r="T103" s="216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7" t="s">
        <v>147</v>
      </c>
      <c r="AT103" s="217" t="s">
        <v>142</v>
      </c>
      <c r="AU103" s="217" t="s">
        <v>86</v>
      </c>
      <c r="AY103" s="19" t="s">
        <v>139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9" t="s">
        <v>84</v>
      </c>
      <c r="BK103" s="218">
        <f>ROUND(I103*H103,2)</f>
        <v>0</v>
      </c>
      <c r="BL103" s="19" t="s">
        <v>147</v>
      </c>
      <c r="BM103" s="217" t="s">
        <v>148</v>
      </c>
    </row>
    <row r="104" s="2" customFormat="1">
      <c r="A104" s="40"/>
      <c r="B104" s="41"/>
      <c r="C104" s="42"/>
      <c r="D104" s="219" t="s">
        <v>149</v>
      </c>
      <c r="E104" s="42"/>
      <c r="F104" s="220" t="s">
        <v>150</v>
      </c>
      <c r="G104" s="42"/>
      <c r="H104" s="42"/>
      <c r="I104" s="221"/>
      <c r="J104" s="42"/>
      <c r="K104" s="42"/>
      <c r="L104" s="46"/>
      <c r="M104" s="222"/>
      <c r="N104" s="223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149</v>
      </c>
      <c r="AU104" s="19" t="s">
        <v>86</v>
      </c>
    </row>
    <row r="105" s="13" customFormat="1">
      <c r="A105" s="13"/>
      <c r="B105" s="224"/>
      <c r="C105" s="225"/>
      <c r="D105" s="226" t="s">
        <v>151</v>
      </c>
      <c r="E105" s="227" t="s">
        <v>19</v>
      </c>
      <c r="F105" s="228" t="s">
        <v>152</v>
      </c>
      <c r="G105" s="225"/>
      <c r="H105" s="229">
        <v>2.9790000000000001</v>
      </c>
      <c r="I105" s="230"/>
      <c r="J105" s="225"/>
      <c r="K105" s="225"/>
      <c r="L105" s="231"/>
      <c r="M105" s="232"/>
      <c r="N105" s="233"/>
      <c r="O105" s="233"/>
      <c r="P105" s="233"/>
      <c r="Q105" s="233"/>
      <c r="R105" s="233"/>
      <c r="S105" s="233"/>
      <c r="T105" s="234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5" t="s">
        <v>151</v>
      </c>
      <c r="AU105" s="235" t="s">
        <v>86</v>
      </c>
      <c r="AV105" s="13" t="s">
        <v>86</v>
      </c>
      <c r="AW105" s="13" t="s">
        <v>36</v>
      </c>
      <c r="AX105" s="13" t="s">
        <v>76</v>
      </c>
      <c r="AY105" s="235" t="s">
        <v>139</v>
      </c>
    </row>
    <row r="106" s="14" customFormat="1">
      <c r="A106" s="14"/>
      <c r="B106" s="236"/>
      <c r="C106" s="237"/>
      <c r="D106" s="226" t="s">
        <v>151</v>
      </c>
      <c r="E106" s="238" t="s">
        <v>19</v>
      </c>
      <c r="F106" s="239" t="s">
        <v>153</v>
      </c>
      <c r="G106" s="237"/>
      <c r="H106" s="240">
        <v>2.9790000000000001</v>
      </c>
      <c r="I106" s="241"/>
      <c r="J106" s="237"/>
      <c r="K106" s="237"/>
      <c r="L106" s="242"/>
      <c r="M106" s="243"/>
      <c r="N106" s="244"/>
      <c r="O106" s="244"/>
      <c r="P106" s="244"/>
      <c r="Q106" s="244"/>
      <c r="R106" s="244"/>
      <c r="S106" s="244"/>
      <c r="T106" s="245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6" t="s">
        <v>151</v>
      </c>
      <c r="AU106" s="246" t="s">
        <v>86</v>
      </c>
      <c r="AV106" s="14" t="s">
        <v>147</v>
      </c>
      <c r="AW106" s="14" t="s">
        <v>36</v>
      </c>
      <c r="AX106" s="14" t="s">
        <v>84</v>
      </c>
      <c r="AY106" s="246" t="s">
        <v>139</v>
      </c>
    </row>
    <row r="107" s="12" customFormat="1" ht="22.8" customHeight="1">
      <c r="A107" s="12"/>
      <c r="B107" s="190"/>
      <c r="C107" s="191"/>
      <c r="D107" s="192" t="s">
        <v>75</v>
      </c>
      <c r="E107" s="204" t="s">
        <v>154</v>
      </c>
      <c r="F107" s="204" t="s">
        <v>155</v>
      </c>
      <c r="G107" s="191"/>
      <c r="H107" s="191"/>
      <c r="I107" s="194"/>
      <c r="J107" s="205">
        <f>BK107</f>
        <v>0</v>
      </c>
      <c r="K107" s="191"/>
      <c r="L107" s="196"/>
      <c r="M107" s="197"/>
      <c r="N107" s="198"/>
      <c r="O107" s="198"/>
      <c r="P107" s="199">
        <f>P108+P136</f>
        <v>0</v>
      </c>
      <c r="Q107" s="198"/>
      <c r="R107" s="199">
        <f>R108+R136</f>
        <v>4.4578850599999997</v>
      </c>
      <c r="S107" s="198"/>
      <c r="T107" s="200">
        <f>T108+T136</f>
        <v>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201" t="s">
        <v>84</v>
      </c>
      <c r="AT107" s="202" t="s">
        <v>75</v>
      </c>
      <c r="AU107" s="202" t="s">
        <v>84</v>
      </c>
      <c r="AY107" s="201" t="s">
        <v>139</v>
      </c>
      <c r="BK107" s="203">
        <f>BK108+BK136</f>
        <v>0</v>
      </c>
    </row>
    <row r="108" s="12" customFormat="1" ht="20.88" customHeight="1">
      <c r="A108" s="12"/>
      <c r="B108" s="190"/>
      <c r="C108" s="191"/>
      <c r="D108" s="192" t="s">
        <v>75</v>
      </c>
      <c r="E108" s="204" t="s">
        <v>156</v>
      </c>
      <c r="F108" s="204" t="s">
        <v>157</v>
      </c>
      <c r="G108" s="191"/>
      <c r="H108" s="191"/>
      <c r="I108" s="194"/>
      <c r="J108" s="205">
        <f>BK108</f>
        <v>0</v>
      </c>
      <c r="K108" s="191"/>
      <c r="L108" s="196"/>
      <c r="M108" s="197"/>
      <c r="N108" s="198"/>
      <c r="O108" s="198"/>
      <c r="P108" s="199">
        <f>SUM(P109:P135)</f>
        <v>0</v>
      </c>
      <c r="Q108" s="198"/>
      <c r="R108" s="199">
        <f>SUM(R109:R135)</f>
        <v>1.1980026800000001</v>
      </c>
      <c r="S108" s="198"/>
      <c r="T108" s="200">
        <f>SUM(T109:T135)</f>
        <v>0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201" t="s">
        <v>84</v>
      </c>
      <c r="AT108" s="202" t="s">
        <v>75</v>
      </c>
      <c r="AU108" s="202" t="s">
        <v>86</v>
      </c>
      <c r="AY108" s="201" t="s">
        <v>139</v>
      </c>
      <c r="BK108" s="203">
        <f>SUM(BK109:BK135)</f>
        <v>0</v>
      </c>
    </row>
    <row r="109" s="2" customFormat="1" ht="33" customHeight="1">
      <c r="A109" s="40"/>
      <c r="B109" s="41"/>
      <c r="C109" s="206" t="s">
        <v>86</v>
      </c>
      <c r="D109" s="206" t="s">
        <v>142</v>
      </c>
      <c r="E109" s="207" t="s">
        <v>158</v>
      </c>
      <c r="F109" s="208" t="s">
        <v>159</v>
      </c>
      <c r="G109" s="209" t="s">
        <v>145</v>
      </c>
      <c r="H109" s="210">
        <v>3.456</v>
      </c>
      <c r="I109" s="211"/>
      <c r="J109" s="212">
        <f>ROUND(I109*H109,2)</f>
        <v>0</v>
      </c>
      <c r="K109" s="208" t="s">
        <v>146</v>
      </c>
      <c r="L109" s="46"/>
      <c r="M109" s="213" t="s">
        <v>19</v>
      </c>
      <c r="N109" s="214" t="s">
        <v>47</v>
      </c>
      <c r="O109" s="86"/>
      <c r="P109" s="215">
        <f>O109*H109</f>
        <v>0</v>
      </c>
      <c r="Q109" s="215">
        <v>0.0073499999999999998</v>
      </c>
      <c r="R109" s="215">
        <f>Q109*H109</f>
        <v>0.0254016</v>
      </c>
      <c r="S109" s="215">
        <v>0</v>
      </c>
      <c r="T109" s="216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7" t="s">
        <v>147</v>
      </c>
      <c r="AT109" s="217" t="s">
        <v>142</v>
      </c>
      <c r="AU109" s="217" t="s">
        <v>140</v>
      </c>
      <c r="AY109" s="19" t="s">
        <v>139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9" t="s">
        <v>84</v>
      </c>
      <c r="BK109" s="218">
        <f>ROUND(I109*H109,2)</f>
        <v>0</v>
      </c>
      <c r="BL109" s="19" t="s">
        <v>147</v>
      </c>
      <c r="BM109" s="217" t="s">
        <v>160</v>
      </c>
    </row>
    <row r="110" s="2" customFormat="1">
      <c r="A110" s="40"/>
      <c r="B110" s="41"/>
      <c r="C110" s="42"/>
      <c r="D110" s="219" t="s">
        <v>149</v>
      </c>
      <c r="E110" s="42"/>
      <c r="F110" s="220" t="s">
        <v>161</v>
      </c>
      <c r="G110" s="42"/>
      <c r="H110" s="42"/>
      <c r="I110" s="221"/>
      <c r="J110" s="42"/>
      <c r="K110" s="42"/>
      <c r="L110" s="46"/>
      <c r="M110" s="222"/>
      <c r="N110" s="223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149</v>
      </c>
      <c r="AU110" s="19" t="s">
        <v>140</v>
      </c>
    </row>
    <row r="111" s="13" customFormat="1">
      <c r="A111" s="13"/>
      <c r="B111" s="224"/>
      <c r="C111" s="225"/>
      <c r="D111" s="226" t="s">
        <v>151</v>
      </c>
      <c r="E111" s="227" t="s">
        <v>19</v>
      </c>
      <c r="F111" s="228" t="s">
        <v>162</v>
      </c>
      <c r="G111" s="225"/>
      <c r="H111" s="229">
        <v>0.75600000000000001</v>
      </c>
      <c r="I111" s="230"/>
      <c r="J111" s="225"/>
      <c r="K111" s="225"/>
      <c r="L111" s="231"/>
      <c r="M111" s="232"/>
      <c r="N111" s="233"/>
      <c r="O111" s="233"/>
      <c r="P111" s="233"/>
      <c r="Q111" s="233"/>
      <c r="R111" s="233"/>
      <c r="S111" s="233"/>
      <c r="T111" s="234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5" t="s">
        <v>151</v>
      </c>
      <c r="AU111" s="235" t="s">
        <v>140</v>
      </c>
      <c r="AV111" s="13" t="s">
        <v>86</v>
      </c>
      <c r="AW111" s="13" t="s">
        <v>36</v>
      </c>
      <c r="AX111" s="13" t="s">
        <v>76</v>
      </c>
      <c r="AY111" s="235" t="s">
        <v>139</v>
      </c>
    </row>
    <row r="112" s="13" customFormat="1">
      <c r="A112" s="13"/>
      <c r="B112" s="224"/>
      <c r="C112" s="225"/>
      <c r="D112" s="226" t="s">
        <v>151</v>
      </c>
      <c r="E112" s="227" t="s">
        <v>19</v>
      </c>
      <c r="F112" s="228" t="s">
        <v>163</v>
      </c>
      <c r="G112" s="225"/>
      <c r="H112" s="229">
        <v>2.7000000000000002</v>
      </c>
      <c r="I112" s="230"/>
      <c r="J112" s="225"/>
      <c r="K112" s="225"/>
      <c r="L112" s="231"/>
      <c r="M112" s="232"/>
      <c r="N112" s="233"/>
      <c r="O112" s="233"/>
      <c r="P112" s="233"/>
      <c r="Q112" s="233"/>
      <c r="R112" s="233"/>
      <c r="S112" s="233"/>
      <c r="T112" s="234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5" t="s">
        <v>151</v>
      </c>
      <c r="AU112" s="235" t="s">
        <v>140</v>
      </c>
      <c r="AV112" s="13" t="s">
        <v>86</v>
      </c>
      <c r="AW112" s="13" t="s">
        <v>36</v>
      </c>
      <c r="AX112" s="13" t="s">
        <v>76</v>
      </c>
      <c r="AY112" s="235" t="s">
        <v>139</v>
      </c>
    </row>
    <row r="113" s="14" customFormat="1">
      <c r="A113" s="14"/>
      <c r="B113" s="236"/>
      <c r="C113" s="237"/>
      <c r="D113" s="226" t="s">
        <v>151</v>
      </c>
      <c r="E113" s="238" t="s">
        <v>19</v>
      </c>
      <c r="F113" s="239" t="s">
        <v>153</v>
      </c>
      <c r="G113" s="237"/>
      <c r="H113" s="240">
        <v>3.4560000000000004</v>
      </c>
      <c r="I113" s="241"/>
      <c r="J113" s="237"/>
      <c r="K113" s="237"/>
      <c r="L113" s="242"/>
      <c r="M113" s="243"/>
      <c r="N113" s="244"/>
      <c r="O113" s="244"/>
      <c r="P113" s="244"/>
      <c r="Q113" s="244"/>
      <c r="R113" s="244"/>
      <c r="S113" s="244"/>
      <c r="T113" s="245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6" t="s">
        <v>151</v>
      </c>
      <c r="AU113" s="246" t="s">
        <v>140</v>
      </c>
      <c r="AV113" s="14" t="s">
        <v>147</v>
      </c>
      <c r="AW113" s="14" t="s">
        <v>36</v>
      </c>
      <c r="AX113" s="14" t="s">
        <v>84</v>
      </c>
      <c r="AY113" s="246" t="s">
        <v>139</v>
      </c>
    </row>
    <row r="114" s="2" customFormat="1" ht="37.8" customHeight="1">
      <c r="A114" s="40"/>
      <c r="B114" s="41"/>
      <c r="C114" s="206" t="s">
        <v>140</v>
      </c>
      <c r="D114" s="206" t="s">
        <v>142</v>
      </c>
      <c r="E114" s="207" t="s">
        <v>164</v>
      </c>
      <c r="F114" s="208" t="s">
        <v>165</v>
      </c>
      <c r="G114" s="209" t="s">
        <v>145</v>
      </c>
      <c r="H114" s="210">
        <v>1.8899999999999999</v>
      </c>
      <c r="I114" s="211"/>
      <c r="J114" s="212">
        <f>ROUND(I114*H114,2)</f>
        <v>0</v>
      </c>
      <c r="K114" s="208" t="s">
        <v>146</v>
      </c>
      <c r="L114" s="46"/>
      <c r="M114" s="213" t="s">
        <v>19</v>
      </c>
      <c r="N114" s="214" t="s">
        <v>47</v>
      </c>
      <c r="O114" s="86"/>
      <c r="P114" s="215">
        <f>O114*H114</f>
        <v>0</v>
      </c>
      <c r="Q114" s="215">
        <v>0.015400000000000001</v>
      </c>
      <c r="R114" s="215">
        <f>Q114*H114</f>
        <v>0.029106</v>
      </c>
      <c r="S114" s="215">
        <v>0</v>
      </c>
      <c r="T114" s="216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7" t="s">
        <v>147</v>
      </c>
      <c r="AT114" s="217" t="s">
        <v>142</v>
      </c>
      <c r="AU114" s="217" t="s">
        <v>140</v>
      </c>
      <c r="AY114" s="19" t="s">
        <v>139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9" t="s">
        <v>84</v>
      </c>
      <c r="BK114" s="218">
        <f>ROUND(I114*H114,2)</f>
        <v>0</v>
      </c>
      <c r="BL114" s="19" t="s">
        <v>147</v>
      </c>
      <c r="BM114" s="217" t="s">
        <v>166</v>
      </c>
    </row>
    <row r="115" s="2" customFormat="1">
      <c r="A115" s="40"/>
      <c r="B115" s="41"/>
      <c r="C115" s="42"/>
      <c r="D115" s="219" t="s">
        <v>149</v>
      </c>
      <c r="E115" s="42"/>
      <c r="F115" s="220" t="s">
        <v>167</v>
      </c>
      <c r="G115" s="42"/>
      <c r="H115" s="42"/>
      <c r="I115" s="221"/>
      <c r="J115" s="42"/>
      <c r="K115" s="42"/>
      <c r="L115" s="46"/>
      <c r="M115" s="222"/>
      <c r="N115" s="223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149</v>
      </c>
      <c r="AU115" s="19" t="s">
        <v>140</v>
      </c>
    </row>
    <row r="116" s="13" customFormat="1">
      <c r="A116" s="13"/>
      <c r="B116" s="224"/>
      <c r="C116" s="225"/>
      <c r="D116" s="226" t="s">
        <v>151</v>
      </c>
      <c r="E116" s="227" t="s">
        <v>19</v>
      </c>
      <c r="F116" s="228" t="s">
        <v>168</v>
      </c>
      <c r="G116" s="225"/>
      <c r="H116" s="229">
        <v>1.8899999999999999</v>
      </c>
      <c r="I116" s="230"/>
      <c r="J116" s="225"/>
      <c r="K116" s="225"/>
      <c r="L116" s="231"/>
      <c r="M116" s="232"/>
      <c r="N116" s="233"/>
      <c r="O116" s="233"/>
      <c r="P116" s="233"/>
      <c r="Q116" s="233"/>
      <c r="R116" s="233"/>
      <c r="S116" s="233"/>
      <c r="T116" s="234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5" t="s">
        <v>151</v>
      </c>
      <c r="AU116" s="235" t="s">
        <v>140</v>
      </c>
      <c r="AV116" s="13" t="s">
        <v>86</v>
      </c>
      <c r="AW116" s="13" t="s">
        <v>36</v>
      </c>
      <c r="AX116" s="13" t="s">
        <v>76</v>
      </c>
      <c r="AY116" s="235" t="s">
        <v>139</v>
      </c>
    </row>
    <row r="117" s="14" customFormat="1">
      <c r="A117" s="14"/>
      <c r="B117" s="236"/>
      <c r="C117" s="237"/>
      <c r="D117" s="226" t="s">
        <v>151</v>
      </c>
      <c r="E117" s="238" t="s">
        <v>19</v>
      </c>
      <c r="F117" s="239" t="s">
        <v>153</v>
      </c>
      <c r="G117" s="237"/>
      <c r="H117" s="240">
        <v>1.8899999999999999</v>
      </c>
      <c r="I117" s="241"/>
      <c r="J117" s="237"/>
      <c r="K117" s="237"/>
      <c r="L117" s="242"/>
      <c r="M117" s="243"/>
      <c r="N117" s="244"/>
      <c r="O117" s="244"/>
      <c r="P117" s="244"/>
      <c r="Q117" s="244"/>
      <c r="R117" s="244"/>
      <c r="S117" s="244"/>
      <c r="T117" s="245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46" t="s">
        <v>151</v>
      </c>
      <c r="AU117" s="246" t="s">
        <v>140</v>
      </c>
      <c r="AV117" s="14" t="s">
        <v>147</v>
      </c>
      <c r="AW117" s="14" t="s">
        <v>36</v>
      </c>
      <c r="AX117" s="14" t="s">
        <v>84</v>
      </c>
      <c r="AY117" s="246" t="s">
        <v>139</v>
      </c>
    </row>
    <row r="118" s="2" customFormat="1" ht="44.25" customHeight="1">
      <c r="A118" s="40"/>
      <c r="B118" s="41"/>
      <c r="C118" s="206" t="s">
        <v>147</v>
      </c>
      <c r="D118" s="206" t="s">
        <v>142</v>
      </c>
      <c r="E118" s="207" t="s">
        <v>169</v>
      </c>
      <c r="F118" s="208" t="s">
        <v>170</v>
      </c>
      <c r="G118" s="209" t="s">
        <v>145</v>
      </c>
      <c r="H118" s="210">
        <v>1.5660000000000001</v>
      </c>
      <c r="I118" s="211"/>
      <c r="J118" s="212">
        <f>ROUND(I118*H118,2)</f>
        <v>0</v>
      </c>
      <c r="K118" s="208" t="s">
        <v>146</v>
      </c>
      <c r="L118" s="46"/>
      <c r="M118" s="213" t="s">
        <v>19</v>
      </c>
      <c r="N118" s="214" t="s">
        <v>47</v>
      </c>
      <c r="O118" s="86"/>
      <c r="P118" s="215">
        <f>O118*H118</f>
        <v>0</v>
      </c>
      <c r="Q118" s="215">
        <v>0.018380000000000001</v>
      </c>
      <c r="R118" s="215">
        <f>Q118*H118</f>
        <v>0.028783080000000003</v>
      </c>
      <c r="S118" s="215">
        <v>0</v>
      </c>
      <c r="T118" s="216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7" t="s">
        <v>147</v>
      </c>
      <c r="AT118" s="217" t="s">
        <v>142</v>
      </c>
      <c r="AU118" s="217" t="s">
        <v>140</v>
      </c>
      <c r="AY118" s="19" t="s">
        <v>139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9" t="s">
        <v>84</v>
      </c>
      <c r="BK118" s="218">
        <f>ROUND(I118*H118,2)</f>
        <v>0</v>
      </c>
      <c r="BL118" s="19" t="s">
        <v>147</v>
      </c>
      <c r="BM118" s="217" t="s">
        <v>171</v>
      </c>
    </row>
    <row r="119" s="2" customFormat="1">
      <c r="A119" s="40"/>
      <c r="B119" s="41"/>
      <c r="C119" s="42"/>
      <c r="D119" s="219" t="s">
        <v>149</v>
      </c>
      <c r="E119" s="42"/>
      <c r="F119" s="220" t="s">
        <v>172</v>
      </c>
      <c r="G119" s="42"/>
      <c r="H119" s="42"/>
      <c r="I119" s="221"/>
      <c r="J119" s="42"/>
      <c r="K119" s="42"/>
      <c r="L119" s="46"/>
      <c r="M119" s="222"/>
      <c r="N119" s="223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149</v>
      </c>
      <c r="AU119" s="19" t="s">
        <v>140</v>
      </c>
    </row>
    <row r="120" s="13" customFormat="1">
      <c r="A120" s="13"/>
      <c r="B120" s="224"/>
      <c r="C120" s="225"/>
      <c r="D120" s="226" t="s">
        <v>151</v>
      </c>
      <c r="E120" s="227" t="s">
        <v>19</v>
      </c>
      <c r="F120" s="228" t="s">
        <v>162</v>
      </c>
      <c r="G120" s="225"/>
      <c r="H120" s="229">
        <v>0.75600000000000001</v>
      </c>
      <c r="I120" s="230"/>
      <c r="J120" s="225"/>
      <c r="K120" s="225"/>
      <c r="L120" s="231"/>
      <c r="M120" s="232"/>
      <c r="N120" s="233"/>
      <c r="O120" s="233"/>
      <c r="P120" s="233"/>
      <c r="Q120" s="233"/>
      <c r="R120" s="233"/>
      <c r="S120" s="233"/>
      <c r="T120" s="234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5" t="s">
        <v>151</v>
      </c>
      <c r="AU120" s="235" t="s">
        <v>140</v>
      </c>
      <c r="AV120" s="13" t="s">
        <v>86</v>
      </c>
      <c r="AW120" s="13" t="s">
        <v>36</v>
      </c>
      <c r="AX120" s="13" t="s">
        <v>76</v>
      </c>
      <c r="AY120" s="235" t="s">
        <v>139</v>
      </c>
    </row>
    <row r="121" s="13" customFormat="1">
      <c r="A121" s="13"/>
      <c r="B121" s="224"/>
      <c r="C121" s="225"/>
      <c r="D121" s="226" t="s">
        <v>151</v>
      </c>
      <c r="E121" s="227" t="s">
        <v>19</v>
      </c>
      <c r="F121" s="228" t="s">
        <v>173</v>
      </c>
      <c r="G121" s="225"/>
      <c r="H121" s="229">
        <v>0.81000000000000005</v>
      </c>
      <c r="I121" s="230"/>
      <c r="J121" s="225"/>
      <c r="K121" s="225"/>
      <c r="L121" s="231"/>
      <c r="M121" s="232"/>
      <c r="N121" s="233"/>
      <c r="O121" s="233"/>
      <c r="P121" s="233"/>
      <c r="Q121" s="233"/>
      <c r="R121" s="233"/>
      <c r="S121" s="233"/>
      <c r="T121" s="234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5" t="s">
        <v>151</v>
      </c>
      <c r="AU121" s="235" t="s">
        <v>140</v>
      </c>
      <c r="AV121" s="13" t="s">
        <v>86</v>
      </c>
      <c r="AW121" s="13" t="s">
        <v>36</v>
      </c>
      <c r="AX121" s="13" t="s">
        <v>76</v>
      </c>
      <c r="AY121" s="235" t="s">
        <v>139</v>
      </c>
    </row>
    <row r="122" s="14" customFormat="1">
      <c r="A122" s="14"/>
      <c r="B122" s="236"/>
      <c r="C122" s="237"/>
      <c r="D122" s="226" t="s">
        <v>151</v>
      </c>
      <c r="E122" s="238" t="s">
        <v>19</v>
      </c>
      <c r="F122" s="239" t="s">
        <v>153</v>
      </c>
      <c r="G122" s="237"/>
      <c r="H122" s="240">
        <v>1.5660000000000001</v>
      </c>
      <c r="I122" s="241"/>
      <c r="J122" s="237"/>
      <c r="K122" s="237"/>
      <c r="L122" s="242"/>
      <c r="M122" s="243"/>
      <c r="N122" s="244"/>
      <c r="O122" s="244"/>
      <c r="P122" s="244"/>
      <c r="Q122" s="244"/>
      <c r="R122" s="244"/>
      <c r="S122" s="244"/>
      <c r="T122" s="245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6" t="s">
        <v>151</v>
      </c>
      <c r="AU122" s="246" t="s">
        <v>140</v>
      </c>
      <c r="AV122" s="14" t="s">
        <v>147</v>
      </c>
      <c r="AW122" s="14" t="s">
        <v>36</v>
      </c>
      <c r="AX122" s="14" t="s">
        <v>84</v>
      </c>
      <c r="AY122" s="246" t="s">
        <v>139</v>
      </c>
    </row>
    <row r="123" s="2" customFormat="1" ht="44.25" customHeight="1">
      <c r="A123" s="40"/>
      <c r="B123" s="41"/>
      <c r="C123" s="206" t="s">
        <v>174</v>
      </c>
      <c r="D123" s="206" t="s">
        <v>142</v>
      </c>
      <c r="E123" s="207" t="s">
        <v>175</v>
      </c>
      <c r="F123" s="208" t="s">
        <v>176</v>
      </c>
      <c r="G123" s="209" t="s">
        <v>145</v>
      </c>
      <c r="H123" s="210">
        <v>3.456</v>
      </c>
      <c r="I123" s="211"/>
      <c r="J123" s="212">
        <f>ROUND(I123*H123,2)</f>
        <v>0</v>
      </c>
      <c r="K123" s="208" t="s">
        <v>146</v>
      </c>
      <c r="L123" s="46"/>
      <c r="M123" s="213" t="s">
        <v>19</v>
      </c>
      <c r="N123" s="214" t="s">
        <v>47</v>
      </c>
      <c r="O123" s="86"/>
      <c r="P123" s="215">
        <f>O123*H123</f>
        <v>0</v>
      </c>
      <c r="Q123" s="215">
        <v>0.0079000000000000008</v>
      </c>
      <c r="R123" s="215">
        <f>Q123*H123</f>
        <v>0.027302400000000001</v>
      </c>
      <c r="S123" s="215">
        <v>0</v>
      </c>
      <c r="T123" s="216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7" t="s">
        <v>147</v>
      </c>
      <c r="AT123" s="217" t="s">
        <v>142</v>
      </c>
      <c r="AU123" s="217" t="s">
        <v>140</v>
      </c>
      <c r="AY123" s="19" t="s">
        <v>139</v>
      </c>
      <c r="BE123" s="218">
        <f>IF(N123="základní",J123,0)</f>
        <v>0</v>
      </c>
      <c r="BF123" s="218">
        <f>IF(N123="snížená",J123,0)</f>
        <v>0</v>
      </c>
      <c r="BG123" s="218">
        <f>IF(N123="zákl. přenesená",J123,0)</f>
        <v>0</v>
      </c>
      <c r="BH123" s="218">
        <f>IF(N123="sníž. přenesená",J123,0)</f>
        <v>0</v>
      </c>
      <c r="BI123" s="218">
        <f>IF(N123="nulová",J123,0)</f>
        <v>0</v>
      </c>
      <c r="BJ123" s="19" t="s">
        <v>84</v>
      </c>
      <c r="BK123" s="218">
        <f>ROUND(I123*H123,2)</f>
        <v>0</v>
      </c>
      <c r="BL123" s="19" t="s">
        <v>147</v>
      </c>
      <c r="BM123" s="217" t="s">
        <v>177</v>
      </c>
    </row>
    <row r="124" s="2" customFormat="1">
      <c r="A124" s="40"/>
      <c r="B124" s="41"/>
      <c r="C124" s="42"/>
      <c r="D124" s="219" t="s">
        <v>149</v>
      </c>
      <c r="E124" s="42"/>
      <c r="F124" s="220" t="s">
        <v>178</v>
      </c>
      <c r="G124" s="42"/>
      <c r="H124" s="42"/>
      <c r="I124" s="221"/>
      <c r="J124" s="42"/>
      <c r="K124" s="42"/>
      <c r="L124" s="46"/>
      <c r="M124" s="222"/>
      <c r="N124" s="223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149</v>
      </c>
      <c r="AU124" s="19" t="s">
        <v>140</v>
      </c>
    </row>
    <row r="125" s="13" customFormat="1">
      <c r="A125" s="13"/>
      <c r="B125" s="224"/>
      <c r="C125" s="225"/>
      <c r="D125" s="226" t="s">
        <v>151</v>
      </c>
      <c r="E125" s="227" t="s">
        <v>19</v>
      </c>
      <c r="F125" s="228" t="s">
        <v>162</v>
      </c>
      <c r="G125" s="225"/>
      <c r="H125" s="229">
        <v>0.75600000000000001</v>
      </c>
      <c r="I125" s="230"/>
      <c r="J125" s="225"/>
      <c r="K125" s="225"/>
      <c r="L125" s="231"/>
      <c r="M125" s="232"/>
      <c r="N125" s="233"/>
      <c r="O125" s="233"/>
      <c r="P125" s="233"/>
      <c r="Q125" s="233"/>
      <c r="R125" s="233"/>
      <c r="S125" s="233"/>
      <c r="T125" s="234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5" t="s">
        <v>151</v>
      </c>
      <c r="AU125" s="235" t="s">
        <v>140</v>
      </c>
      <c r="AV125" s="13" t="s">
        <v>86</v>
      </c>
      <c r="AW125" s="13" t="s">
        <v>36</v>
      </c>
      <c r="AX125" s="13" t="s">
        <v>76</v>
      </c>
      <c r="AY125" s="235" t="s">
        <v>139</v>
      </c>
    </row>
    <row r="126" s="13" customFormat="1">
      <c r="A126" s="13"/>
      <c r="B126" s="224"/>
      <c r="C126" s="225"/>
      <c r="D126" s="226" t="s">
        <v>151</v>
      </c>
      <c r="E126" s="227" t="s">
        <v>19</v>
      </c>
      <c r="F126" s="228" t="s">
        <v>163</v>
      </c>
      <c r="G126" s="225"/>
      <c r="H126" s="229">
        <v>2.7000000000000002</v>
      </c>
      <c r="I126" s="230"/>
      <c r="J126" s="225"/>
      <c r="K126" s="225"/>
      <c r="L126" s="231"/>
      <c r="M126" s="232"/>
      <c r="N126" s="233"/>
      <c r="O126" s="233"/>
      <c r="P126" s="233"/>
      <c r="Q126" s="233"/>
      <c r="R126" s="233"/>
      <c r="S126" s="233"/>
      <c r="T126" s="234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5" t="s">
        <v>151</v>
      </c>
      <c r="AU126" s="235" t="s">
        <v>140</v>
      </c>
      <c r="AV126" s="13" t="s">
        <v>86</v>
      </c>
      <c r="AW126" s="13" t="s">
        <v>36</v>
      </c>
      <c r="AX126" s="13" t="s">
        <v>76</v>
      </c>
      <c r="AY126" s="235" t="s">
        <v>139</v>
      </c>
    </row>
    <row r="127" s="14" customFormat="1">
      <c r="A127" s="14"/>
      <c r="B127" s="236"/>
      <c r="C127" s="237"/>
      <c r="D127" s="226" t="s">
        <v>151</v>
      </c>
      <c r="E127" s="238" t="s">
        <v>19</v>
      </c>
      <c r="F127" s="239" t="s">
        <v>153</v>
      </c>
      <c r="G127" s="237"/>
      <c r="H127" s="240">
        <v>3.4560000000000004</v>
      </c>
      <c r="I127" s="241"/>
      <c r="J127" s="237"/>
      <c r="K127" s="237"/>
      <c r="L127" s="242"/>
      <c r="M127" s="243"/>
      <c r="N127" s="244"/>
      <c r="O127" s="244"/>
      <c r="P127" s="244"/>
      <c r="Q127" s="244"/>
      <c r="R127" s="244"/>
      <c r="S127" s="244"/>
      <c r="T127" s="245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6" t="s">
        <v>151</v>
      </c>
      <c r="AU127" s="246" t="s">
        <v>140</v>
      </c>
      <c r="AV127" s="14" t="s">
        <v>147</v>
      </c>
      <c r="AW127" s="14" t="s">
        <v>36</v>
      </c>
      <c r="AX127" s="14" t="s">
        <v>84</v>
      </c>
      <c r="AY127" s="246" t="s">
        <v>139</v>
      </c>
    </row>
    <row r="128" s="2" customFormat="1" ht="37.8" customHeight="1">
      <c r="A128" s="40"/>
      <c r="B128" s="41"/>
      <c r="C128" s="206" t="s">
        <v>154</v>
      </c>
      <c r="D128" s="206" t="s">
        <v>142</v>
      </c>
      <c r="E128" s="207" t="s">
        <v>179</v>
      </c>
      <c r="F128" s="208" t="s">
        <v>180</v>
      </c>
      <c r="G128" s="209" t="s">
        <v>145</v>
      </c>
      <c r="H128" s="210">
        <v>11.483000000000001</v>
      </c>
      <c r="I128" s="211"/>
      <c r="J128" s="212">
        <f>ROUND(I128*H128,2)</f>
        <v>0</v>
      </c>
      <c r="K128" s="208" t="s">
        <v>146</v>
      </c>
      <c r="L128" s="46"/>
      <c r="M128" s="213" t="s">
        <v>19</v>
      </c>
      <c r="N128" s="214" t="s">
        <v>47</v>
      </c>
      <c r="O128" s="86"/>
      <c r="P128" s="215">
        <f>O128*H128</f>
        <v>0</v>
      </c>
      <c r="Q128" s="215">
        <v>0.027699999999999999</v>
      </c>
      <c r="R128" s="215">
        <f>Q128*H128</f>
        <v>0.3180791</v>
      </c>
      <c r="S128" s="215">
        <v>0</v>
      </c>
      <c r="T128" s="216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7" t="s">
        <v>147</v>
      </c>
      <c r="AT128" s="217" t="s">
        <v>142</v>
      </c>
      <c r="AU128" s="217" t="s">
        <v>140</v>
      </c>
      <c r="AY128" s="19" t="s">
        <v>139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9" t="s">
        <v>84</v>
      </c>
      <c r="BK128" s="218">
        <f>ROUND(I128*H128,2)</f>
        <v>0</v>
      </c>
      <c r="BL128" s="19" t="s">
        <v>147</v>
      </c>
      <c r="BM128" s="217" t="s">
        <v>181</v>
      </c>
    </row>
    <row r="129" s="2" customFormat="1">
      <c r="A129" s="40"/>
      <c r="B129" s="41"/>
      <c r="C129" s="42"/>
      <c r="D129" s="219" t="s">
        <v>149</v>
      </c>
      <c r="E129" s="42"/>
      <c r="F129" s="220" t="s">
        <v>182</v>
      </c>
      <c r="G129" s="42"/>
      <c r="H129" s="42"/>
      <c r="I129" s="221"/>
      <c r="J129" s="42"/>
      <c r="K129" s="42"/>
      <c r="L129" s="46"/>
      <c r="M129" s="222"/>
      <c r="N129" s="223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149</v>
      </c>
      <c r="AU129" s="19" t="s">
        <v>140</v>
      </c>
    </row>
    <row r="130" s="13" customFormat="1">
      <c r="A130" s="13"/>
      <c r="B130" s="224"/>
      <c r="C130" s="225"/>
      <c r="D130" s="226" t="s">
        <v>151</v>
      </c>
      <c r="E130" s="227" t="s">
        <v>19</v>
      </c>
      <c r="F130" s="228" t="s">
        <v>183</v>
      </c>
      <c r="G130" s="225"/>
      <c r="H130" s="229">
        <v>11.483000000000001</v>
      </c>
      <c r="I130" s="230"/>
      <c r="J130" s="225"/>
      <c r="K130" s="225"/>
      <c r="L130" s="231"/>
      <c r="M130" s="232"/>
      <c r="N130" s="233"/>
      <c r="O130" s="233"/>
      <c r="P130" s="233"/>
      <c r="Q130" s="233"/>
      <c r="R130" s="233"/>
      <c r="S130" s="233"/>
      <c r="T130" s="234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5" t="s">
        <v>151</v>
      </c>
      <c r="AU130" s="235" t="s">
        <v>140</v>
      </c>
      <c r="AV130" s="13" t="s">
        <v>86</v>
      </c>
      <c r="AW130" s="13" t="s">
        <v>36</v>
      </c>
      <c r="AX130" s="13" t="s">
        <v>76</v>
      </c>
      <c r="AY130" s="235" t="s">
        <v>139</v>
      </c>
    </row>
    <row r="131" s="14" customFormat="1">
      <c r="A131" s="14"/>
      <c r="B131" s="236"/>
      <c r="C131" s="237"/>
      <c r="D131" s="226" t="s">
        <v>151</v>
      </c>
      <c r="E131" s="238" t="s">
        <v>19</v>
      </c>
      <c r="F131" s="239" t="s">
        <v>153</v>
      </c>
      <c r="G131" s="237"/>
      <c r="H131" s="240">
        <v>11.483000000000001</v>
      </c>
      <c r="I131" s="241"/>
      <c r="J131" s="237"/>
      <c r="K131" s="237"/>
      <c r="L131" s="242"/>
      <c r="M131" s="243"/>
      <c r="N131" s="244"/>
      <c r="O131" s="244"/>
      <c r="P131" s="244"/>
      <c r="Q131" s="244"/>
      <c r="R131" s="244"/>
      <c r="S131" s="244"/>
      <c r="T131" s="245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6" t="s">
        <v>151</v>
      </c>
      <c r="AU131" s="246" t="s">
        <v>140</v>
      </c>
      <c r="AV131" s="14" t="s">
        <v>147</v>
      </c>
      <c r="AW131" s="14" t="s">
        <v>36</v>
      </c>
      <c r="AX131" s="14" t="s">
        <v>84</v>
      </c>
      <c r="AY131" s="246" t="s">
        <v>139</v>
      </c>
    </row>
    <row r="132" s="2" customFormat="1" ht="49.05" customHeight="1">
      <c r="A132" s="40"/>
      <c r="B132" s="41"/>
      <c r="C132" s="206" t="s">
        <v>184</v>
      </c>
      <c r="D132" s="206" t="s">
        <v>142</v>
      </c>
      <c r="E132" s="207" t="s">
        <v>185</v>
      </c>
      <c r="F132" s="208" t="s">
        <v>186</v>
      </c>
      <c r="G132" s="209" t="s">
        <v>145</v>
      </c>
      <c r="H132" s="210">
        <v>26.079000000000001</v>
      </c>
      <c r="I132" s="211"/>
      <c r="J132" s="212">
        <f>ROUND(I132*H132,2)</f>
        <v>0</v>
      </c>
      <c r="K132" s="208" t="s">
        <v>146</v>
      </c>
      <c r="L132" s="46"/>
      <c r="M132" s="213" t="s">
        <v>19</v>
      </c>
      <c r="N132" s="214" t="s">
        <v>47</v>
      </c>
      <c r="O132" s="86"/>
      <c r="P132" s="215">
        <f>O132*H132</f>
        <v>0</v>
      </c>
      <c r="Q132" s="215">
        <v>0.029499999999999998</v>
      </c>
      <c r="R132" s="215">
        <f>Q132*H132</f>
        <v>0.76933050000000003</v>
      </c>
      <c r="S132" s="215">
        <v>0</v>
      </c>
      <c r="T132" s="216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7" t="s">
        <v>147</v>
      </c>
      <c r="AT132" s="217" t="s">
        <v>142</v>
      </c>
      <c r="AU132" s="217" t="s">
        <v>140</v>
      </c>
      <c r="AY132" s="19" t="s">
        <v>139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9" t="s">
        <v>84</v>
      </c>
      <c r="BK132" s="218">
        <f>ROUND(I132*H132,2)</f>
        <v>0</v>
      </c>
      <c r="BL132" s="19" t="s">
        <v>147</v>
      </c>
      <c r="BM132" s="217" t="s">
        <v>187</v>
      </c>
    </row>
    <row r="133" s="2" customFormat="1">
      <c r="A133" s="40"/>
      <c r="B133" s="41"/>
      <c r="C133" s="42"/>
      <c r="D133" s="219" t="s">
        <v>149</v>
      </c>
      <c r="E133" s="42"/>
      <c r="F133" s="220" t="s">
        <v>188</v>
      </c>
      <c r="G133" s="42"/>
      <c r="H133" s="42"/>
      <c r="I133" s="221"/>
      <c r="J133" s="42"/>
      <c r="K133" s="42"/>
      <c r="L133" s="46"/>
      <c r="M133" s="222"/>
      <c r="N133" s="223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149</v>
      </c>
      <c r="AU133" s="19" t="s">
        <v>140</v>
      </c>
    </row>
    <row r="134" s="13" customFormat="1">
      <c r="A134" s="13"/>
      <c r="B134" s="224"/>
      <c r="C134" s="225"/>
      <c r="D134" s="226" t="s">
        <v>151</v>
      </c>
      <c r="E134" s="227" t="s">
        <v>19</v>
      </c>
      <c r="F134" s="228" t="s">
        <v>189</v>
      </c>
      <c r="G134" s="225"/>
      <c r="H134" s="229">
        <v>26.079000000000001</v>
      </c>
      <c r="I134" s="230"/>
      <c r="J134" s="225"/>
      <c r="K134" s="225"/>
      <c r="L134" s="231"/>
      <c r="M134" s="232"/>
      <c r="N134" s="233"/>
      <c r="O134" s="233"/>
      <c r="P134" s="233"/>
      <c r="Q134" s="233"/>
      <c r="R134" s="233"/>
      <c r="S134" s="233"/>
      <c r="T134" s="234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5" t="s">
        <v>151</v>
      </c>
      <c r="AU134" s="235" t="s">
        <v>140</v>
      </c>
      <c r="AV134" s="13" t="s">
        <v>86</v>
      </c>
      <c r="AW134" s="13" t="s">
        <v>36</v>
      </c>
      <c r="AX134" s="13" t="s">
        <v>76</v>
      </c>
      <c r="AY134" s="235" t="s">
        <v>139</v>
      </c>
    </row>
    <row r="135" s="14" customFormat="1">
      <c r="A135" s="14"/>
      <c r="B135" s="236"/>
      <c r="C135" s="237"/>
      <c r="D135" s="226" t="s">
        <v>151</v>
      </c>
      <c r="E135" s="238" t="s">
        <v>19</v>
      </c>
      <c r="F135" s="239" t="s">
        <v>153</v>
      </c>
      <c r="G135" s="237"/>
      <c r="H135" s="240">
        <v>26.079000000000001</v>
      </c>
      <c r="I135" s="241"/>
      <c r="J135" s="237"/>
      <c r="K135" s="237"/>
      <c r="L135" s="242"/>
      <c r="M135" s="243"/>
      <c r="N135" s="244"/>
      <c r="O135" s="244"/>
      <c r="P135" s="244"/>
      <c r="Q135" s="244"/>
      <c r="R135" s="244"/>
      <c r="S135" s="244"/>
      <c r="T135" s="245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46" t="s">
        <v>151</v>
      </c>
      <c r="AU135" s="246" t="s">
        <v>140</v>
      </c>
      <c r="AV135" s="14" t="s">
        <v>147</v>
      </c>
      <c r="AW135" s="14" t="s">
        <v>36</v>
      </c>
      <c r="AX135" s="14" t="s">
        <v>84</v>
      </c>
      <c r="AY135" s="246" t="s">
        <v>139</v>
      </c>
    </row>
    <row r="136" s="12" customFormat="1" ht="20.88" customHeight="1">
      <c r="A136" s="12"/>
      <c r="B136" s="190"/>
      <c r="C136" s="191"/>
      <c r="D136" s="192" t="s">
        <v>75</v>
      </c>
      <c r="E136" s="204" t="s">
        <v>190</v>
      </c>
      <c r="F136" s="204" t="s">
        <v>191</v>
      </c>
      <c r="G136" s="191"/>
      <c r="H136" s="191"/>
      <c r="I136" s="194"/>
      <c r="J136" s="205">
        <f>BK136</f>
        <v>0</v>
      </c>
      <c r="K136" s="191"/>
      <c r="L136" s="196"/>
      <c r="M136" s="197"/>
      <c r="N136" s="198"/>
      <c r="O136" s="198"/>
      <c r="P136" s="199">
        <f>SUM(P137:P166)</f>
        <v>0</v>
      </c>
      <c r="Q136" s="198"/>
      <c r="R136" s="199">
        <f>SUM(R137:R166)</f>
        <v>3.2598823799999996</v>
      </c>
      <c r="S136" s="198"/>
      <c r="T136" s="200">
        <f>SUM(T137:T166)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01" t="s">
        <v>84</v>
      </c>
      <c r="AT136" s="202" t="s">
        <v>75</v>
      </c>
      <c r="AU136" s="202" t="s">
        <v>86</v>
      </c>
      <c r="AY136" s="201" t="s">
        <v>139</v>
      </c>
      <c r="BK136" s="203">
        <f>SUM(BK137:BK166)</f>
        <v>0</v>
      </c>
    </row>
    <row r="137" s="2" customFormat="1" ht="24.15" customHeight="1">
      <c r="A137" s="40"/>
      <c r="B137" s="41"/>
      <c r="C137" s="206" t="s">
        <v>192</v>
      </c>
      <c r="D137" s="206" t="s">
        <v>142</v>
      </c>
      <c r="E137" s="207" t="s">
        <v>193</v>
      </c>
      <c r="F137" s="208" t="s">
        <v>194</v>
      </c>
      <c r="G137" s="209" t="s">
        <v>145</v>
      </c>
      <c r="H137" s="210">
        <v>17.739999999999998</v>
      </c>
      <c r="I137" s="211"/>
      <c r="J137" s="212">
        <f>ROUND(I137*H137,2)</f>
        <v>0</v>
      </c>
      <c r="K137" s="208" t="s">
        <v>146</v>
      </c>
      <c r="L137" s="46"/>
      <c r="M137" s="213" t="s">
        <v>19</v>
      </c>
      <c r="N137" s="214" t="s">
        <v>47</v>
      </c>
      <c r="O137" s="86"/>
      <c r="P137" s="215">
        <f>O137*H137</f>
        <v>0</v>
      </c>
      <c r="Q137" s="215">
        <v>0.10199999999999999</v>
      </c>
      <c r="R137" s="215">
        <f>Q137*H137</f>
        <v>1.8094799999999998</v>
      </c>
      <c r="S137" s="215">
        <v>0</v>
      </c>
      <c r="T137" s="216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7" t="s">
        <v>147</v>
      </c>
      <c r="AT137" s="217" t="s">
        <v>142</v>
      </c>
      <c r="AU137" s="217" t="s">
        <v>140</v>
      </c>
      <c r="AY137" s="19" t="s">
        <v>139</v>
      </c>
      <c r="BE137" s="218">
        <f>IF(N137="základní",J137,0)</f>
        <v>0</v>
      </c>
      <c r="BF137" s="218">
        <f>IF(N137="snížená",J137,0)</f>
        <v>0</v>
      </c>
      <c r="BG137" s="218">
        <f>IF(N137="zákl. přenesená",J137,0)</f>
        <v>0</v>
      </c>
      <c r="BH137" s="218">
        <f>IF(N137="sníž. přenesená",J137,0)</f>
        <v>0</v>
      </c>
      <c r="BI137" s="218">
        <f>IF(N137="nulová",J137,0)</f>
        <v>0</v>
      </c>
      <c r="BJ137" s="19" t="s">
        <v>84</v>
      </c>
      <c r="BK137" s="218">
        <f>ROUND(I137*H137,2)</f>
        <v>0</v>
      </c>
      <c r="BL137" s="19" t="s">
        <v>147</v>
      </c>
      <c r="BM137" s="217" t="s">
        <v>195</v>
      </c>
    </row>
    <row r="138" s="2" customFormat="1">
      <c r="A138" s="40"/>
      <c r="B138" s="41"/>
      <c r="C138" s="42"/>
      <c r="D138" s="219" t="s">
        <v>149</v>
      </c>
      <c r="E138" s="42"/>
      <c r="F138" s="220" t="s">
        <v>196</v>
      </c>
      <c r="G138" s="42"/>
      <c r="H138" s="42"/>
      <c r="I138" s="221"/>
      <c r="J138" s="42"/>
      <c r="K138" s="42"/>
      <c r="L138" s="46"/>
      <c r="M138" s="222"/>
      <c r="N138" s="223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149</v>
      </c>
      <c r="AU138" s="19" t="s">
        <v>140</v>
      </c>
    </row>
    <row r="139" s="15" customFormat="1">
      <c r="A139" s="15"/>
      <c r="B139" s="247"/>
      <c r="C139" s="248"/>
      <c r="D139" s="226" t="s">
        <v>151</v>
      </c>
      <c r="E139" s="249" t="s">
        <v>19</v>
      </c>
      <c r="F139" s="250" t="s">
        <v>197</v>
      </c>
      <c r="G139" s="248"/>
      <c r="H139" s="249" t="s">
        <v>19</v>
      </c>
      <c r="I139" s="251"/>
      <c r="J139" s="248"/>
      <c r="K139" s="248"/>
      <c r="L139" s="252"/>
      <c r="M139" s="253"/>
      <c r="N139" s="254"/>
      <c r="O139" s="254"/>
      <c r="P139" s="254"/>
      <c r="Q139" s="254"/>
      <c r="R139" s="254"/>
      <c r="S139" s="254"/>
      <c r="T139" s="25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56" t="s">
        <v>151</v>
      </c>
      <c r="AU139" s="256" t="s">
        <v>140</v>
      </c>
      <c r="AV139" s="15" t="s">
        <v>84</v>
      </c>
      <c r="AW139" s="15" t="s">
        <v>36</v>
      </c>
      <c r="AX139" s="15" t="s">
        <v>76</v>
      </c>
      <c r="AY139" s="256" t="s">
        <v>139</v>
      </c>
    </row>
    <row r="140" s="13" customFormat="1">
      <c r="A140" s="13"/>
      <c r="B140" s="224"/>
      <c r="C140" s="225"/>
      <c r="D140" s="226" t="s">
        <v>151</v>
      </c>
      <c r="E140" s="227" t="s">
        <v>19</v>
      </c>
      <c r="F140" s="228" t="s">
        <v>198</v>
      </c>
      <c r="G140" s="225"/>
      <c r="H140" s="229">
        <v>17.739999999999998</v>
      </c>
      <c r="I140" s="230"/>
      <c r="J140" s="225"/>
      <c r="K140" s="225"/>
      <c r="L140" s="231"/>
      <c r="M140" s="232"/>
      <c r="N140" s="233"/>
      <c r="O140" s="233"/>
      <c r="P140" s="233"/>
      <c r="Q140" s="233"/>
      <c r="R140" s="233"/>
      <c r="S140" s="233"/>
      <c r="T140" s="234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5" t="s">
        <v>151</v>
      </c>
      <c r="AU140" s="235" t="s">
        <v>140</v>
      </c>
      <c r="AV140" s="13" t="s">
        <v>86</v>
      </c>
      <c r="AW140" s="13" t="s">
        <v>36</v>
      </c>
      <c r="AX140" s="13" t="s">
        <v>76</v>
      </c>
      <c r="AY140" s="235" t="s">
        <v>139</v>
      </c>
    </row>
    <row r="141" s="14" customFormat="1">
      <c r="A141" s="14"/>
      <c r="B141" s="236"/>
      <c r="C141" s="237"/>
      <c r="D141" s="226" t="s">
        <v>151</v>
      </c>
      <c r="E141" s="238" t="s">
        <v>19</v>
      </c>
      <c r="F141" s="239" t="s">
        <v>153</v>
      </c>
      <c r="G141" s="237"/>
      <c r="H141" s="240">
        <v>17.739999999999998</v>
      </c>
      <c r="I141" s="241"/>
      <c r="J141" s="237"/>
      <c r="K141" s="237"/>
      <c r="L141" s="242"/>
      <c r="M141" s="243"/>
      <c r="N141" s="244"/>
      <c r="O141" s="244"/>
      <c r="P141" s="244"/>
      <c r="Q141" s="244"/>
      <c r="R141" s="244"/>
      <c r="S141" s="244"/>
      <c r="T141" s="245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6" t="s">
        <v>151</v>
      </c>
      <c r="AU141" s="246" t="s">
        <v>140</v>
      </c>
      <c r="AV141" s="14" t="s">
        <v>147</v>
      </c>
      <c r="AW141" s="14" t="s">
        <v>36</v>
      </c>
      <c r="AX141" s="14" t="s">
        <v>84</v>
      </c>
      <c r="AY141" s="246" t="s">
        <v>139</v>
      </c>
    </row>
    <row r="142" s="2" customFormat="1" ht="37.8" customHeight="1">
      <c r="A142" s="40"/>
      <c r="B142" s="41"/>
      <c r="C142" s="206" t="s">
        <v>199</v>
      </c>
      <c r="D142" s="206" t="s">
        <v>142</v>
      </c>
      <c r="E142" s="207" t="s">
        <v>200</v>
      </c>
      <c r="F142" s="208" t="s">
        <v>201</v>
      </c>
      <c r="G142" s="209" t="s">
        <v>145</v>
      </c>
      <c r="H142" s="210">
        <v>106.44</v>
      </c>
      <c r="I142" s="211"/>
      <c r="J142" s="212">
        <f>ROUND(I142*H142,2)</f>
        <v>0</v>
      </c>
      <c r="K142" s="208" t="s">
        <v>146</v>
      </c>
      <c r="L142" s="46"/>
      <c r="M142" s="213" t="s">
        <v>19</v>
      </c>
      <c r="N142" s="214" t="s">
        <v>47</v>
      </c>
      <c r="O142" s="86"/>
      <c r="P142" s="215">
        <f>O142*H142</f>
        <v>0</v>
      </c>
      <c r="Q142" s="215">
        <v>0.010200000000000001</v>
      </c>
      <c r="R142" s="215">
        <f>Q142*H142</f>
        <v>1.085688</v>
      </c>
      <c r="S142" s="215">
        <v>0</v>
      </c>
      <c r="T142" s="216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7" t="s">
        <v>147</v>
      </c>
      <c r="AT142" s="217" t="s">
        <v>142</v>
      </c>
      <c r="AU142" s="217" t="s">
        <v>140</v>
      </c>
      <c r="AY142" s="19" t="s">
        <v>139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9" t="s">
        <v>84</v>
      </c>
      <c r="BK142" s="218">
        <f>ROUND(I142*H142,2)</f>
        <v>0</v>
      </c>
      <c r="BL142" s="19" t="s">
        <v>147</v>
      </c>
      <c r="BM142" s="217" t="s">
        <v>202</v>
      </c>
    </row>
    <row r="143" s="2" customFormat="1">
      <c r="A143" s="40"/>
      <c r="B143" s="41"/>
      <c r="C143" s="42"/>
      <c r="D143" s="219" t="s">
        <v>149</v>
      </c>
      <c r="E143" s="42"/>
      <c r="F143" s="220" t="s">
        <v>203</v>
      </c>
      <c r="G143" s="42"/>
      <c r="H143" s="42"/>
      <c r="I143" s="221"/>
      <c r="J143" s="42"/>
      <c r="K143" s="42"/>
      <c r="L143" s="46"/>
      <c r="M143" s="222"/>
      <c r="N143" s="223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149</v>
      </c>
      <c r="AU143" s="19" t="s">
        <v>140</v>
      </c>
    </row>
    <row r="144" s="15" customFormat="1">
      <c r="A144" s="15"/>
      <c r="B144" s="247"/>
      <c r="C144" s="248"/>
      <c r="D144" s="226" t="s">
        <v>151</v>
      </c>
      <c r="E144" s="249" t="s">
        <v>19</v>
      </c>
      <c r="F144" s="250" t="s">
        <v>197</v>
      </c>
      <c r="G144" s="248"/>
      <c r="H144" s="249" t="s">
        <v>19</v>
      </c>
      <c r="I144" s="251"/>
      <c r="J144" s="248"/>
      <c r="K144" s="248"/>
      <c r="L144" s="252"/>
      <c r="M144" s="253"/>
      <c r="N144" s="254"/>
      <c r="O144" s="254"/>
      <c r="P144" s="254"/>
      <c r="Q144" s="254"/>
      <c r="R144" s="254"/>
      <c r="S144" s="254"/>
      <c r="T144" s="25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56" t="s">
        <v>151</v>
      </c>
      <c r="AU144" s="256" t="s">
        <v>140</v>
      </c>
      <c r="AV144" s="15" t="s">
        <v>84</v>
      </c>
      <c r="AW144" s="15" t="s">
        <v>36</v>
      </c>
      <c r="AX144" s="15" t="s">
        <v>76</v>
      </c>
      <c r="AY144" s="256" t="s">
        <v>139</v>
      </c>
    </row>
    <row r="145" s="13" customFormat="1">
      <c r="A145" s="13"/>
      <c r="B145" s="224"/>
      <c r="C145" s="225"/>
      <c r="D145" s="226" t="s">
        <v>151</v>
      </c>
      <c r="E145" s="227" t="s">
        <v>19</v>
      </c>
      <c r="F145" s="228" t="s">
        <v>204</v>
      </c>
      <c r="G145" s="225"/>
      <c r="H145" s="229">
        <v>106.44</v>
      </c>
      <c r="I145" s="230"/>
      <c r="J145" s="225"/>
      <c r="K145" s="225"/>
      <c r="L145" s="231"/>
      <c r="M145" s="232"/>
      <c r="N145" s="233"/>
      <c r="O145" s="233"/>
      <c r="P145" s="233"/>
      <c r="Q145" s="233"/>
      <c r="R145" s="233"/>
      <c r="S145" s="233"/>
      <c r="T145" s="234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5" t="s">
        <v>151</v>
      </c>
      <c r="AU145" s="235" t="s">
        <v>140</v>
      </c>
      <c r="AV145" s="13" t="s">
        <v>86</v>
      </c>
      <c r="AW145" s="13" t="s">
        <v>36</v>
      </c>
      <c r="AX145" s="13" t="s">
        <v>76</v>
      </c>
      <c r="AY145" s="235" t="s">
        <v>139</v>
      </c>
    </row>
    <row r="146" s="14" customFormat="1">
      <c r="A146" s="14"/>
      <c r="B146" s="236"/>
      <c r="C146" s="237"/>
      <c r="D146" s="226" t="s">
        <v>151</v>
      </c>
      <c r="E146" s="238" t="s">
        <v>19</v>
      </c>
      <c r="F146" s="239" t="s">
        <v>153</v>
      </c>
      <c r="G146" s="237"/>
      <c r="H146" s="240">
        <v>106.44</v>
      </c>
      <c r="I146" s="241"/>
      <c r="J146" s="237"/>
      <c r="K146" s="237"/>
      <c r="L146" s="242"/>
      <c r="M146" s="243"/>
      <c r="N146" s="244"/>
      <c r="O146" s="244"/>
      <c r="P146" s="244"/>
      <c r="Q146" s="244"/>
      <c r="R146" s="244"/>
      <c r="S146" s="244"/>
      <c r="T146" s="245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46" t="s">
        <v>151</v>
      </c>
      <c r="AU146" s="246" t="s">
        <v>140</v>
      </c>
      <c r="AV146" s="14" t="s">
        <v>147</v>
      </c>
      <c r="AW146" s="14" t="s">
        <v>36</v>
      </c>
      <c r="AX146" s="14" t="s">
        <v>84</v>
      </c>
      <c r="AY146" s="246" t="s">
        <v>139</v>
      </c>
    </row>
    <row r="147" s="2" customFormat="1" ht="24.15" customHeight="1">
      <c r="A147" s="40"/>
      <c r="B147" s="41"/>
      <c r="C147" s="206" t="s">
        <v>205</v>
      </c>
      <c r="D147" s="206" t="s">
        <v>142</v>
      </c>
      <c r="E147" s="207" t="s">
        <v>206</v>
      </c>
      <c r="F147" s="208" t="s">
        <v>207</v>
      </c>
      <c r="G147" s="209" t="s">
        <v>145</v>
      </c>
      <c r="H147" s="210">
        <v>17.739999999999998</v>
      </c>
      <c r="I147" s="211"/>
      <c r="J147" s="212">
        <f>ROUND(I147*H147,2)</f>
        <v>0</v>
      </c>
      <c r="K147" s="208" t="s">
        <v>146</v>
      </c>
      <c r="L147" s="46"/>
      <c r="M147" s="213" t="s">
        <v>19</v>
      </c>
      <c r="N147" s="214" t="s">
        <v>47</v>
      </c>
      <c r="O147" s="86"/>
      <c r="P147" s="215">
        <f>O147*H147</f>
        <v>0</v>
      </c>
      <c r="Q147" s="215">
        <v>0.020400000000000001</v>
      </c>
      <c r="R147" s="215">
        <f>Q147*H147</f>
        <v>0.361896</v>
      </c>
      <c r="S147" s="215">
        <v>0</v>
      </c>
      <c r="T147" s="216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7" t="s">
        <v>147</v>
      </c>
      <c r="AT147" s="217" t="s">
        <v>142</v>
      </c>
      <c r="AU147" s="217" t="s">
        <v>140</v>
      </c>
      <c r="AY147" s="19" t="s">
        <v>139</v>
      </c>
      <c r="BE147" s="218">
        <f>IF(N147="základní",J147,0)</f>
        <v>0</v>
      </c>
      <c r="BF147" s="218">
        <f>IF(N147="snížená",J147,0)</f>
        <v>0</v>
      </c>
      <c r="BG147" s="218">
        <f>IF(N147="zákl. přenesená",J147,0)</f>
        <v>0</v>
      </c>
      <c r="BH147" s="218">
        <f>IF(N147="sníž. přenesená",J147,0)</f>
        <v>0</v>
      </c>
      <c r="BI147" s="218">
        <f>IF(N147="nulová",J147,0)</f>
        <v>0</v>
      </c>
      <c r="BJ147" s="19" t="s">
        <v>84</v>
      </c>
      <c r="BK147" s="218">
        <f>ROUND(I147*H147,2)</f>
        <v>0</v>
      </c>
      <c r="BL147" s="19" t="s">
        <v>147</v>
      </c>
      <c r="BM147" s="217" t="s">
        <v>208</v>
      </c>
    </row>
    <row r="148" s="2" customFormat="1">
      <c r="A148" s="40"/>
      <c r="B148" s="41"/>
      <c r="C148" s="42"/>
      <c r="D148" s="219" t="s">
        <v>149</v>
      </c>
      <c r="E148" s="42"/>
      <c r="F148" s="220" t="s">
        <v>209</v>
      </c>
      <c r="G148" s="42"/>
      <c r="H148" s="42"/>
      <c r="I148" s="221"/>
      <c r="J148" s="42"/>
      <c r="K148" s="42"/>
      <c r="L148" s="46"/>
      <c r="M148" s="222"/>
      <c r="N148" s="223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149</v>
      </c>
      <c r="AU148" s="19" t="s">
        <v>140</v>
      </c>
    </row>
    <row r="149" s="15" customFormat="1">
      <c r="A149" s="15"/>
      <c r="B149" s="247"/>
      <c r="C149" s="248"/>
      <c r="D149" s="226" t="s">
        <v>151</v>
      </c>
      <c r="E149" s="249" t="s">
        <v>19</v>
      </c>
      <c r="F149" s="250" t="s">
        <v>197</v>
      </c>
      <c r="G149" s="248"/>
      <c r="H149" s="249" t="s">
        <v>19</v>
      </c>
      <c r="I149" s="251"/>
      <c r="J149" s="248"/>
      <c r="K149" s="248"/>
      <c r="L149" s="252"/>
      <c r="M149" s="253"/>
      <c r="N149" s="254"/>
      <c r="O149" s="254"/>
      <c r="P149" s="254"/>
      <c r="Q149" s="254"/>
      <c r="R149" s="254"/>
      <c r="S149" s="254"/>
      <c r="T149" s="25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56" t="s">
        <v>151</v>
      </c>
      <c r="AU149" s="256" t="s">
        <v>140</v>
      </c>
      <c r="AV149" s="15" t="s">
        <v>84</v>
      </c>
      <c r="AW149" s="15" t="s">
        <v>36</v>
      </c>
      <c r="AX149" s="15" t="s">
        <v>76</v>
      </c>
      <c r="AY149" s="256" t="s">
        <v>139</v>
      </c>
    </row>
    <row r="150" s="13" customFormat="1">
      <c r="A150" s="13"/>
      <c r="B150" s="224"/>
      <c r="C150" s="225"/>
      <c r="D150" s="226" t="s">
        <v>151</v>
      </c>
      <c r="E150" s="227" t="s">
        <v>19</v>
      </c>
      <c r="F150" s="228" t="s">
        <v>198</v>
      </c>
      <c r="G150" s="225"/>
      <c r="H150" s="229">
        <v>17.739999999999998</v>
      </c>
      <c r="I150" s="230"/>
      <c r="J150" s="225"/>
      <c r="K150" s="225"/>
      <c r="L150" s="231"/>
      <c r="M150" s="232"/>
      <c r="N150" s="233"/>
      <c r="O150" s="233"/>
      <c r="P150" s="233"/>
      <c r="Q150" s="233"/>
      <c r="R150" s="233"/>
      <c r="S150" s="233"/>
      <c r="T150" s="234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5" t="s">
        <v>151</v>
      </c>
      <c r="AU150" s="235" t="s">
        <v>140</v>
      </c>
      <c r="AV150" s="13" t="s">
        <v>86</v>
      </c>
      <c r="AW150" s="13" t="s">
        <v>36</v>
      </c>
      <c r="AX150" s="13" t="s">
        <v>76</v>
      </c>
      <c r="AY150" s="235" t="s">
        <v>139</v>
      </c>
    </row>
    <row r="151" s="14" customFormat="1">
      <c r="A151" s="14"/>
      <c r="B151" s="236"/>
      <c r="C151" s="237"/>
      <c r="D151" s="226" t="s">
        <v>151</v>
      </c>
      <c r="E151" s="238" t="s">
        <v>19</v>
      </c>
      <c r="F151" s="239" t="s">
        <v>153</v>
      </c>
      <c r="G151" s="237"/>
      <c r="H151" s="240">
        <v>17.739999999999998</v>
      </c>
      <c r="I151" s="241"/>
      <c r="J151" s="237"/>
      <c r="K151" s="237"/>
      <c r="L151" s="242"/>
      <c r="M151" s="243"/>
      <c r="N151" s="244"/>
      <c r="O151" s="244"/>
      <c r="P151" s="244"/>
      <c r="Q151" s="244"/>
      <c r="R151" s="244"/>
      <c r="S151" s="244"/>
      <c r="T151" s="245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6" t="s">
        <v>151</v>
      </c>
      <c r="AU151" s="246" t="s">
        <v>140</v>
      </c>
      <c r="AV151" s="14" t="s">
        <v>147</v>
      </c>
      <c r="AW151" s="14" t="s">
        <v>36</v>
      </c>
      <c r="AX151" s="14" t="s">
        <v>84</v>
      </c>
      <c r="AY151" s="246" t="s">
        <v>139</v>
      </c>
    </row>
    <row r="152" s="2" customFormat="1" ht="16.5" customHeight="1">
      <c r="A152" s="40"/>
      <c r="B152" s="41"/>
      <c r="C152" s="206" t="s">
        <v>210</v>
      </c>
      <c r="D152" s="206" t="s">
        <v>142</v>
      </c>
      <c r="E152" s="207" t="s">
        <v>211</v>
      </c>
      <c r="F152" s="208" t="s">
        <v>212</v>
      </c>
      <c r="G152" s="209" t="s">
        <v>145</v>
      </c>
      <c r="H152" s="210">
        <v>0.154</v>
      </c>
      <c r="I152" s="211"/>
      <c r="J152" s="212">
        <f>ROUND(I152*H152,2)</f>
        <v>0</v>
      </c>
      <c r="K152" s="208" t="s">
        <v>146</v>
      </c>
      <c r="L152" s="46"/>
      <c r="M152" s="213" t="s">
        <v>19</v>
      </c>
      <c r="N152" s="214" t="s">
        <v>47</v>
      </c>
      <c r="O152" s="86"/>
      <c r="P152" s="215">
        <f>O152*H152</f>
        <v>0</v>
      </c>
      <c r="Q152" s="215">
        <v>0.016070000000000001</v>
      </c>
      <c r="R152" s="215">
        <f>Q152*H152</f>
        <v>0.0024747800000000002</v>
      </c>
      <c r="S152" s="215">
        <v>0</v>
      </c>
      <c r="T152" s="216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7" t="s">
        <v>147</v>
      </c>
      <c r="AT152" s="217" t="s">
        <v>142</v>
      </c>
      <c r="AU152" s="217" t="s">
        <v>140</v>
      </c>
      <c r="AY152" s="19" t="s">
        <v>139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9" t="s">
        <v>84</v>
      </c>
      <c r="BK152" s="218">
        <f>ROUND(I152*H152,2)</f>
        <v>0</v>
      </c>
      <c r="BL152" s="19" t="s">
        <v>147</v>
      </c>
      <c r="BM152" s="217" t="s">
        <v>213</v>
      </c>
    </row>
    <row r="153" s="2" customFormat="1">
      <c r="A153" s="40"/>
      <c r="B153" s="41"/>
      <c r="C153" s="42"/>
      <c r="D153" s="219" t="s">
        <v>149</v>
      </c>
      <c r="E153" s="42"/>
      <c r="F153" s="220" t="s">
        <v>214</v>
      </c>
      <c r="G153" s="42"/>
      <c r="H153" s="42"/>
      <c r="I153" s="221"/>
      <c r="J153" s="42"/>
      <c r="K153" s="42"/>
      <c r="L153" s="46"/>
      <c r="M153" s="222"/>
      <c r="N153" s="223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149</v>
      </c>
      <c r="AU153" s="19" t="s">
        <v>140</v>
      </c>
    </row>
    <row r="154" s="15" customFormat="1">
      <c r="A154" s="15"/>
      <c r="B154" s="247"/>
      <c r="C154" s="248"/>
      <c r="D154" s="226" t="s">
        <v>151</v>
      </c>
      <c r="E154" s="249" t="s">
        <v>19</v>
      </c>
      <c r="F154" s="250" t="s">
        <v>197</v>
      </c>
      <c r="G154" s="248"/>
      <c r="H154" s="249" t="s">
        <v>19</v>
      </c>
      <c r="I154" s="251"/>
      <c r="J154" s="248"/>
      <c r="K154" s="248"/>
      <c r="L154" s="252"/>
      <c r="M154" s="253"/>
      <c r="N154" s="254"/>
      <c r="O154" s="254"/>
      <c r="P154" s="254"/>
      <c r="Q154" s="254"/>
      <c r="R154" s="254"/>
      <c r="S154" s="254"/>
      <c r="T154" s="25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56" t="s">
        <v>151</v>
      </c>
      <c r="AU154" s="256" t="s">
        <v>140</v>
      </c>
      <c r="AV154" s="15" t="s">
        <v>84</v>
      </c>
      <c r="AW154" s="15" t="s">
        <v>36</v>
      </c>
      <c r="AX154" s="15" t="s">
        <v>76</v>
      </c>
      <c r="AY154" s="256" t="s">
        <v>139</v>
      </c>
    </row>
    <row r="155" s="13" customFormat="1">
      <c r="A155" s="13"/>
      <c r="B155" s="224"/>
      <c r="C155" s="225"/>
      <c r="D155" s="226" t="s">
        <v>151</v>
      </c>
      <c r="E155" s="227" t="s">
        <v>19</v>
      </c>
      <c r="F155" s="228" t="s">
        <v>215</v>
      </c>
      <c r="G155" s="225"/>
      <c r="H155" s="229">
        <v>0.154</v>
      </c>
      <c r="I155" s="230"/>
      <c r="J155" s="225"/>
      <c r="K155" s="225"/>
      <c r="L155" s="231"/>
      <c r="M155" s="232"/>
      <c r="N155" s="233"/>
      <c r="O155" s="233"/>
      <c r="P155" s="233"/>
      <c r="Q155" s="233"/>
      <c r="R155" s="233"/>
      <c r="S155" s="233"/>
      <c r="T155" s="234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5" t="s">
        <v>151</v>
      </c>
      <c r="AU155" s="235" t="s">
        <v>140</v>
      </c>
      <c r="AV155" s="13" t="s">
        <v>86</v>
      </c>
      <c r="AW155" s="13" t="s">
        <v>36</v>
      </c>
      <c r="AX155" s="13" t="s">
        <v>76</v>
      </c>
      <c r="AY155" s="235" t="s">
        <v>139</v>
      </c>
    </row>
    <row r="156" s="14" customFormat="1">
      <c r="A156" s="14"/>
      <c r="B156" s="236"/>
      <c r="C156" s="237"/>
      <c r="D156" s="226" t="s">
        <v>151</v>
      </c>
      <c r="E156" s="238" t="s">
        <v>19</v>
      </c>
      <c r="F156" s="239" t="s">
        <v>153</v>
      </c>
      <c r="G156" s="237"/>
      <c r="H156" s="240">
        <v>0.154</v>
      </c>
      <c r="I156" s="241"/>
      <c r="J156" s="237"/>
      <c r="K156" s="237"/>
      <c r="L156" s="242"/>
      <c r="M156" s="243"/>
      <c r="N156" s="244"/>
      <c r="O156" s="244"/>
      <c r="P156" s="244"/>
      <c r="Q156" s="244"/>
      <c r="R156" s="244"/>
      <c r="S156" s="244"/>
      <c r="T156" s="245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6" t="s">
        <v>151</v>
      </c>
      <c r="AU156" s="246" t="s">
        <v>140</v>
      </c>
      <c r="AV156" s="14" t="s">
        <v>147</v>
      </c>
      <c r="AW156" s="14" t="s">
        <v>36</v>
      </c>
      <c r="AX156" s="14" t="s">
        <v>84</v>
      </c>
      <c r="AY156" s="246" t="s">
        <v>139</v>
      </c>
    </row>
    <row r="157" s="2" customFormat="1" ht="16.5" customHeight="1">
      <c r="A157" s="40"/>
      <c r="B157" s="41"/>
      <c r="C157" s="206" t="s">
        <v>8</v>
      </c>
      <c r="D157" s="206" t="s">
        <v>142</v>
      </c>
      <c r="E157" s="207" t="s">
        <v>216</v>
      </c>
      <c r="F157" s="208" t="s">
        <v>217</v>
      </c>
      <c r="G157" s="209" t="s">
        <v>145</v>
      </c>
      <c r="H157" s="210">
        <v>0.154</v>
      </c>
      <c r="I157" s="211"/>
      <c r="J157" s="212">
        <f>ROUND(I157*H157,2)</f>
        <v>0</v>
      </c>
      <c r="K157" s="208" t="s">
        <v>146</v>
      </c>
      <c r="L157" s="46"/>
      <c r="M157" s="213" t="s">
        <v>19</v>
      </c>
      <c r="N157" s="214" t="s">
        <v>47</v>
      </c>
      <c r="O157" s="86"/>
      <c r="P157" s="215">
        <f>O157*H157</f>
        <v>0</v>
      </c>
      <c r="Q157" s="215">
        <v>0</v>
      </c>
      <c r="R157" s="215">
        <f>Q157*H157</f>
        <v>0</v>
      </c>
      <c r="S157" s="215">
        <v>0</v>
      </c>
      <c r="T157" s="216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7" t="s">
        <v>147</v>
      </c>
      <c r="AT157" s="217" t="s">
        <v>142</v>
      </c>
      <c r="AU157" s="217" t="s">
        <v>140</v>
      </c>
      <c r="AY157" s="19" t="s">
        <v>139</v>
      </c>
      <c r="BE157" s="218">
        <f>IF(N157="základní",J157,0)</f>
        <v>0</v>
      </c>
      <c r="BF157" s="218">
        <f>IF(N157="snížená",J157,0)</f>
        <v>0</v>
      </c>
      <c r="BG157" s="218">
        <f>IF(N157="zákl. přenesená",J157,0)</f>
        <v>0</v>
      </c>
      <c r="BH157" s="218">
        <f>IF(N157="sníž. přenesená",J157,0)</f>
        <v>0</v>
      </c>
      <c r="BI157" s="218">
        <f>IF(N157="nulová",J157,0)</f>
        <v>0</v>
      </c>
      <c r="BJ157" s="19" t="s">
        <v>84</v>
      </c>
      <c r="BK157" s="218">
        <f>ROUND(I157*H157,2)</f>
        <v>0</v>
      </c>
      <c r="BL157" s="19" t="s">
        <v>147</v>
      </c>
      <c r="BM157" s="217" t="s">
        <v>218</v>
      </c>
    </row>
    <row r="158" s="2" customFormat="1">
      <c r="A158" s="40"/>
      <c r="B158" s="41"/>
      <c r="C158" s="42"/>
      <c r="D158" s="219" t="s">
        <v>149</v>
      </c>
      <c r="E158" s="42"/>
      <c r="F158" s="220" t="s">
        <v>219</v>
      </c>
      <c r="G158" s="42"/>
      <c r="H158" s="42"/>
      <c r="I158" s="221"/>
      <c r="J158" s="42"/>
      <c r="K158" s="42"/>
      <c r="L158" s="46"/>
      <c r="M158" s="222"/>
      <c r="N158" s="223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149</v>
      </c>
      <c r="AU158" s="19" t="s">
        <v>140</v>
      </c>
    </row>
    <row r="159" s="15" customFormat="1">
      <c r="A159" s="15"/>
      <c r="B159" s="247"/>
      <c r="C159" s="248"/>
      <c r="D159" s="226" t="s">
        <v>151</v>
      </c>
      <c r="E159" s="249" t="s">
        <v>19</v>
      </c>
      <c r="F159" s="250" t="s">
        <v>197</v>
      </c>
      <c r="G159" s="248"/>
      <c r="H159" s="249" t="s">
        <v>19</v>
      </c>
      <c r="I159" s="251"/>
      <c r="J159" s="248"/>
      <c r="K159" s="248"/>
      <c r="L159" s="252"/>
      <c r="M159" s="253"/>
      <c r="N159" s="254"/>
      <c r="O159" s="254"/>
      <c r="P159" s="254"/>
      <c r="Q159" s="254"/>
      <c r="R159" s="254"/>
      <c r="S159" s="254"/>
      <c r="T159" s="25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56" t="s">
        <v>151</v>
      </c>
      <c r="AU159" s="256" t="s">
        <v>140</v>
      </c>
      <c r="AV159" s="15" t="s">
        <v>84</v>
      </c>
      <c r="AW159" s="15" t="s">
        <v>36</v>
      </c>
      <c r="AX159" s="15" t="s">
        <v>76</v>
      </c>
      <c r="AY159" s="256" t="s">
        <v>139</v>
      </c>
    </row>
    <row r="160" s="13" customFormat="1">
      <c r="A160" s="13"/>
      <c r="B160" s="224"/>
      <c r="C160" s="225"/>
      <c r="D160" s="226" t="s">
        <v>151</v>
      </c>
      <c r="E160" s="227" t="s">
        <v>19</v>
      </c>
      <c r="F160" s="228" t="s">
        <v>215</v>
      </c>
      <c r="G160" s="225"/>
      <c r="H160" s="229">
        <v>0.154</v>
      </c>
      <c r="I160" s="230"/>
      <c r="J160" s="225"/>
      <c r="K160" s="225"/>
      <c r="L160" s="231"/>
      <c r="M160" s="232"/>
      <c r="N160" s="233"/>
      <c r="O160" s="233"/>
      <c r="P160" s="233"/>
      <c r="Q160" s="233"/>
      <c r="R160" s="233"/>
      <c r="S160" s="233"/>
      <c r="T160" s="234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5" t="s">
        <v>151</v>
      </c>
      <c r="AU160" s="235" t="s">
        <v>140</v>
      </c>
      <c r="AV160" s="13" t="s">
        <v>86</v>
      </c>
      <c r="AW160" s="13" t="s">
        <v>36</v>
      </c>
      <c r="AX160" s="13" t="s">
        <v>76</v>
      </c>
      <c r="AY160" s="235" t="s">
        <v>139</v>
      </c>
    </row>
    <row r="161" s="14" customFormat="1">
      <c r="A161" s="14"/>
      <c r="B161" s="236"/>
      <c r="C161" s="237"/>
      <c r="D161" s="226" t="s">
        <v>151</v>
      </c>
      <c r="E161" s="238" t="s">
        <v>19</v>
      </c>
      <c r="F161" s="239" t="s">
        <v>153</v>
      </c>
      <c r="G161" s="237"/>
      <c r="H161" s="240">
        <v>0.154</v>
      </c>
      <c r="I161" s="241"/>
      <c r="J161" s="237"/>
      <c r="K161" s="237"/>
      <c r="L161" s="242"/>
      <c r="M161" s="243"/>
      <c r="N161" s="244"/>
      <c r="O161" s="244"/>
      <c r="P161" s="244"/>
      <c r="Q161" s="244"/>
      <c r="R161" s="244"/>
      <c r="S161" s="244"/>
      <c r="T161" s="245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6" t="s">
        <v>151</v>
      </c>
      <c r="AU161" s="246" t="s">
        <v>140</v>
      </c>
      <c r="AV161" s="14" t="s">
        <v>147</v>
      </c>
      <c r="AW161" s="14" t="s">
        <v>36</v>
      </c>
      <c r="AX161" s="14" t="s">
        <v>84</v>
      </c>
      <c r="AY161" s="246" t="s">
        <v>139</v>
      </c>
    </row>
    <row r="162" s="2" customFormat="1" ht="37.8" customHeight="1">
      <c r="A162" s="40"/>
      <c r="B162" s="41"/>
      <c r="C162" s="206" t="s">
        <v>220</v>
      </c>
      <c r="D162" s="206" t="s">
        <v>142</v>
      </c>
      <c r="E162" s="207" t="s">
        <v>221</v>
      </c>
      <c r="F162" s="208" t="s">
        <v>222</v>
      </c>
      <c r="G162" s="209" t="s">
        <v>223</v>
      </c>
      <c r="H162" s="210">
        <v>17.18</v>
      </c>
      <c r="I162" s="211"/>
      <c r="J162" s="212">
        <f>ROUND(I162*H162,2)</f>
        <v>0</v>
      </c>
      <c r="K162" s="208" t="s">
        <v>146</v>
      </c>
      <c r="L162" s="46"/>
      <c r="M162" s="213" t="s">
        <v>19</v>
      </c>
      <c r="N162" s="214" t="s">
        <v>47</v>
      </c>
      <c r="O162" s="86"/>
      <c r="P162" s="215">
        <f>O162*H162</f>
        <v>0</v>
      </c>
      <c r="Q162" s="215">
        <v>2.0000000000000002E-05</v>
      </c>
      <c r="R162" s="215">
        <f>Q162*H162</f>
        <v>0.0003436</v>
      </c>
      <c r="S162" s="215">
        <v>0</v>
      </c>
      <c r="T162" s="216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7" t="s">
        <v>147</v>
      </c>
      <c r="AT162" s="217" t="s">
        <v>142</v>
      </c>
      <c r="AU162" s="217" t="s">
        <v>140</v>
      </c>
      <c r="AY162" s="19" t="s">
        <v>139</v>
      </c>
      <c r="BE162" s="218">
        <f>IF(N162="základní",J162,0)</f>
        <v>0</v>
      </c>
      <c r="BF162" s="218">
        <f>IF(N162="snížená",J162,0)</f>
        <v>0</v>
      </c>
      <c r="BG162" s="218">
        <f>IF(N162="zákl. přenesená",J162,0)</f>
        <v>0</v>
      </c>
      <c r="BH162" s="218">
        <f>IF(N162="sníž. přenesená",J162,0)</f>
        <v>0</v>
      </c>
      <c r="BI162" s="218">
        <f>IF(N162="nulová",J162,0)</f>
        <v>0</v>
      </c>
      <c r="BJ162" s="19" t="s">
        <v>84</v>
      </c>
      <c r="BK162" s="218">
        <f>ROUND(I162*H162,2)</f>
        <v>0</v>
      </c>
      <c r="BL162" s="19" t="s">
        <v>147</v>
      </c>
      <c r="BM162" s="217" t="s">
        <v>224</v>
      </c>
    </row>
    <row r="163" s="2" customFormat="1">
      <c r="A163" s="40"/>
      <c r="B163" s="41"/>
      <c r="C163" s="42"/>
      <c r="D163" s="219" t="s">
        <v>149</v>
      </c>
      <c r="E163" s="42"/>
      <c r="F163" s="220" t="s">
        <v>225</v>
      </c>
      <c r="G163" s="42"/>
      <c r="H163" s="42"/>
      <c r="I163" s="221"/>
      <c r="J163" s="42"/>
      <c r="K163" s="42"/>
      <c r="L163" s="46"/>
      <c r="M163" s="222"/>
      <c r="N163" s="223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149</v>
      </c>
      <c r="AU163" s="19" t="s">
        <v>140</v>
      </c>
    </row>
    <row r="164" s="15" customFormat="1">
      <c r="A164" s="15"/>
      <c r="B164" s="247"/>
      <c r="C164" s="248"/>
      <c r="D164" s="226" t="s">
        <v>151</v>
      </c>
      <c r="E164" s="249" t="s">
        <v>19</v>
      </c>
      <c r="F164" s="250" t="s">
        <v>197</v>
      </c>
      <c r="G164" s="248"/>
      <c r="H164" s="249" t="s">
        <v>19</v>
      </c>
      <c r="I164" s="251"/>
      <c r="J164" s="248"/>
      <c r="K164" s="248"/>
      <c r="L164" s="252"/>
      <c r="M164" s="253"/>
      <c r="N164" s="254"/>
      <c r="O164" s="254"/>
      <c r="P164" s="254"/>
      <c r="Q164" s="254"/>
      <c r="R164" s="254"/>
      <c r="S164" s="254"/>
      <c r="T164" s="25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56" t="s">
        <v>151</v>
      </c>
      <c r="AU164" s="256" t="s">
        <v>140</v>
      </c>
      <c r="AV164" s="15" t="s">
        <v>84</v>
      </c>
      <c r="AW164" s="15" t="s">
        <v>36</v>
      </c>
      <c r="AX164" s="15" t="s">
        <v>76</v>
      </c>
      <c r="AY164" s="256" t="s">
        <v>139</v>
      </c>
    </row>
    <row r="165" s="13" customFormat="1">
      <c r="A165" s="13"/>
      <c r="B165" s="224"/>
      <c r="C165" s="225"/>
      <c r="D165" s="226" t="s">
        <v>151</v>
      </c>
      <c r="E165" s="227" t="s">
        <v>19</v>
      </c>
      <c r="F165" s="228" t="s">
        <v>226</v>
      </c>
      <c r="G165" s="225"/>
      <c r="H165" s="229">
        <v>17.18</v>
      </c>
      <c r="I165" s="230"/>
      <c r="J165" s="225"/>
      <c r="K165" s="225"/>
      <c r="L165" s="231"/>
      <c r="M165" s="232"/>
      <c r="N165" s="233"/>
      <c r="O165" s="233"/>
      <c r="P165" s="233"/>
      <c r="Q165" s="233"/>
      <c r="R165" s="233"/>
      <c r="S165" s="233"/>
      <c r="T165" s="234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5" t="s">
        <v>151</v>
      </c>
      <c r="AU165" s="235" t="s">
        <v>140</v>
      </c>
      <c r="AV165" s="13" t="s">
        <v>86</v>
      </c>
      <c r="AW165" s="13" t="s">
        <v>36</v>
      </c>
      <c r="AX165" s="13" t="s">
        <v>76</v>
      </c>
      <c r="AY165" s="235" t="s">
        <v>139</v>
      </c>
    </row>
    <row r="166" s="14" customFormat="1">
      <c r="A166" s="14"/>
      <c r="B166" s="236"/>
      <c r="C166" s="237"/>
      <c r="D166" s="226" t="s">
        <v>151</v>
      </c>
      <c r="E166" s="238" t="s">
        <v>19</v>
      </c>
      <c r="F166" s="239" t="s">
        <v>153</v>
      </c>
      <c r="G166" s="237"/>
      <c r="H166" s="240">
        <v>17.18</v>
      </c>
      <c r="I166" s="241"/>
      <c r="J166" s="237"/>
      <c r="K166" s="237"/>
      <c r="L166" s="242"/>
      <c r="M166" s="243"/>
      <c r="N166" s="244"/>
      <c r="O166" s="244"/>
      <c r="P166" s="244"/>
      <c r="Q166" s="244"/>
      <c r="R166" s="244"/>
      <c r="S166" s="244"/>
      <c r="T166" s="245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6" t="s">
        <v>151</v>
      </c>
      <c r="AU166" s="246" t="s">
        <v>140</v>
      </c>
      <c r="AV166" s="14" t="s">
        <v>147</v>
      </c>
      <c r="AW166" s="14" t="s">
        <v>36</v>
      </c>
      <c r="AX166" s="14" t="s">
        <v>84</v>
      </c>
      <c r="AY166" s="246" t="s">
        <v>139</v>
      </c>
    </row>
    <row r="167" s="12" customFormat="1" ht="22.8" customHeight="1">
      <c r="A167" s="12"/>
      <c r="B167" s="190"/>
      <c r="C167" s="191"/>
      <c r="D167" s="192" t="s">
        <v>75</v>
      </c>
      <c r="E167" s="204" t="s">
        <v>199</v>
      </c>
      <c r="F167" s="204" t="s">
        <v>227</v>
      </c>
      <c r="G167" s="191"/>
      <c r="H167" s="191"/>
      <c r="I167" s="194"/>
      <c r="J167" s="205">
        <f>BK167</f>
        <v>0</v>
      </c>
      <c r="K167" s="191"/>
      <c r="L167" s="196"/>
      <c r="M167" s="197"/>
      <c r="N167" s="198"/>
      <c r="O167" s="198"/>
      <c r="P167" s="199">
        <f>P168+P174+P183+P212</f>
        <v>0</v>
      </c>
      <c r="Q167" s="198"/>
      <c r="R167" s="199">
        <f>R168+R174+R183+R212</f>
        <v>0.00097760000000000013</v>
      </c>
      <c r="S167" s="198"/>
      <c r="T167" s="200">
        <f>T168+T174+T183+T212</f>
        <v>15.053677499999999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01" t="s">
        <v>84</v>
      </c>
      <c r="AT167" s="202" t="s">
        <v>75</v>
      </c>
      <c r="AU167" s="202" t="s">
        <v>84</v>
      </c>
      <c r="AY167" s="201" t="s">
        <v>139</v>
      </c>
      <c r="BK167" s="203">
        <f>BK168+BK174+BK183+BK212</f>
        <v>0</v>
      </c>
    </row>
    <row r="168" s="12" customFormat="1" ht="20.88" customHeight="1">
      <c r="A168" s="12"/>
      <c r="B168" s="190"/>
      <c r="C168" s="191"/>
      <c r="D168" s="192" t="s">
        <v>75</v>
      </c>
      <c r="E168" s="204" t="s">
        <v>228</v>
      </c>
      <c r="F168" s="204" t="s">
        <v>229</v>
      </c>
      <c r="G168" s="191"/>
      <c r="H168" s="191"/>
      <c r="I168" s="194"/>
      <c r="J168" s="205">
        <f>BK168</f>
        <v>0</v>
      </c>
      <c r="K168" s="191"/>
      <c r="L168" s="196"/>
      <c r="M168" s="197"/>
      <c r="N168" s="198"/>
      <c r="O168" s="198"/>
      <c r="P168" s="199">
        <f>SUM(P169:P173)</f>
        <v>0</v>
      </c>
      <c r="Q168" s="198"/>
      <c r="R168" s="199">
        <f>SUM(R169:R173)</f>
        <v>0</v>
      </c>
      <c r="S168" s="198"/>
      <c r="T168" s="200">
        <f>SUM(T169:T173)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01" t="s">
        <v>84</v>
      </c>
      <c r="AT168" s="202" t="s">
        <v>75</v>
      </c>
      <c r="AU168" s="202" t="s">
        <v>86</v>
      </c>
      <c r="AY168" s="201" t="s">
        <v>139</v>
      </c>
      <c r="BK168" s="203">
        <f>SUM(BK169:BK173)</f>
        <v>0</v>
      </c>
    </row>
    <row r="169" s="2" customFormat="1" ht="37.8" customHeight="1">
      <c r="A169" s="40"/>
      <c r="B169" s="41"/>
      <c r="C169" s="206" t="s">
        <v>230</v>
      </c>
      <c r="D169" s="206" t="s">
        <v>142</v>
      </c>
      <c r="E169" s="207" t="s">
        <v>231</v>
      </c>
      <c r="F169" s="208" t="s">
        <v>232</v>
      </c>
      <c r="G169" s="209" t="s">
        <v>145</v>
      </c>
      <c r="H169" s="210">
        <v>24.440000000000001</v>
      </c>
      <c r="I169" s="211"/>
      <c r="J169" s="212">
        <f>ROUND(I169*H169,2)</f>
        <v>0</v>
      </c>
      <c r="K169" s="208" t="s">
        <v>146</v>
      </c>
      <c r="L169" s="46"/>
      <c r="M169" s="213" t="s">
        <v>19</v>
      </c>
      <c r="N169" s="214" t="s">
        <v>47</v>
      </c>
      <c r="O169" s="86"/>
      <c r="P169" s="215">
        <f>O169*H169</f>
        <v>0</v>
      </c>
      <c r="Q169" s="215">
        <v>0</v>
      </c>
      <c r="R169" s="215">
        <f>Q169*H169</f>
        <v>0</v>
      </c>
      <c r="S169" s="215">
        <v>0</v>
      </c>
      <c r="T169" s="216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7" t="s">
        <v>147</v>
      </c>
      <c r="AT169" s="217" t="s">
        <v>142</v>
      </c>
      <c r="AU169" s="217" t="s">
        <v>140</v>
      </c>
      <c r="AY169" s="19" t="s">
        <v>139</v>
      </c>
      <c r="BE169" s="218">
        <f>IF(N169="základní",J169,0)</f>
        <v>0</v>
      </c>
      <c r="BF169" s="218">
        <f>IF(N169="snížená",J169,0)</f>
        <v>0</v>
      </c>
      <c r="BG169" s="218">
        <f>IF(N169="zákl. přenesená",J169,0)</f>
        <v>0</v>
      </c>
      <c r="BH169" s="218">
        <f>IF(N169="sníž. přenesená",J169,0)</f>
        <v>0</v>
      </c>
      <c r="BI169" s="218">
        <f>IF(N169="nulová",J169,0)</f>
        <v>0</v>
      </c>
      <c r="BJ169" s="19" t="s">
        <v>84</v>
      </c>
      <c r="BK169" s="218">
        <f>ROUND(I169*H169,2)</f>
        <v>0</v>
      </c>
      <c r="BL169" s="19" t="s">
        <v>147</v>
      </c>
      <c r="BM169" s="217" t="s">
        <v>233</v>
      </c>
    </row>
    <row r="170" s="2" customFormat="1">
      <c r="A170" s="40"/>
      <c r="B170" s="41"/>
      <c r="C170" s="42"/>
      <c r="D170" s="219" t="s">
        <v>149</v>
      </c>
      <c r="E170" s="42"/>
      <c r="F170" s="220" t="s">
        <v>234</v>
      </c>
      <c r="G170" s="42"/>
      <c r="H170" s="42"/>
      <c r="I170" s="221"/>
      <c r="J170" s="42"/>
      <c r="K170" s="42"/>
      <c r="L170" s="46"/>
      <c r="M170" s="222"/>
      <c r="N170" s="223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149</v>
      </c>
      <c r="AU170" s="19" t="s">
        <v>140</v>
      </c>
    </row>
    <row r="171" s="13" customFormat="1">
      <c r="A171" s="13"/>
      <c r="B171" s="224"/>
      <c r="C171" s="225"/>
      <c r="D171" s="226" t="s">
        <v>151</v>
      </c>
      <c r="E171" s="227" t="s">
        <v>19</v>
      </c>
      <c r="F171" s="228" t="s">
        <v>198</v>
      </c>
      <c r="G171" s="225"/>
      <c r="H171" s="229">
        <v>17.739999999999998</v>
      </c>
      <c r="I171" s="230"/>
      <c r="J171" s="225"/>
      <c r="K171" s="225"/>
      <c r="L171" s="231"/>
      <c r="M171" s="232"/>
      <c r="N171" s="233"/>
      <c r="O171" s="233"/>
      <c r="P171" s="233"/>
      <c r="Q171" s="233"/>
      <c r="R171" s="233"/>
      <c r="S171" s="233"/>
      <c r="T171" s="234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5" t="s">
        <v>151</v>
      </c>
      <c r="AU171" s="235" t="s">
        <v>140</v>
      </c>
      <c r="AV171" s="13" t="s">
        <v>86</v>
      </c>
      <c r="AW171" s="13" t="s">
        <v>36</v>
      </c>
      <c r="AX171" s="13" t="s">
        <v>76</v>
      </c>
      <c r="AY171" s="235" t="s">
        <v>139</v>
      </c>
    </row>
    <row r="172" s="13" customFormat="1">
      <c r="A172" s="13"/>
      <c r="B172" s="224"/>
      <c r="C172" s="225"/>
      <c r="D172" s="226" t="s">
        <v>151</v>
      </c>
      <c r="E172" s="227" t="s">
        <v>19</v>
      </c>
      <c r="F172" s="228" t="s">
        <v>235</v>
      </c>
      <c r="G172" s="225"/>
      <c r="H172" s="229">
        <v>6.7000000000000002</v>
      </c>
      <c r="I172" s="230"/>
      <c r="J172" s="225"/>
      <c r="K172" s="225"/>
      <c r="L172" s="231"/>
      <c r="M172" s="232"/>
      <c r="N172" s="233"/>
      <c r="O172" s="233"/>
      <c r="P172" s="233"/>
      <c r="Q172" s="233"/>
      <c r="R172" s="233"/>
      <c r="S172" s="233"/>
      <c r="T172" s="234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5" t="s">
        <v>151</v>
      </c>
      <c r="AU172" s="235" t="s">
        <v>140</v>
      </c>
      <c r="AV172" s="13" t="s">
        <v>86</v>
      </c>
      <c r="AW172" s="13" t="s">
        <v>36</v>
      </c>
      <c r="AX172" s="13" t="s">
        <v>76</v>
      </c>
      <c r="AY172" s="235" t="s">
        <v>139</v>
      </c>
    </row>
    <row r="173" s="14" customFormat="1">
      <c r="A173" s="14"/>
      <c r="B173" s="236"/>
      <c r="C173" s="237"/>
      <c r="D173" s="226" t="s">
        <v>151</v>
      </c>
      <c r="E173" s="238" t="s">
        <v>19</v>
      </c>
      <c r="F173" s="239" t="s">
        <v>153</v>
      </c>
      <c r="G173" s="237"/>
      <c r="H173" s="240">
        <v>24.439999999999998</v>
      </c>
      <c r="I173" s="241"/>
      <c r="J173" s="237"/>
      <c r="K173" s="237"/>
      <c r="L173" s="242"/>
      <c r="M173" s="243"/>
      <c r="N173" s="244"/>
      <c r="O173" s="244"/>
      <c r="P173" s="244"/>
      <c r="Q173" s="244"/>
      <c r="R173" s="244"/>
      <c r="S173" s="244"/>
      <c r="T173" s="245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46" t="s">
        <v>151</v>
      </c>
      <c r="AU173" s="246" t="s">
        <v>140</v>
      </c>
      <c r="AV173" s="14" t="s">
        <v>147</v>
      </c>
      <c r="AW173" s="14" t="s">
        <v>36</v>
      </c>
      <c r="AX173" s="14" t="s">
        <v>84</v>
      </c>
      <c r="AY173" s="246" t="s">
        <v>139</v>
      </c>
    </row>
    <row r="174" s="12" customFormat="1" ht="20.88" customHeight="1">
      <c r="A174" s="12"/>
      <c r="B174" s="190"/>
      <c r="C174" s="191"/>
      <c r="D174" s="192" t="s">
        <v>75</v>
      </c>
      <c r="E174" s="204" t="s">
        <v>236</v>
      </c>
      <c r="F174" s="204" t="s">
        <v>237</v>
      </c>
      <c r="G174" s="191"/>
      <c r="H174" s="191"/>
      <c r="I174" s="194"/>
      <c r="J174" s="205">
        <f>BK174</f>
        <v>0</v>
      </c>
      <c r="K174" s="191"/>
      <c r="L174" s="196"/>
      <c r="M174" s="197"/>
      <c r="N174" s="198"/>
      <c r="O174" s="198"/>
      <c r="P174" s="199">
        <f>SUM(P175:P182)</f>
        <v>0</v>
      </c>
      <c r="Q174" s="198"/>
      <c r="R174" s="199">
        <f>SUM(R175:R182)</f>
        <v>0.00097760000000000013</v>
      </c>
      <c r="S174" s="198"/>
      <c r="T174" s="200">
        <f>SUM(T175:T182)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01" t="s">
        <v>84</v>
      </c>
      <c r="AT174" s="202" t="s">
        <v>75</v>
      </c>
      <c r="AU174" s="202" t="s">
        <v>86</v>
      </c>
      <c r="AY174" s="201" t="s">
        <v>139</v>
      </c>
      <c r="BK174" s="203">
        <f>SUM(BK175:BK182)</f>
        <v>0</v>
      </c>
    </row>
    <row r="175" s="2" customFormat="1" ht="37.8" customHeight="1">
      <c r="A175" s="40"/>
      <c r="B175" s="41"/>
      <c r="C175" s="206" t="s">
        <v>238</v>
      </c>
      <c r="D175" s="206" t="s">
        <v>142</v>
      </c>
      <c r="E175" s="207" t="s">
        <v>239</v>
      </c>
      <c r="F175" s="208" t="s">
        <v>240</v>
      </c>
      <c r="G175" s="209" t="s">
        <v>145</v>
      </c>
      <c r="H175" s="210">
        <v>24.440000000000001</v>
      </c>
      <c r="I175" s="211"/>
      <c r="J175" s="212">
        <f>ROUND(I175*H175,2)</f>
        <v>0</v>
      </c>
      <c r="K175" s="208" t="s">
        <v>146</v>
      </c>
      <c r="L175" s="46"/>
      <c r="M175" s="213" t="s">
        <v>19</v>
      </c>
      <c r="N175" s="214" t="s">
        <v>47</v>
      </c>
      <c r="O175" s="86"/>
      <c r="P175" s="215">
        <f>O175*H175</f>
        <v>0</v>
      </c>
      <c r="Q175" s="215">
        <v>4.0000000000000003E-05</v>
      </c>
      <c r="R175" s="215">
        <f>Q175*H175</f>
        <v>0.00097760000000000013</v>
      </c>
      <c r="S175" s="215">
        <v>0</v>
      </c>
      <c r="T175" s="216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7" t="s">
        <v>147</v>
      </c>
      <c r="AT175" s="217" t="s">
        <v>142</v>
      </c>
      <c r="AU175" s="217" t="s">
        <v>140</v>
      </c>
      <c r="AY175" s="19" t="s">
        <v>139</v>
      </c>
      <c r="BE175" s="218">
        <f>IF(N175="základní",J175,0)</f>
        <v>0</v>
      </c>
      <c r="BF175" s="218">
        <f>IF(N175="snížená",J175,0)</f>
        <v>0</v>
      </c>
      <c r="BG175" s="218">
        <f>IF(N175="zákl. přenesená",J175,0)</f>
        <v>0</v>
      </c>
      <c r="BH175" s="218">
        <f>IF(N175="sníž. přenesená",J175,0)</f>
        <v>0</v>
      </c>
      <c r="BI175" s="218">
        <f>IF(N175="nulová",J175,0)</f>
        <v>0</v>
      </c>
      <c r="BJ175" s="19" t="s">
        <v>84</v>
      </c>
      <c r="BK175" s="218">
        <f>ROUND(I175*H175,2)</f>
        <v>0</v>
      </c>
      <c r="BL175" s="19" t="s">
        <v>147</v>
      </c>
      <c r="BM175" s="217" t="s">
        <v>241</v>
      </c>
    </row>
    <row r="176" s="2" customFormat="1">
      <c r="A176" s="40"/>
      <c r="B176" s="41"/>
      <c r="C176" s="42"/>
      <c r="D176" s="219" t="s">
        <v>149</v>
      </c>
      <c r="E176" s="42"/>
      <c r="F176" s="220" t="s">
        <v>242</v>
      </c>
      <c r="G176" s="42"/>
      <c r="H176" s="42"/>
      <c r="I176" s="221"/>
      <c r="J176" s="42"/>
      <c r="K176" s="42"/>
      <c r="L176" s="46"/>
      <c r="M176" s="222"/>
      <c r="N176" s="223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9" t="s">
        <v>149</v>
      </c>
      <c r="AU176" s="19" t="s">
        <v>140</v>
      </c>
    </row>
    <row r="177" s="13" customFormat="1">
      <c r="A177" s="13"/>
      <c r="B177" s="224"/>
      <c r="C177" s="225"/>
      <c r="D177" s="226" t="s">
        <v>151</v>
      </c>
      <c r="E177" s="227" t="s">
        <v>19</v>
      </c>
      <c r="F177" s="228" t="s">
        <v>198</v>
      </c>
      <c r="G177" s="225"/>
      <c r="H177" s="229">
        <v>17.739999999999998</v>
      </c>
      <c r="I177" s="230"/>
      <c r="J177" s="225"/>
      <c r="K177" s="225"/>
      <c r="L177" s="231"/>
      <c r="M177" s="232"/>
      <c r="N177" s="233"/>
      <c r="O177" s="233"/>
      <c r="P177" s="233"/>
      <c r="Q177" s="233"/>
      <c r="R177" s="233"/>
      <c r="S177" s="233"/>
      <c r="T177" s="234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5" t="s">
        <v>151</v>
      </c>
      <c r="AU177" s="235" t="s">
        <v>140</v>
      </c>
      <c r="AV177" s="13" t="s">
        <v>86</v>
      </c>
      <c r="AW177" s="13" t="s">
        <v>36</v>
      </c>
      <c r="AX177" s="13" t="s">
        <v>76</v>
      </c>
      <c r="AY177" s="235" t="s">
        <v>139</v>
      </c>
    </row>
    <row r="178" s="13" customFormat="1">
      <c r="A178" s="13"/>
      <c r="B178" s="224"/>
      <c r="C178" s="225"/>
      <c r="D178" s="226" t="s">
        <v>151</v>
      </c>
      <c r="E178" s="227" t="s">
        <v>19</v>
      </c>
      <c r="F178" s="228" t="s">
        <v>235</v>
      </c>
      <c r="G178" s="225"/>
      <c r="H178" s="229">
        <v>6.7000000000000002</v>
      </c>
      <c r="I178" s="230"/>
      <c r="J178" s="225"/>
      <c r="K178" s="225"/>
      <c r="L178" s="231"/>
      <c r="M178" s="232"/>
      <c r="N178" s="233"/>
      <c r="O178" s="233"/>
      <c r="P178" s="233"/>
      <c r="Q178" s="233"/>
      <c r="R178" s="233"/>
      <c r="S178" s="233"/>
      <c r="T178" s="234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5" t="s">
        <v>151</v>
      </c>
      <c r="AU178" s="235" t="s">
        <v>140</v>
      </c>
      <c r="AV178" s="13" t="s">
        <v>86</v>
      </c>
      <c r="AW178" s="13" t="s">
        <v>36</v>
      </c>
      <c r="AX178" s="13" t="s">
        <v>76</v>
      </c>
      <c r="AY178" s="235" t="s">
        <v>139</v>
      </c>
    </row>
    <row r="179" s="14" customFormat="1">
      <c r="A179" s="14"/>
      <c r="B179" s="236"/>
      <c r="C179" s="237"/>
      <c r="D179" s="226" t="s">
        <v>151</v>
      </c>
      <c r="E179" s="238" t="s">
        <v>19</v>
      </c>
      <c r="F179" s="239" t="s">
        <v>153</v>
      </c>
      <c r="G179" s="237"/>
      <c r="H179" s="240">
        <v>24.439999999999998</v>
      </c>
      <c r="I179" s="241"/>
      <c r="J179" s="237"/>
      <c r="K179" s="237"/>
      <c r="L179" s="242"/>
      <c r="M179" s="243"/>
      <c r="N179" s="244"/>
      <c r="O179" s="244"/>
      <c r="P179" s="244"/>
      <c r="Q179" s="244"/>
      <c r="R179" s="244"/>
      <c r="S179" s="244"/>
      <c r="T179" s="245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6" t="s">
        <v>151</v>
      </c>
      <c r="AU179" s="246" t="s">
        <v>140</v>
      </c>
      <c r="AV179" s="14" t="s">
        <v>147</v>
      </c>
      <c r="AW179" s="14" t="s">
        <v>36</v>
      </c>
      <c r="AX179" s="14" t="s">
        <v>84</v>
      </c>
      <c r="AY179" s="246" t="s">
        <v>139</v>
      </c>
    </row>
    <row r="180" s="2" customFormat="1" ht="16.5" customHeight="1">
      <c r="A180" s="40"/>
      <c r="B180" s="41"/>
      <c r="C180" s="206" t="s">
        <v>243</v>
      </c>
      <c r="D180" s="206" t="s">
        <v>142</v>
      </c>
      <c r="E180" s="207" t="s">
        <v>244</v>
      </c>
      <c r="F180" s="208" t="s">
        <v>245</v>
      </c>
      <c r="G180" s="209" t="s">
        <v>246</v>
      </c>
      <c r="H180" s="210">
        <v>1</v>
      </c>
      <c r="I180" s="211"/>
      <c r="J180" s="212">
        <f>ROUND(I180*H180,2)</f>
        <v>0</v>
      </c>
      <c r="K180" s="208" t="s">
        <v>19</v>
      </c>
      <c r="L180" s="46"/>
      <c r="M180" s="213" t="s">
        <v>19</v>
      </c>
      <c r="N180" s="214" t="s">
        <v>47</v>
      </c>
      <c r="O180" s="86"/>
      <c r="P180" s="215">
        <f>O180*H180</f>
        <v>0</v>
      </c>
      <c r="Q180" s="215">
        <v>0</v>
      </c>
      <c r="R180" s="215">
        <f>Q180*H180</f>
        <v>0</v>
      </c>
      <c r="S180" s="215">
        <v>0</v>
      </c>
      <c r="T180" s="216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17" t="s">
        <v>147</v>
      </c>
      <c r="AT180" s="217" t="s">
        <v>142</v>
      </c>
      <c r="AU180" s="217" t="s">
        <v>140</v>
      </c>
      <c r="AY180" s="19" t="s">
        <v>139</v>
      </c>
      <c r="BE180" s="218">
        <f>IF(N180="základní",J180,0)</f>
        <v>0</v>
      </c>
      <c r="BF180" s="218">
        <f>IF(N180="snížená",J180,0)</f>
        <v>0</v>
      </c>
      <c r="BG180" s="218">
        <f>IF(N180="zákl. přenesená",J180,0)</f>
        <v>0</v>
      </c>
      <c r="BH180" s="218">
        <f>IF(N180="sníž. přenesená",J180,0)</f>
        <v>0</v>
      </c>
      <c r="BI180" s="218">
        <f>IF(N180="nulová",J180,0)</f>
        <v>0</v>
      </c>
      <c r="BJ180" s="19" t="s">
        <v>84</v>
      </c>
      <c r="BK180" s="218">
        <f>ROUND(I180*H180,2)</f>
        <v>0</v>
      </c>
      <c r="BL180" s="19" t="s">
        <v>147</v>
      </c>
      <c r="BM180" s="217" t="s">
        <v>247</v>
      </c>
    </row>
    <row r="181" s="13" customFormat="1">
      <c r="A181" s="13"/>
      <c r="B181" s="224"/>
      <c r="C181" s="225"/>
      <c r="D181" s="226" t="s">
        <v>151</v>
      </c>
      <c r="E181" s="227" t="s">
        <v>19</v>
      </c>
      <c r="F181" s="228" t="s">
        <v>84</v>
      </c>
      <c r="G181" s="225"/>
      <c r="H181" s="229">
        <v>1</v>
      </c>
      <c r="I181" s="230"/>
      <c r="J181" s="225"/>
      <c r="K181" s="225"/>
      <c r="L181" s="231"/>
      <c r="M181" s="232"/>
      <c r="N181" s="233"/>
      <c r="O181" s="233"/>
      <c r="P181" s="233"/>
      <c r="Q181" s="233"/>
      <c r="R181" s="233"/>
      <c r="S181" s="233"/>
      <c r="T181" s="234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5" t="s">
        <v>151</v>
      </c>
      <c r="AU181" s="235" t="s">
        <v>140</v>
      </c>
      <c r="AV181" s="13" t="s">
        <v>86</v>
      </c>
      <c r="AW181" s="13" t="s">
        <v>36</v>
      </c>
      <c r="AX181" s="13" t="s">
        <v>76</v>
      </c>
      <c r="AY181" s="235" t="s">
        <v>139</v>
      </c>
    </row>
    <row r="182" s="14" customFormat="1">
      <c r="A182" s="14"/>
      <c r="B182" s="236"/>
      <c r="C182" s="237"/>
      <c r="D182" s="226" t="s">
        <v>151</v>
      </c>
      <c r="E182" s="238" t="s">
        <v>19</v>
      </c>
      <c r="F182" s="239" t="s">
        <v>153</v>
      </c>
      <c r="G182" s="237"/>
      <c r="H182" s="240">
        <v>1</v>
      </c>
      <c r="I182" s="241"/>
      <c r="J182" s="237"/>
      <c r="K182" s="237"/>
      <c r="L182" s="242"/>
      <c r="M182" s="243"/>
      <c r="N182" s="244"/>
      <c r="O182" s="244"/>
      <c r="P182" s="244"/>
      <c r="Q182" s="244"/>
      <c r="R182" s="244"/>
      <c r="S182" s="244"/>
      <c r="T182" s="245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6" t="s">
        <v>151</v>
      </c>
      <c r="AU182" s="246" t="s">
        <v>140</v>
      </c>
      <c r="AV182" s="14" t="s">
        <v>147</v>
      </c>
      <c r="AW182" s="14" t="s">
        <v>36</v>
      </c>
      <c r="AX182" s="14" t="s">
        <v>84</v>
      </c>
      <c r="AY182" s="246" t="s">
        <v>139</v>
      </c>
    </row>
    <row r="183" s="12" customFormat="1" ht="20.88" customHeight="1">
      <c r="A183" s="12"/>
      <c r="B183" s="190"/>
      <c r="C183" s="191"/>
      <c r="D183" s="192" t="s">
        <v>75</v>
      </c>
      <c r="E183" s="204" t="s">
        <v>248</v>
      </c>
      <c r="F183" s="204" t="s">
        <v>249</v>
      </c>
      <c r="G183" s="191"/>
      <c r="H183" s="191"/>
      <c r="I183" s="194"/>
      <c r="J183" s="205">
        <f>BK183</f>
        <v>0</v>
      </c>
      <c r="K183" s="191"/>
      <c r="L183" s="196"/>
      <c r="M183" s="197"/>
      <c r="N183" s="198"/>
      <c r="O183" s="198"/>
      <c r="P183" s="199">
        <f>SUM(P184:P211)</f>
        <v>0</v>
      </c>
      <c r="Q183" s="198"/>
      <c r="R183" s="199">
        <f>SUM(R184:R211)</f>
        <v>0</v>
      </c>
      <c r="S183" s="198"/>
      <c r="T183" s="200">
        <f>SUM(T184:T211)</f>
        <v>14.290536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01" t="s">
        <v>84</v>
      </c>
      <c r="AT183" s="202" t="s">
        <v>75</v>
      </c>
      <c r="AU183" s="202" t="s">
        <v>86</v>
      </c>
      <c r="AY183" s="201" t="s">
        <v>139</v>
      </c>
      <c r="BK183" s="203">
        <f>SUM(BK184:BK211)</f>
        <v>0</v>
      </c>
    </row>
    <row r="184" s="2" customFormat="1" ht="24.15" customHeight="1">
      <c r="A184" s="40"/>
      <c r="B184" s="41"/>
      <c r="C184" s="206" t="s">
        <v>250</v>
      </c>
      <c r="D184" s="206" t="s">
        <v>142</v>
      </c>
      <c r="E184" s="207" t="s">
        <v>251</v>
      </c>
      <c r="F184" s="208" t="s">
        <v>252</v>
      </c>
      <c r="G184" s="209" t="s">
        <v>145</v>
      </c>
      <c r="H184" s="210">
        <v>34.265999999999998</v>
      </c>
      <c r="I184" s="211"/>
      <c r="J184" s="212">
        <f>ROUND(I184*H184,2)</f>
        <v>0</v>
      </c>
      <c r="K184" s="208" t="s">
        <v>146</v>
      </c>
      <c r="L184" s="46"/>
      <c r="M184" s="213" t="s">
        <v>19</v>
      </c>
      <c r="N184" s="214" t="s">
        <v>47</v>
      </c>
      <c r="O184" s="86"/>
      <c r="P184" s="215">
        <f>O184*H184</f>
        <v>0</v>
      </c>
      <c r="Q184" s="215">
        <v>0</v>
      </c>
      <c r="R184" s="215">
        <f>Q184*H184</f>
        <v>0</v>
      </c>
      <c r="S184" s="215">
        <v>0.308</v>
      </c>
      <c r="T184" s="216">
        <f>S184*H184</f>
        <v>10.553927999999999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17" t="s">
        <v>147</v>
      </c>
      <c r="AT184" s="217" t="s">
        <v>142</v>
      </c>
      <c r="AU184" s="217" t="s">
        <v>140</v>
      </c>
      <c r="AY184" s="19" t="s">
        <v>139</v>
      </c>
      <c r="BE184" s="218">
        <f>IF(N184="základní",J184,0)</f>
        <v>0</v>
      </c>
      <c r="BF184" s="218">
        <f>IF(N184="snížená",J184,0)</f>
        <v>0</v>
      </c>
      <c r="BG184" s="218">
        <f>IF(N184="zákl. přenesená",J184,0)</f>
        <v>0</v>
      </c>
      <c r="BH184" s="218">
        <f>IF(N184="sníž. přenesená",J184,0)</f>
        <v>0</v>
      </c>
      <c r="BI184" s="218">
        <f>IF(N184="nulová",J184,0)</f>
        <v>0</v>
      </c>
      <c r="BJ184" s="19" t="s">
        <v>84</v>
      </c>
      <c r="BK184" s="218">
        <f>ROUND(I184*H184,2)</f>
        <v>0</v>
      </c>
      <c r="BL184" s="19" t="s">
        <v>147</v>
      </c>
      <c r="BM184" s="217" t="s">
        <v>253</v>
      </c>
    </row>
    <row r="185" s="2" customFormat="1">
      <c r="A185" s="40"/>
      <c r="B185" s="41"/>
      <c r="C185" s="42"/>
      <c r="D185" s="219" t="s">
        <v>149</v>
      </c>
      <c r="E185" s="42"/>
      <c r="F185" s="220" t="s">
        <v>254</v>
      </c>
      <c r="G185" s="42"/>
      <c r="H185" s="42"/>
      <c r="I185" s="221"/>
      <c r="J185" s="42"/>
      <c r="K185" s="42"/>
      <c r="L185" s="46"/>
      <c r="M185" s="222"/>
      <c r="N185" s="223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149</v>
      </c>
      <c r="AU185" s="19" t="s">
        <v>140</v>
      </c>
    </row>
    <row r="186" s="13" customFormat="1">
      <c r="A186" s="13"/>
      <c r="B186" s="224"/>
      <c r="C186" s="225"/>
      <c r="D186" s="226" t="s">
        <v>151</v>
      </c>
      <c r="E186" s="227" t="s">
        <v>19</v>
      </c>
      <c r="F186" s="228" t="s">
        <v>255</v>
      </c>
      <c r="G186" s="225"/>
      <c r="H186" s="229">
        <v>39.999000000000002</v>
      </c>
      <c r="I186" s="230"/>
      <c r="J186" s="225"/>
      <c r="K186" s="225"/>
      <c r="L186" s="231"/>
      <c r="M186" s="232"/>
      <c r="N186" s="233"/>
      <c r="O186" s="233"/>
      <c r="P186" s="233"/>
      <c r="Q186" s="233"/>
      <c r="R186" s="233"/>
      <c r="S186" s="233"/>
      <c r="T186" s="234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5" t="s">
        <v>151</v>
      </c>
      <c r="AU186" s="235" t="s">
        <v>140</v>
      </c>
      <c r="AV186" s="13" t="s">
        <v>86</v>
      </c>
      <c r="AW186" s="13" t="s">
        <v>36</v>
      </c>
      <c r="AX186" s="13" t="s">
        <v>76</v>
      </c>
      <c r="AY186" s="235" t="s">
        <v>139</v>
      </c>
    </row>
    <row r="187" s="13" customFormat="1">
      <c r="A187" s="13"/>
      <c r="B187" s="224"/>
      <c r="C187" s="225"/>
      <c r="D187" s="226" t="s">
        <v>151</v>
      </c>
      <c r="E187" s="227" t="s">
        <v>19</v>
      </c>
      <c r="F187" s="228" t="s">
        <v>256</v>
      </c>
      <c r="G187" s="225"/>
      <c r="H187" s="229">
        <v>-5.7329999999999997</v>
      </c>
      <c r="I187" s="230"/>
      <c r="J187" s="225"/>
      <c r="K187" s="225"/>
      <c r="L187" s="231"/>
      <c r="M187" s="232"/>
      <c r="N187" s="233"/>
      <c r="O187" s="233"/>
      <c r="P187" s="233"/>
      <c r="Q187" s="233"/>
      <c r="R187" s="233"/>
      <c r="S187" s="233"/>
      <c r="T187" s="234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5" t="s">
        <v>151</v>
      </c>
      <c r="AU187" s="235" t="s">
        <v>140</v>
      </c>
      <c r="AV187" s="13" t="s">
        <v>86</v>
      </c>
      <c r="AW187" s="13" t="s">
        <v>36</v>
      </c>
      <c r="AX187" s="13" t="s">
        <v>76</v>
      </c>
      <c r="AY187" s="235" t="s">
        <v>139</v>
      </c>
    </row>
    <row r="188" s="14" customFormat="1">
      <c r="A188" s="14"/>
      <c r="B188" s="236"/>
      <c r="C188" s="237"/>
      <c r="D188" s="226" t="s">
        <v>151</v>
      </c>
      <c r="E188" s="238" t="s">
        <v>19</v>
      </c>
      <c r="F188" s="239" t="s">
        <v>153</v>
      </c>
      <c r="G188" s="237"/>
      <c r="H188" s="240">
        <v>34.266000000000005</v>
      </c>
      <c r="I188" s="241"/>
      <c r="J188" s="237"/>
      <c r="K188" s="237"/>
      <c r="L188" s="242"/>
      <c r="M188" s="243"/>
      <c r="N188" s="244"/>
      <c r="O188" s="244"/>
      <c r="P188" s="244"/>
      <c r="Q188" s="244"/>
      <c r="R188" s="244"/>
      <c r="S188" s="244"/>
      <c r="T188" s="245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46" t="s">
        <v>151</v>
      </c>
      <c r="AU188" s="246" t="s">
        <v>140</v>
      </c>
      <c r="AV188" s="14" t="s">
        <v>147</v>
      </c>
      <c r="AW188" s="14" t="s">
        <v>36</v>
      </c>
      <c r="AX188" s="14" t="s">
        <v>84</v>
      </c>
      <c r="AY188" s="246" t="s">
        <v>139</v>
      </c>
    </row>
    <row r="189" s="2" customFormat="1" ht="24.15" customHeight="1">
      <c r="A189" s="40"/>
      <c r="B189" s="41"/>
      <c r="C189" s="206" t="s">
        <v>257</v>
      </c>
      <c r="D189" s="206" t="s">
        <v>142</v>
      </c>
      <c r="E189" s="207" t="s">
        <v>258</v>
      </c>
      <c r="F189" s="208" t="s">
        <v>259</v>
      </c>
      <c r="G189" s="209" t="s">
        <v>145</v>
      </c>
      <c r="H189" s="210">
        <v>16.34</v>
      </c>
      <c r="I189" s="211"/>
      <c r="J189" s="212">
        <f>ROUND(I189*H189,2)</f>
        <v>0</v>
      </c>
      <c r="K189" s="208" t="s">
        <v>146</v>
      </c>
      <c r="L189" s="46"/>
      <c r="M189" s="213" t="s">
        <v>19</v>
      </c>
      <c r="N189" s="214" t="s">
        <v>47</v>
      </c>
      <c r="O189" s="86"/>
      <c r="P189" s="215">
        <f>O189*H189</f>
        <v>0</v>
      </c>
      <c r="Q189" s="215">
        <v>0</v>
      </c>
      <c r="R189" s="215">
        <f>Q189*H189</f>
        <v>0</v>
      </c>
      <c r="S189" s="215">
        <v>0.089999999999999997</v>
      </c>
      <c r="T189" s="216">
        <f>S189*H189</f>
        <v>1.4705999999999999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17" t="s">
        <v>147</v>
      </c>
      <c r="AT189" s="217" t="s">
        <v>142</v>
      </c>
      <c r="AU189" s="217" t="s">
        <v>140</v>
      </c>
      <c r="AY189" s="19" t="s">
        <v>139</v>
      </c>
      <c r="BE189" s="218">
        <f>IF(N189="základní",J189,0)</f>
        <v>0</v>
      </c>
      <c r="BF189" s="218">
        <f>IF(N189="snížená",J189,0)</f>
        <v>0</v>
      </c>
      <c r="BG189" s="218">
        <f>IF(N189="zákl. přenesená",J189,0)</f>
        <v>0</v>
      </c>
      <c r="BH189" s="218">
        <f>IF(N189="sníž. přenesená",J189,0)</f>
        <v>0</v>
      </c>
      <c r="BI189" s="218">
        <f>IF(N189="nulová",J189,0)</f>
        <v>0</v>
      </c>
      <c r="BJ189" s="19" t="s">
        <v>84</v>
      </c>
      <c r="BK189" s="218">
        <f>ROUND(I189*H189,2)</f>
        <v>0</v>
      </c>
      <c r="BL189" s="19" t="s">
        <v>147</v>
      </c>
      <c r="BM189" s="217" t="s">
        <v>260</v>
      </c>
    </row>
    <row r="190" s="2" customFormat="1">
      <c r="A190" s="40"/>
      <c r="B190" s="41"/>
      <c r="C190" s="42"/>
      <c r="D190" s="219" t="s">
        <v>149</v>
      </c>
      <c r="E190" s="42"/>
      <c r="F190" s="220" t="s">
        <v>261</v>
      </c>
      <c r="G190" s="42"/>
      <c r="H190" s="42"/>
      <c r="I190" s="221"/>
      <c r="J190" s="42"/>
      <c r="K190" s="42"/>
      <c r="L190" s="46"/>
      <c r="M190" s="222"/>
      <c r="N190" s="223"/>
      <c r="O190" s="86"/>
      <c r="P190" s="86"/>
      <c r="Q190" s="86"/>
      <c r="R190" s="86"/>
      <c r="S190" s="86"/>
      <c r="T190" s="87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T190" s="19" t="s">
        <v>149</v>
      </c>
      <c r="AU190" s="19" t="s">
        <v>140</v>
      </c>
    </row>
    <row r="191" s="15" customFormat="1">
      <c r="A191" s="15"/>
      <c r="B191" s="247"/>
      <c r="C191" s="248"/>
      <c r="D191" s="226" t="s">
        <v>151</v>
      </c>
      <c r="E191" s="249" t="s">
        <v>19</v>
      </c>
      <c r="F191" s="250" t="s">
        <v>262</v>
      </c>
      <c r="G191" s="248"/>
      <c r="H191" s="249" t="s">
        <v>19</v>
      </c>
      <c r="I191" s="251"/>
      <c r="J191" s="248"/>
      <c r="K191" s="248"/>
      <c r="L191" s="252"/>
      <c r="M191" s="253"/>
      <c r="N191" s="254"/>
      <c r="O191" s="254"/>
      <c r="P191" s="254"/>
      <c r="Q191" s="254"/>
      <c r="R191" s="254"/>
      <c r="S191" s="254"/>
      <c r="T191" s="25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256" t="s">
        <v>151</v>
      </c>
      <c r="AU191" s="256" t="s">
        <v>140</v>
      </c>
      <c r="AV191" s="15" t="s">
        <v>84</v>
      </c>
      <c r="AW191" s="15" t="s">
        <v>36</v>
      </c>
      <c r="AX191" s="15" t="s">
        <v>76</v>
      </c>
      <c r="AY191" s="256" t="s">
        <v>139</v>
      </c>
    </row>
    <row r="192" s="13" customFormat="1">
      <c r="A192" s="13"/>
      <c r="B192" s="224"/>
      <c r="C192" s="225"/>
      <c r="D192" s="226" t="s">
        <v>151</v>
      </c>
      <c r="E192" s="227" t="s">
        <v>19</v>
      </c>
      <c r="F192" s="228" t="s">
        <v>263</v>
      </c>
      <c r="G192" s="225"/>
      <c r="H192" s="229">
        <v>16.34</v>
      </c>
      <c r="I192" s="230"/>
      <c r="J192" s="225"/>
      <c r="K192" s="225"/>
      <c r="L192" s="231"/>
      <c r="M192" s="232"/>
      <c r="N192" s="233"/>
      <c r="O192" s="233"/>
      <c r="P192" s="233"/>
      <c r="Q192" s="233"/>
      <c r="R192" s="233"/>
      <c r="S192" s="233"/>
      <c r="T192" s="234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5" t="s">
        <v>151</v>
      </c>
      <c r="AU192" s="235" t="s">
        <v>140</v>
      </c>
      <c r="AV192" s="13" t="s">
        <v>86</v>
      </c>
      <c r="AW192" s="13" t="s">
        <v>36</v>
      </c>
      <c r="AX192" s="13" t="s">
        <v>76</v>
      </c>
      <c r="AY192" s="235" t="s">
        <v>139</v>
      </c>
    </row>
    <row r="193" s="14" customFormat="1">
      <c r="A193" s="14"/>
      <c r="B193" s="236"/>
      <c r="C193" s="237"/>
      <c r="D193" s="226" t="s">
        <v>151</v>
      </c>
      <c r="E193" s="238" t="s">
        <v>19</v>
      </c>
      <c r="F193" s="239" t="s">
        <v>153</v>
      </c>
      <c r="G193" s="237"/>
      <c r="H193" s="240">
        <v>16.34</v>
      </c>
      <c r="I193" s="241"/>
      <c r="J193" s="237"/>
      <c r="K193" s="237"/>
      <c r="L193" s="242"/>
      <c r="M193" s="243"/>
      <c r="N193" s="244"/>
      <c r="O193" s="244"/>
      <c r="P193" s="244"/>
      <c r="Q193" s="244"/>
      <c r="R193" s="244"/>
      <c r="S193" s="244"/>
      <c r="T193" s="245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46" t="s">
        <v>151</v>
      </c>
      <c r="AU193" s="246" t="s">
        <v>140</v>
      </c>
      <c r="AV193" s="14" t="s">
        <v>147</v>
      </c>
      <c r="AW193" s="14" t="s">
        <v>36</v>
      </c>
      <c r="AX193" s="14" t="s">
        <v>84</v>
      </c>
      <c r="AY193" s="246" t="s">
        <v>139</v>
      </c>
    </row>
    <row r="194" s="2" customFormat="1" ht="24.15" customHeight="1">
      <c r="A194" s="40"/>
      <c r="B194" s="41"/>
      <c r="C194" s="206" t="s">
        <v>264</v>
      </c>
      <c r="D194" s="206" t="s">
        <v>142</v>
      </c>
      <c r="E194" s="207" t="s">
        <v>265</v>
      </c>
      <c r="F194" s="208" t="s">
        <v>266</v>
      </c>
      <c r="G194" s="209" t="s">
        <v>267</v>
      </c>
      <c r="H194" s="210">
        <v>0.81699999999999995</v>
      </c>
      <c r="I194" s="211"/>
      <c r="J194" s="212">
        <f>ROUND(I194*H194,2)</f>
        <v>0</v>
      </c>
      <c r="K194" s="208" t="s">
        <v>146</v>
      </c>
      <c r="L194" s="46"/>
      <c r="M194" s="213" t="s">
        <v>19</v>
      </c>
      <c r="N194" s="214" t="s">
        <v>47</v>
      </c>
      <c r="O194" s="86"/>
      <c r="P194" s="215">
        <f>O194*H194</f>
        <v>0</v>
      </c>
      <c r="Q194" s="215">
        <v>0</v>
      </c>
      <c r="R194" s="215">
        <f>Q194*H194</f>
        <v>0</v>
      </c>
      <c r="S194" s="215">
        <v>2.2000000000000002</v>
      </c>
      <c r="T194" s="216">
        <f>S194*H194</f>
        <v>1.7974000000000001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17" t="s">
        <v>147</v>
      </c>
      <c r="AT194" s="217" t="s">
        <v>142</v>
      </c>
      <c r="AU194" s="217" t="s">
        <v>140</v>
      </c>
      <c r="AY194" s="19" t="s">
        <v>139</v>
      </c>
      <c r="BE194" s="218">
        <f>IF(N194="základní",J194,0)</f>
        <v>0</v>
      </c>
      <c r="BF194" s="218">
        <f>IF(N194="snížená",J194,0)</f>
        <v>0</v>
      </c>
      <c r="BG194" s="218">
        <f>IF(N194="zákl. přenesená",J194,0)</f>
        <v>0</v>
      </c>
      <c r="BH194" s="218">
        <f>IF(N194="sníž. přenesená",J194,0)</f>
        <v>0</v>
      </c>
      <c r="BI194" s="218">
        <f>IF(N194="nulová",J194,0)</f>
        <v>0</v>
      </c>
      <c r="BJ194" s="19" t="s">
        <v>84</v>
      </c>
      <c r="BK194" s="218">
        <f>ROUND(I194*H194,2)</f>
        <v>0</v>
      </c>
      <c r="BL194" s="19" t="s">
        <v>147</v>
      </c>
      <c r="BM194" s="217" t="s">
        <v>268</v>
      </c>
    </row>
    <row r="195" s="2" customFormat="1">
      <c r="A195" s="40"/>
      <c r="B195" s="41"/>
      <c r="C195" s="42"/>
      <c r="D195" s="219" t="s">
        <v>149</v>
      </c>
      <c r="E195" s="42"/>
      <c r="F195" s="220" t="s">
        <v>269</v>
      </c>
      <c r="G195" s="42"/>
      <c r="H195" s="42"/>
      <c r="I195" s="221"/>
      <c r="J195" s="42"/>
      <c r="K195" s="42"/>
      <c r="L195" s="46"/>
      <c r="M195" s="222"/>
      <c r="N195" s="223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149</v>
      </c>
      <c r="AU195" s="19" t="s">
        <v>140</v>
      </c>
    </row>
    <row r="196" s="15" customFormat="1">
      <c r="A196" s="15"/>
      <c r="B196" s="247"/>
      <c r="C196" s="248"/>
      <c r="D196" s="226" t="s">
        <v>151</v>
      </c>
      <c r="E196" s="249" t="s">
        <v>19</v>
      </c>
      <c r="F196" s="250" t="s">
        <v>262</v>
      </c>
      <c r="G196" s="248"/>
      <c r="H196" s="249" t="s">
        <v>19</v>
      </c>
      <c r="I196" s="251"/>
      <c r="J196" s="248"/>
      <c r="K196" s="248"/>
      <c r="L196" s="252"/>
      <c r="M196" s="253"/>
      <c r="N196" s="254"/>
      <c r="O196" s="254"/>
      <c r="P196" s="254"/>
      <c r="Q196" s="254"/>
      <c r="R196" s="254"/>
      <c r="S196" s="254"/>
      <c r="T196" s="25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256" t="s">
        <v>151</v>
      </c>
      <c r="AU196" s="256" t="s">
        <v>140</v>
      </c>
      <c r="AV196" s="15" t="s">
        <v>84</v>
      </c>
      <c r="AW196" s="15" t="s">
        <v>36</v>
      </c>
      <c r="AX196" s="15" t="s">
        <v>76</v>
      </c>
      <c r="AY196" s="256" t="s">
        <v>139</v>
      </c>
    </row>
    <row r="197" s="13" customFormat="1">
      <c r="A197" s="13"/>
      <c r="B197" s="224"/>
      <c r="C197" s="225"/>
      <c r="D197" s="226" t="s">
        <v>151</v>
      </c>
      <c r="E197" s="227" t="s">
        <v>19</v>
      </c>
      <c r="F197" s="228" t="s">
        <v>270</v>
      </c>
      <c r="G197" s="225"/>
      <c r="H197" s="229">
        <v>0.81699999999999995</v>
      </c>
      <c r="I197" s="230"/>
      <c r="J197" s="225"/>
      <c r="K197" s="225"/>
      <c r="L197" s="231"/>
      <c r="M197" s="232"/>
      <c r="N197" s="233"/>
      <c r="O197" s="233"/>
      <c r="P197" s="233"/>
      <c r="Q197" s="233"/>
      <c r="R197" s="233"/>
      <c r="S197" s="233"/>
      <c r="T197" s="234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5" t="s">
        <v>151</v>
      </c>
      <c r="AU197" s="235" t="s">
        <v>140</v>
      </c>
      <c r="AV197" s="13" t="s">
        <v>86</v>
      </c>
      <c r="AW197" s="13" t="s">
        <v>36</v>
      </c>
      <c r="AX197" s="13" t="s">
        <v>76</v>
      </c>
      <c r="AY197" s="235" t="s">
        <v>139</v>
      </c>
    </row>
    <row r="198" s="14" customFormat="1">
      <c r="A198" s="14"/>
      <c r="B198" s="236"/>
      <c r="C198" s="237"/>
      <c r="D198" s="226" t="s">
        <v>151</v>
      </c>
      <c r="E198" s="238" t="s">
        <v>19</v>
      </c>
      <c r="F198" s="239" t="s">
        <v>153</v>
      </c>
      <c r="G198" s="237"/>
      <c r="H198" s="240">
        <v>0.81699999999999995</v>
      </c>
      <c r="I198" s="241"/>
      <c r="J198" s="237"/>
      <c r="K198" s="237"/>
      <c r="L198" s="242"/>
      <c r="M198" s="243"/>
      <c r="N198" s="244"/>
      <c r="O198" s="244"/>
      <c r="P198" s="244"/>
      <c r="Q198" s="244"/>
      <c r="R198" s="244"/>
      <c r="S198" s="244"/>
      <c r="T198" s="245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46" t="s">
        <v>151</v>
      </c>
      <c r="AU198" s="246" t="s">
        <v>140</v>
      </c>
      <c r="AV198" s="14" t="s">
        <v>147</v>
      </c>
      <c r="AW198" s="14" t="s">
        <v>36</v>
      </c>
      <c r="AX198" s="14" t="s">
        <v>84</v>
      </c>
      <c r="AY198" s="246" t="s">
        <v>139</v>
      </c>
    </row>
    <row r="199" s="2" customFormat="1" ht="33" customHeight="1">
      <c r="A199" s="40"/>
      <c r="B199" s="41"/>
      <c r="C199" s="206" t="s">
        <v>271</v>
      </c>
      <c r="D199" s="206" t="s">
        <v>142</v>
      </c>
      <c r="E199" s="207" t="s">
        <v>272</v>
      </c>
      <c r="F199" s="208" t="s">
        <v>273</v>
      </c>
      <c r="G199" s="209" t="s">
        <v>267</v>
      </c>
      <c r="H199" s="210">
        <v>0.81699999999999995</v>
      </c>
      <c r="I199" s="211"/>
      <c r="J199" s="212">
        <f>ROUND(I199*H199,2)</f>
        <v>0</v>
      </c>
      <c r="K199" s="208" t="s">
        <v>146</v>
      </c>
      <c r="L199" s="46"/>
      <c r="M199" s="213" t="s">
        <v>19</v>
      </c>
      <c r="N199" s="214" t="s">
        <v>47</v>
      </c>
      <c r="O199" s="86"/>
      <c r="P199" s="215">
        <f>O199*H199</f>
        <v>0</v>
      </c>
      <c r="Q199" s="215">
        <v>0</v>
      </c>
      <c r="R199" s="215">
        <f>Q199*H199</f>
        <v>0</v>
      </c>
      <c r="S199" s="215">
        <v>0.043999999999999997</v>
      </c>
      <c r="T199" s="216">
        <f>S199*H199</f>
        <v>0.035947999999999994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17" t="s">
        <v>147</v>
      </c>
      <c r="AT199" s="217" t="s">
        <v>142</v>
      </c>
      <c r="AU199" s="217" t="s">
        <v>140</v>
      </c>
      <c r="AY199" s="19" t="s">
        <v>139</v>
      </c>
      <c r="BE199" s="218">
        <f>IF(N199="základní",J199,0)</f>
        <v>0</v>
      </c>
      <c r="BF199" s="218">
        <f>IF(N199="snížená",J199,0)</f>
        <v>0</v>
      </c>
      <c r="BG199" s="218">
        <f>IF(N199="zákl. přenesená",J199,0)</f>
        <v>0</v>
      </c>
      <c r="BH199" s="218">
        <f>IF(N199="sníž. přenesená",J199,0)</f>
        <v>0</v>
      </c>
      <c r="BI199" s="218">
        <f>IF(N199="nulová",J199,0)</f>
        <v>0</v>
      </c>
      <c r="BJ199" s="19" t="s">
        <v>84</v>
      </c>
      <c r="BK199" s="218">
        <f>ROUND(I199*H199,2)</f>
        <v>0</v>
      </c>
      <c r="BL199" s="19" t="s">
        <v>147</v>
      </c>
      <c r="BM199" s="217" t="s">
        <v>274</v>
      </c>
    </row>
    <row r="200" s="2" customFormat="1">
      <c r="A200" s="40"/>
      <c r="B200" s="41"/>
      <c r="C200" s="42"/>
      <c r="D200" s="219" t="s">
        <v>149</v>
      </c>
      <c r="E200" s="42"/>
      <c r="F200" s="220" t="s">
        <v>275</v>
      </c>
      <c r="G200" s="42"/>
      <c r="H200" s="42"/>
      <c r="I200" s="221"/>
      <c r="J200" s="42"/>
      <c r="K200" s="42"/>
      <c r="L200" s="46"/>
      <c r="M200" s="222"/>
      <c r="N200" s="223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149</v>
      </c>
      <c r="AU200" s="19" t="s">
        <v>140</v>
      </c>
    </row>
    <row r="201" s="15" customFormat="1">
      <c r="A201" s="15"/>
      <c r="B201" s="247"/>
      <c r="C201" s="248"/>
      <c r="D201" s="226" t="s">
        <v>151</v>
      </c>
      <c r="E201" s="249" t="s">
        <v>19</v>
      </c>
      <c r="F201" s="250" t="s">
        <v>262</v>
      </c>
      <c r="G201" s="248"/>
      <c r="H201" s="249" t="s">
        <v>19</v>
      </c>
      <c r="I201" s="251"/>
      <c r="J201" s="248"/>
      <c r="K201" s="248"/>
      <c r="L201" s="252"/>
      <c r="M201" s="253"/>
      <c r="N201" s="254"/>
      <c r="O201" s="254"/>
      <c r="P201" s="254"/>
      <c r="Q201" s="254"/>
      <c r="R201" s="254"/>
      <c r="S201" s="254"/>
      <c r="T201" s="25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56" t="s">
        <v>151</v>
      </c>
      <c r="AU201" s="256" t="s">
        <v>140</v>
      </c>
      <c r="AV201" s="15" t="s">
        <v>84</v>
      </c>
      <c r="AW201" s="15" t="s">
        <v>36</v>
      </c>
      <c r="AX201" s="15" t="s">
        <v>76</v>
      </c>
      <c r="AY201" s="256" t="s">
        <v>139</v>
      </c>
    </row>
    <row r="202" s="13" customFormat="1">
      <c r="A202" s="13"/>
      <c r="B202" s="224"/>
      <c r="C202" s="225"/>
      <c r="D202" s="226" t="s">
        <v>151</v>
      </c>
      <c r="E202" s="227" t="s">
        <v>19</v>
      </c>
      <c r="F202" s="228" t="s">
        <v>270</v>
      </c>
      <c r="G202" s="225"/>
      <c r="H202" s="229">
        <v>0.81699999999999995</v>
      </c>
      <c r="I202" s="230"/>
      <c r="J202" s="225"/>
      <c r="K202" s="225"/>
      <c r="L202" s="231"/>
      <c r="M202" s="232"/>
      <c r="N202" s="233"/>
      <c r="O202" s="233"/>
      <c r="P202" s="233"/>
      <c r="Q202" s="233"/>
      <c r="R202" s="233"/>
      <c r="S202" s="233"/>
      <c r="T202" s="234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5" t="s">
        <v>151</v>
      </c>
      <c r="AU202" s="235" t="s">
        <v>140</v>
      </c>
      <c r="AV202" s="13" t="s">
        <v>86</v>
      </c>
      <c r="AW202" s="13" t="s">
        <v>36</v>
      </c>
      <c r="AX202" s="13" t="s">
        <v>76</v>
      </c>
      <c r="AY202" s="235" t="s">
        <v>139</v>
      </c>
    </row>
    <row r="203" s="14" customFormat="1">
      <c r="A203" s="14"/>
      <c r="B203" s="236"/>
      <c r="C203" s="237"/>
      <c r="D203" s="226" t="s">
        <v>151</v>
      </c>
      <c r="E203" s="238" t="s">
        <v>19</v>
      </c>
      <c r="F203" s="239" t="s">
        <v>153</v>
      </c>
      <c r="G203" s="237"/>
      <c r="H203" s="240">
        <v>0.81699999999999995</v>
      </c>
      <c r="I203" s="241"/>
      <c r="J203" s="237"/>
      <c r="K203" s="237"/>
      <c r="L203" s="242"/>
      <c r="M203" s="243"/>
      <c r="N203" s="244"/>
      <c r="O203" s="244"/>
      <c r="P203" s="244"/>
      <c r="Q203" s="244"/>
      <c r="R203" s="244"/>
      <c r="S203" s="244"/>
      <c r="T203" s="245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46" t="s">
        <v>151</v>
      </c>
      <c r="AU203" s="246" t="s">
        <v>140</v>
      </c>
      <c r="AV203" s="14" t="s">
        <v>147</v>
      </c>
      <c r="AW203" s="14" t="s">
        <v>36</v>
      </c>
      <c r="AX203" s="14" t="s">
        <v>84</v>
      </c>
      <c r="AY203" s="246" t="s">
        <v>139</v>
      </c>
    </row>
    <row r="204" s="2" customFormat="1" ht="37.8" customHeight="1">
      <c r="A204" s="40"/>
      <c r="B204" s="41"/>
      <c r="C204" s="206" t="s">
        <v>7</v>
      </c>
      <c r="D204" s="206" t="s">
        <v>142</v>
      </c>
      <c r="E204" s="207" t="s">
        <v>276</v>
      </c>
      <c r="F204" s="208" t="s">
        <v>277</v>
      </c>
      <c r="G204" s="209" t="s">
        <v>145</v>
      </c>
      <c r="H204" s="210">
        <v>2.02</v>
      </c>
      <c r="I204" s="211"/>
      <c r="J204" s="212">
        <f>ROUND(I204*H204,2)</f>
        <v>0</v>
      </c>
      <c r="K204" s="208" t="s">
        <v>146</v>
      </c>
      <c r="L204" s="46"/>
      <c r="M204" s="213" t="s">
        <v>19</v>
      </c>
      <c r="N204" s="214" t="s">
        <v>47</v>
      </c>
      <c r="O204" s="86"/>
      <c r="P204" s="215">
        <f>O204*H204</f>
        <v>0</v>
      </c>
      <c r="Q204" s="215">
        <v>0</v>
      </c>
      <c r="R204" s="215">
        <f>Q204*H204</f>
        <v>0</v>
      </c>
      <c r="S204" s="215">
        <v>0.063</v>
      </c>
      <c r="T204" s="216">
        <f>S204*H204</f>
        <v>0.12726000000000001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17" t="s">
        <v>147</v>
      </c>
      <c r="AT204" s="217" t="s">
        <v>142</v>
      </c>
      <c r="AU204" s="217" t="s">
        <v>140</v>
      </c>
      <c r="AY204" s="19" t="s">
        <v>139</v>
      </c>
      <c r="BE204" s="218">
        <f>IF(N204="základní",J204,0)</f>
        <v>0</v>
      </c>
      <c r="BF204" s="218">
        <f>IF(N204="snížená",J204,0)</f>
        <v>0</v>
      </c>
      <c r="BG204" s="218">
        <f>IF(N204="zákl. přenesená",J204,0)</f>
        <v>0</v>
      </c>
      <c r="BH204" s="218">
        <f>IF(N204="sníž. přenesená",J204,0)</f>
        <v>0</v>
      </c>
      <c r="BI204" s="218">
        <f>IF(N204="nulová",J204,0)</f>
        <v>0</v>
      </c>
      <c r="BJ204" s="19" t="s">
        <v>84</v>
      </c>
      <c r="BK204" s="218">
        <f>ROUND(I204*H204,2)</f>
        <v>0</v>
      </c>
      <c r="BL204" s="19" t="s">
        <v>147</v>
      </c>
      <c r="BM204" s="217" t="s">
        <v>278</v>
      </c>
    </row>
    <row r="205" s="2" customFormat="1">
      <c r="A205" s="40"/>
      <c r="B205" s="41"/>
      <c r="C205" s="42"/>
      <c r="D205" s="219" t="s">
        <v>149</v>
      </c>
      <c r="E205" s="42"/>
      <c r="F205" s="220" t="s">
        <v>279</v>
      </c>
      <c r="G205" s="42"/>
      <c r="H205" s="42"/>
      <c r="I205" s="221"/>
      <c r="J205" s="42"/>
      <c r="K205" s="42"/>
      <c r="L205" s="46"/>
      <c r="M205" s="222"/>
      <c r="N205" s="223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9" t="s">
        <v>149</v>
      </c>
      <c r="AU205" s="19" t="s">
        <v>140</v>
      </c>
    </row>
    <row r="206" s="13" customFormat="1">
      <c r="A206" s="13"/>
      <c r="B206" s="224"/>
      <c r="C206" s="225"/>
      <c r="D206" s="226" t="s">
        <v>151</v>
      </c>
      <c r="E206" s="227" t="s">
        <v>19</v>
      </c>
      <c r="F206" s="228" t="s">
        <v>280</v>
      </c>
      <c r="G206" s="225"/>
      <c r="H206" s="229">
        <v>2.02</v>
      </c>
      <c r="I206" s="230"/>
      <c r="J206" s="225"/>
      <c r="K206" s="225"/>
      <c r="L206" s="231"/>
      <c r="M206" s="232"/>
      <c r="N206" s="233"/>
      <c r="O206" s="233"/>
      <c r="P206" s="233"/>
      <c r="Q206" s="233"/>
      <c r="R206" s="233"/>
      <c r="S206" s="233"/>
      <c r="T206" s="234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5" t="s">
        <v>151</v>
      </c>
      <c r="AU206" s="235" t="s">
        <v>140</v>
      </c>
      <c r="AV206" s="13" t="s">
        <v>86</v>
      </c>
      <c r="AW206" s="13" t="s">
        <v>36</v>
      </c>
      <c r="AX206" s="13" t="s">
        <v>76</v>
      </c>
      <c r="AY206" s="235" t="s">
        <v>139</v>
      </c>
    </row>
    <row r="207" s="14" customFormat="1">
      <c r="A207" s="14"/>
      <c r="B207" s="236"/>
      <c r="C207" s="237"/>
      <c r="D207" s="226" t="s">
        <v>151</v>
      </c>
      <c r="E207" s="238" t="s">
        <v>19</v>
      </c>
      <c r="F207" s="239" t="s">
        <v>153</v>
      </c>
      <c r="G207" s="237"/>
      <c r="H207" s="240">
        <v>2.02</v>
      </c>
      <c r="I207" s="241"/>
      <c r="J207" s="237"/>
      <c r="K207" s="237"/>
      <c r="L207" s="242"/>
      <c r="M207" s="243"/>
      <c r="N207" s="244"/>
      <c r="O207" s="244"/>
      <c r="P207" s="244"/>
      <c r="Q207" s="244"/>
      <c r="R207" s="244"/>
      <c r="S207" s="244"/>
      <c r="T207" s="245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46" t="s">
        <v>151</v>
      </c>
      <c r="AU207" s="246" t="s">
        <v>140</v>
      </c>
      <c r="AV207" s="14" t="s">
        <v>147</v>
      </c>
      <c r="AW207" s="14" t="s">
        <v>36</v>
      </c>
      <c r="AX207" s="14" t="s">
        <v>84</v>
      </c>
      <c r="AY207" s="246" t="s">
        <v>139</v>
      </c>
    </row>
    <row r="208" s="2" customFormat="1" ht="37.8" customHeight="1">
      <c r="A208" s="40"/>
      <c r="B208" s="41"/>
      <c r="C208" s="206" t="s">
        <v>281</v>
      </c>
      <c r="D208" s="206" t="s">
        <v>142</v>
      </c>
      <c r="E208" s="207" t="s">
        <v>282</v>
      </c>
      <c r="F208" s="208" t="s">
        <v>283</v>
      </c>
      <c r="G208" s="209" t="s">
        <v>145</v>
      </c>
      <c r="H208" s="210">
        <v>5.0899999999999999</v>
      </c>
      <c r="I208" s="211"/>
      <c r="J208" s="212">
        <f>ROUND(I208*H208,2)</f>
        <v>0</v>
      </c>
      <c r="K208" s="208" t="s">
        <v>146</v>
      </c>
      <c r="L208" s="46"/>
      <c r="M208" s="213" t="s">
        <v>19</v>
      </c>
      <c r="N208" s="214" t="s">
        <v>47</v>
      </c>
      <c r="O208" s="86"/>
      <c r="P208" s="215">
        <f>O208*H208</f>
        <v>0</v>
      </c>
      <c r="Q208" s="215">
        <v>0</v>
      </c>
      <c r="R208" s="215">
        <f>Q208*H208</f>
        <v>0</v>
      </c>
      <c r="S208" s="215">
        <v>0.059999999999999998</v>
      </c>
      <c r="T208" s="216">
        <f>S208*H208</f>
        <v>0.3054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17" t="s">
        <v>147</v>
      </c>
      <c r="AT208" s="217" t="s">
        <v>142</v>
      </c>
      <c r="AU208" s="217" t="s">
        <v>140</v>
      </c>
      <c r="AY208" s="19" t="s">
        <v>139</v>
      </c>
      <c r="BE208" s="218">
        <f>IF(N208="základní",J208,0)</f>
        <v>0</v>
      </c>
      <c r="BF208" s="218">
        <f>IF(N208="snížená",J208,0)</f>
        <v>0</v>
      </c>
      <c r="BG208" s="218">
        <f>IF(N208="zákl. přenesená",J208,0)</f>
        <v>0</v>
      </c>
      <c r="BH208" s="218">
        <f>IF(N208="sníž. přenesená",J208,0)</f>
        <v>0</v>
      </c>
      <c r="BI208" s="218">
        <f>IF(N208="nulová",J208,0)</f>
        <v>0</v>
      </c>
      <c r="BJ208" s="19" t="s">
        <v>84</v>
      </c>
      <c r="BK208" s="218">
        <f>ROUND(I208*H208,2)</f>
        <v>0</v>
      </c>
      <c r="BL208" s="19" t="s">
        <v>147</v>
      </c>
      <c r="BM208" s="217" t="s">
        <v>284</v>
      </c>
    </row>
    <row r="209" s="2" customFormat="1">
      <c r="A209" s="40"/>
      <c r="B209" s="41"/>
      <c r="C209" s="42"/>
      <c r="D209" s="219" t="s">
        <v>149</v>
      </c>
      <c r="E209" s="42"/>
      <c r="F209" s="220" t="s">
        <v>285</v>
      </c>
      <c r="G209" s="42"/>
      <c r="H209" s="42"/>
      <c r="I209" s="221"/>
      <c r="J209" s="42"/>
      <c r="K209" s="42"/>
      <c r="L209" s="46"/>
      <c r="M209" s="222"/>
      <c r="N209" s="223"/>
      <c r="O209" s="86"/>
      <c r="P209" s="86"/>
      <c r="Q209" s="86"/>
      <c r="R209" s="86"/>
      <c r="S209" s="86"/>
      <c r="T209" s="87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9" t="s">
        <v>149</v>
      </c>
      <c r="AU209" s="19" t="s">
        <v>140</v>
      </c>
    </row>
    <row r="210" s="13" customFormat="1">
      <c r="A210" s="13"/>
      <c r="B210" s="224"/>
      <c r="C210" s="225"/>
      <c r="D210" s="226" t="s">
        <v>151</v>
      </c>
      <c r="E210" s="227" t="s">
        <v>19</v>
      </c>
      <c r="F210" s="228" t="s">
        <v>286</v>
      </c>
      <c r="G210" s="225"/>
      <c r="H210" s="229">
        <v>5.0899999999999999</v>
      </c>
      <c r="I210" s="230"/>
      <c r="J210" s="225"/>
      <c r="K210" s="225"/>
      <c r="L210" s="231"/>
      <c r="M210" s="232"/>
      <c r="N210" s="233"/>
      <c r="O210" s="233"/>
      <c r="P210" s="233"/>
      <c r="Q210" s="233"/>
      <c r="R210" s="233"/>
      <c r="S210" s="233"/>
      <c r="T210" s="234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5" t="s">
        <v>151</v>
      </c>
      <c r="AU210" s="235" t="s">
        <v>140</v>
      </c>
      <c r="AV210" s="13" t="s">
        <v>86</v>
      </c>
      <c r="AW210" s="13" t="s">
        <v>36</v>
      </c>
      <c r="AX210" s="13" t="s">
        <v>76</v>
      </c>
      <c r="AY210" s="235" t="s">
        <v>139</v>
      </c>
    </row>
    <row r="211" s="14" customFormat="1">
      <c r="A211" s="14"/>
      <c r="B211" s="236"/>
      <c r="C211" s="237"/>
      <c r="D211" s="226" t="s">
        <v>151</v>
      </c>
      <c r="E211" s="238" t="s">
        <v>19</v>
      </c>
      <c r="F211" s="239" t="s">
        <v>153</v>
      </c>
      <c r="G211" s="237"/>
      <c r="H211" s="240">
        <v>5.0899999999999999</v>
      </c>
      <c r="I211" s="241"/>
      <c r="J211" s="237"/>
      <c r="K211" s="237"/>
      <c r="L211" s="242"/>
      <c r="M211" s="243"/>
      <c r="N211" s="244"/>
      <c r="O211" s="244"/>
      <c r="P211" s="244"/>
      <c r="Q211" s="244"/>
      <c r="R211" s="244"/>
      <c r="S211" s="244"/>
      <c r="T211" s="245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46" t="s">
        <v>151</v>
      </c>
      <c r="AU211" s="246" t="s">
        <v>140</v>
      </c>
      <c r="AV211" s="14" t="s">
        <v>147</v>
      </c>
      <c r="AW211" s="14" t="s">
        <v>36</v>
      </c>
      <c r="AX211" s="14" t="s">
        <v>84</v>
      </c>
      <c r="AY211" s="246" t="s">
        <v>139</v>
      </c>
    </row>
    <row r="212" s="12" customFormat="1" ht="20.88" customHeight="1">
      <c r="A212" s="12"/>
      <c r="B212" s="190"/>
      <c r="C212" s="191"/>
      <c r="D212" s="192" t="s">
        <v>75</v>
      </c>
      <c r="E212" s="204" t="s">
        <v>287</v>
      </c>
      <c r="F212" s="204" t="s">
        <v>288</v>
      </c>
      <c r="G212" s="191"/>
      <c r="H212" s="191"/>
      <c r="I212" s="194"/>
      <c r="J212" s="205">
        <f>BK212</f>
        <v>0</v>
      </c>
      <c r="K212" s="191"/>
      <c r="L212" s="196"/>
      <c r="M212" s="197"/>
      <c r="N212" s="198"/>
      <c r="O212" s="198"/>
      <c r="P212" s="199">
        <f>SUM(P213:P225)</f>
        <v>0</v>
      </c>
      <c r="Q212" s="198"/>
      <c r="R212" s="199">
        <f>SUM(R213:R225)</f>
        <v>0</v>
      </c>
      <c r="S212" s="198"/>
      <c r="T212" s="200">
        <f>SUM(T213:T225)</f>
        <v>0.76314150000000003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201" t="s">
        <v>84</v>
      </c>
      <c r="AT212" s="202" t="s">
        <v>75</v>
      </c>
      <c r="AU212" s="202" t="s">
        <v>86</v>
      </c>
      <c r="AY212" s="201" t="s">
        <v>139</v>
      </c>
      <c r="BK212" s="203">
        <f>SUM(BK213:BK225)</f>
        <v>0</v>
      </c>
    </row>
    <row r="213" s="2" customFormat="1" ht="24.15" customHeight="1">
      <c r="A213" s="40"/>
      <c r="B213" s="41"/>
      <c r="C213" s="206" t="s">
        <v>289</v>
      </c>
      <c r="D213" s="206" t="s">
        <v>142</v>
      </c>
      <c r="E213" s="207" t="s">
        <v>290</v>
      </c>
      <c r="F213" s="208" t="s">
        <v>291</v>
      </c>
      <c r="G213" s="209" t="s">
        <v>145</v>
      </c>
      <c r="H213" s="210">
        <v>12.15</v>
      </c>
      <c r="I213" s="211"/>
      <c r="J213" s="212">
        <f>ROUND(I213*H213,2)</f>
        <v>0</v>
      </c>
      <c r="K213" s="208" t="s">
        <v>146</v>
      </c>
      <c r="L213" s="46"/>
      <c r="M213" s="213" t="s">
        <v>19</v>
      </c>
      <c r="N213" s="214" t="s">
        <v>47</v>
      </c>
      <c r="O213" s="86"/>
      <c r="P213" s="215">
        <f>O213*H213</f>
        <v>0</v>
      </c>
      <c r="Q213" s="215">
        <v>0</v>
      </c>
      <c r="R213" s="215">
        <f>Q213*H213</f>
        <v>0</v>
      </c>
      <c r="S213" s="215">
        <v>0.060999999999999999</v>
      </c>
      <c r="T213" s="216">
        <f>S213*H213</f>
        <v>0.74114999999999998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17" t="s">
        <v>147</v>
      </c>
      <c r="AT213" s="217" t="s">
        <v>142</v>
      </c>
      <c r="AU213" s="217" t="s">
        <v>140</v>
      </c>
      <c r="AY213" s="19" t="s">
        <v>139</v>
      </c>
      <c r="BE213" s="218">
        <f>IF(N213="základní",J213,0)</f>
        <v>0</v>
      </c>
      <c r="BF213" s="218">
        <f>IF(N213="snížená",J213,0)</f>
        <v>0</v>
      </c>
      <c r="BG213" s="218">
        <f>IF(N213="zákl. přenesená",J213,0)</f>
        <v>0</v>
      </c>
      <c r="BH213" s="218">
        <f>IF(N213="sníž. přenesená",J213,0)</f>
        <v>0</v>
      </c>
      <c r="BI213" s="218">
        <f>IF(N213="nulová",J213,0)</f>
        <v>0</v>
      </c>
      <c r="BJ213" s="19" t="s">
        <v>84</v>
      </c>
      <c r="BK213" s="218">
        <f>ROUND(I213*H213,2)</f>
        <v>0</v>
      </c>
      <c r="BL213" s="19" t="s">
        <v>147</v>
      </c>
      <c r="BM213" s="217" t="s">
        <v>292</v>
      </c>
    </row>
    <row r="214" s="2" customFormat="1">
      <c r="A214" s="40"/>
      <c r="B214" s="41"/>
      <c r="C214" s="42"/>
      <c r="D214" s="219" t="s">
        <v>149</v>
      </c>
      <c r="E214" s="42"/>
      <c r="F214" s="220" t="s">
        <v>293</v>
      </c>
      <c r="G214" s="42"/>
      <c r="H214" s="42"/>
      <c r="I214" s="221"/>
      <c r="J214" s="42"/>
      <c r="K214" s="42"/>
      <c r="L214" s="46"/>
      <c r="M214" s="222"/>
      <c r="N214" s="223"/>
      <c r="O214" s="86"/>
      <c r="P214" s="86"/>
      <c r="Q214" s="86"/>
      <c r="R214" s="86"/>
      <c r="S214" s="86"/>
      <c r="T214" s="87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T214" s="19" t="s">
        <v>149</v>
      </c>
      <c r="AU214" s="19" t="s">
        <v>140</v>
      </c>
    </row>
    <row r="215" s="15" customFormat="1">
      <c r="A215" s="15"/>
      <c r="B215" s="247"/>
      <c r="C215" s="248"/>
      <c r="D215" s="226" t="s">
        <v>151</v>
      </c>
      <c r="E215" s="249" t="s">
        <v>19</v>
      </c>
      <c r="F215" s="250" t="s">
        <v>294</v>
      </c>
      <c r="G215" s="248"/>
      <c r="H215" s="249" t="s">
        <v>19</v>
      </c>
      <c r="I215" s="251"/>
      <c r="J215" s="248"/>
      <c r="K215" s="248"/>
      <c r="L215" s="252"/>
      <c r="M215" s="253"/>
      <c r="N215" s="254"/>
      <c r="O215" s="254"/>
      <c r="P215" s="254"/>
      <c r="Q215" s="254"/>
      <c r="R215" s="254"/>
      <c r="S215" s="254"/>
      <c r="T215" s="25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256" t="s">
        <v>151</v>
      </c>
      <c r="AU215" s="256" t="s">
        <v>140</v>
      </c>
      <c r="AV215" s="15" t="s">
        <v>84</v>
      </c>
      <c r="AW215" s="15" t="s">
        <v>36</v>
      </c>
      <c r="AX215" s="15" t="s">
        <v>76</v>
      </c>
      <c r="AY215" s="256" t="s">
        <v>139</v>
      </c>
    </row>
    <row r="216" s="13" customFormat="1">
      <c r="A216" s="13"/>
      <c r="B216" s="224"/>
      <c r="C216" s="225"/>
      <c r="D216" s="226" t="s">
        <v>151</v>
      </c>
      <c r="E216" s="227" t="s">
        <v>19</v>
      </c>
      <c r="F216" s="228" t="s">
        <v>295</v>
      </c>
      <c r="G216" s="225"/>
      <c r="H216" s="229">
        <v>12.15</v>
      </c>
      <c r="I216" s="230"/>
      <c r="J216" s="225"/>
      <c r="K216" s="225"/>
      <c r="L216" s="231"/>
      <c r="M216" s="232"/>
      <c r="N216" s="233"/>
      <c r="O216" s="233"/>
      <c r="P216" s="233"/>
      <c r="Q216" s="233"/>
      <c r="R216" s="233"/>
      <c r="S216" s="233"/>
      <c r="T216" s="234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5" t="s">
        <v>151</v>
      </c>
      <c r="AU216" s="235" t="s">
        <v>140</v>
      </c>
      <c r="AV216" s="13" t="s">
        <v>86</v>
      </c>
      <c r="AW216" s="13" t="s">
        <v>36</v>
      </c>
      <c r="AX216" s="13" t="s">
        <v>76</v>
      </c>
      <c r="AY216" s="235" t="s">
        <v>139</v>
      </c>
    </row>
    <row r="217" s="14" customFormat="1">
      <c r="A217" s="14"/>
      <c r="B217" s="236"/>
      <c r="C217" s="237"/>
      <c r="D217" s="226" t="s">
        <v>151</v>
      </c>
      <c r="E217" s="238" t="s">
        <v>19</v>
      </c>
      <c r="F217" s="239" t="s">
        <v>153</v>
      </c>
      <c r="G217" s="237"/>
      <c r="H217" s="240">
        <v>12.15</v>
      </c>
      <c r="I217" s="241"/>
      <c r="J217" s="237"/>
      <c r="K217" s="237"/>
      <c r="L217" s="242"/>
      <c r="M217" s="243"/>
      <c r="N217" s="244"/>
      <c r="O217" s="244"/>
      <c r="P217" s="244"/>
      <c r="Q217" s="244"/>
      <c r="R217" s="244"/>
      <c r="S217" s="244"/>
      <c r="T217" s="245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6" t="s">
        <v>151</v>
      </c>
      <c r="AU217" s="246" t="s">
        <v>140</v>
      </c>
      <c r="AV217" s="14" t="s">
        <v>147</v>
      </c>
      <c r="AW217" s="14" t="s">
        <v>36</v>
      </c>
      <c r="AX217" s="14" t="s">
        <v>84</v>
      </c>
      <c r="AY217" s="246" t="s">
        <v>139</v>
      </c>
    </row>
    <row r="218" s="2" customFormat="1" ht="24.15" customHeight="1">
      <c r="A218" s="40"/>
      <c r="B218" s="41"/>
      <c r="C218" s="206" t="s">
        <v>296</v>
      </c>
      <c r="D218" s="206" t="s">
        <v>142</v>
      </c>
      <c r="E218" s="207" t="s">
        <v>297</v>
      </c>
      <c r="F218" s="208" t="s">
        <v>298</v>
      </c>
      <c r="G218" s="209" t="s">
        <v>145</v>
      </c>
      <c r="H218" s="210">
        <v>12.15</v>
      </c>
      <c r="I218" s="211"/>
      <c r="J218" s="212">
        <f>ROUND(I218*H218,2)</f>
        <v>0</v>
      </c>
      <c r="K218" s="208" t="s">
        <v>19</v>
      </c>
      <c r="L218" s="46"/>
      <c r="M218" s="213" t="s">
        <v>19</v>
      </c>
      <c r="N218" s="214" t="s">
        <v>47</v>
      </c>
      <c r="O218" s="86"/>
      <c r="P218" s="215">
        <f>O218*H218</f>
        <v>0</v>
      </c>
      <c r="Q218" s="215">
        <v>0</v>
      </c>
      <c r="R218" s="215">
        <f>Q218*H218</f>
        <v>0</v>
      </c>
      <c r="S218" s="215">
        <v>0.0017099999999999999</v>
      </c>
      <c r="T218" s="216">
        <f>S218*H218</f>
        <v>0.0207765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17" t="s">
        <v>147</v>
      </c>
      <c r="AT218" s="217" t="s">
        <v>142</v>
      </c>
      <c r="AU218" s="217" t="s">
        <v>140</v>
      </c>
      <c r="AY218" s="19" t="s">
        <v>139</v>
      </c>
      <c r="BE218" s="218">
        <f>IF(N218="základní",J218,0)</f>
        <v>0</v>
      </c>
      <c r="BF218" s="218">
        <f>IF(N218="snížená",J218,0)</f>
        <v>0</v>
      </c>
      <c r="BG218" s="218">
        <f>IF(N218="zákl. přenesená",J218,0)</f>
        <v>0</v>
      </c>
      <c r="BH218" s="218">
        <f>IF(N218="sníž. přenesená",J218,0)</f>
        <v>0</v>
      </c>
      <c r="BI218" s="218">
        <f>IF(N218="nulová",J218,0)</f>
        <v>0</v>
      </c>
      <c r="BJ218" s="19" t="s">
        <v>84</v>
      </c>
      <c r="BK218" s="218">
        <f>ROUND(I218*H218,2)</f>
        <v>0</v>
      </c>
      <c r="BL218" s="19" t="s">
        <v>147</v>
      </c>
      <c r="BM218" s="217" t="s">
        <v>299</v>
      </c>
    </row>
    <row r="219" s="15" customFormat="1">
      <c r="A219" s="15"/>
      <c r="B219" s="247"/>
      <c r="C219" s="248"/>
      <c r="D219" s="226" t="s">
        <v>151</v>
      </c>
      <c r="E219" s="249" t="s">
        <v>19</v>
      </c>
      <c r="F219" s="250" t="s">
        <v>294</v>
      </c>
      <c r="G219" s="248"/>
      <c r="H219" s="249" t="s">
        <v>19</v>
      </c>
      <c r="I219" s="251"/>
      <c r="J219" s="248"/>
      <c r="K219" s="248"/>
      <c r="L219" s="252"/>
      <c r="M219" s="253"/>
      <c r="N219" s="254"/>
      <c r="O219" s="254"/>
      <c r="P219" s="254"/>
      <c r="Q219" s="254"/>
      <c r="R219" s="254"/>
      <c r="S219" s="254"/>
      <c r="T219" s="25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56" t="s">
        <v>151</v>
      </c>
      <c r="AU219" s="256" t="s">
        <v>140</v>
      </c>
      <c r="AV219" s="15" t="s">
        <v>84</v>
      </c>
      <c r="AW219" s="15" t="s">
        <v>36</v>
      </c>
      <c r="AX219" s="15" t="s">
        <v>76</v>
      </c>
      <c r="AY219" s="256" t="s">
        <v>139</v>
      </c>
    </row>
    <row r="220" s="13" customFormat="1">
      <c r="A220" s="13"/>
      <c r="B220" s="224"/>
      <c r="C220" s="225"/>
      <c r="D220" s="226" t="s">
        <v>151</v>
      </c>
      <c r="E220" s="227" t="s">
        <v>19</v>
      </c>
      <c r="F220" s="228" t="s">
        <v>295</v>
      </c>
      <c r="G220" s="225"/>
      <c r="H220" s="229">
        <v>12.15</v>
      </c>
      <c r="I220" s="230"/>
      <c r="J220" s="225"/>
      <c r="K220" s="225"/>
      <c r="L220" s="231"/>
      <c r="M220" s="232"/>
      <c r="N220" s="233"/>
      <c r="O220" s="233"/>
      <c r="P220" s="233"/>
      <c r="Q220" s="233"/>
      <c r="R220" s="233"/>
      <c r="S220" s="233"/>
      <c r="T220" s="234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5" t="s">
        <v>151</v>
      </c>
      <c r="AU220" s="235" t="s">
        <v>140</v>
      </c>
      <c r="AV220" s="13" t="s">
        <v>86</v>
      </c>
      <c r="AW220" s="13" t="s">
        <v>36</v>
      </c>
      <c r="AX220" s="13" t="s">
        <v>76</v>
      </c>
      <c r="AY220" s="235" t="s">
        <v>139</v>
      </c>
    </row>
    <row r="221" s="14" customFormat="1">
      <c r="A221" s="14"/>
      <c r="B221" s="236"/>
      <c r="C221" s="237"/>
      <c r="D221" s="226" t="s">
        <v>151</v>
      </c>
      <c r="E221" s="238" t="s">
        <v>19</v>
      </c>
      <c r="F221" s="239" t="s">
        <v>153</v>
      </c>
      <c r="G221" s="237"/>
      <c r="H221" s="240">
        <v>12.15</v>
      </c>
      <c r="I221" s="241"/>
      <c r="J221" s="237"/>
      <c r="K221" s="237"/>
      <c r="L221" s="242"/>
      <c r="M221" s="243"/>
      <c r="N221" s="244"/>
      <c r="O221" s="244"/>
      <c r="P221" s="244"/>
      <c r="Q221" s="244"/>
      <c r="R221" s="244"/>
      <c r="S221" s="244"/>
      <c r="T221" s="245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46" t="s">
        <v>151</v>
      </c>
      <c r="AU221" s="246" t="s">
        <v>140</v>
      </c>
      <c r="AV221" s="14" t="s">
        <v>147</v>
      </c>
      <c r="AW221" s="14" t="s">
        <v>36</v>
      </c>
      <c r="AX221" s="14" t="s">
        <v>84</v>
      </c>
      <c r="AY221" s="246" t="s">
        <v>139</v>
      </c>
    </row>
    <row r="222" s="2" customFormat="1" ht="21.75" customHeight="1">
      <c r="A222" s="40"/>
      <c r="B222" s="41"/>
      <c r="C222" s="206" t="s">
        <v>300</v>
      </c>
      <c r="D222" s="206" t="s">
        <v>142</v>
      </c>
      <c r="E222" s="207" t="s">
        <v>301</v>
      </c>
      <c r="F222" s="208" t="s">
        <v>302</v>
      </c>
      <c r="G222" s="209" t="s">
        <v>145</v>
      </c>
      <c r="H222" s="210">
        <v>12.15</v>
      </c>
      <c r="I222" s="211"/>
      <c r="J222" s="212">
        <f>ROUND(I222*H222,2)</f>
        <v>0</v>
      </c>
      <c r="K222" s="208" t="s">
        <v>19</v>
      </c>
      <c r="L222" s="46"/>
      <c r="M222" s="213" t="s">
        <v>19</v>
      </c>
      <c r="N222" s="214" t="s">
        <v>47</v>
      </c>
      <c r="O222" s="86"/>
      <c r="P222" s="215">
        <f>O222*H222</f>
        <v>0</v>
      </c>
      <c r="Q222" s="215">
        <v>0</v>
      </c>
      <c r="R222" s="215">
        <f>Q222*H222</f>
        <v>0</v>
      </c>
      <c r="S222" s="215">
        <v>0.00010000000000000001</v>
      </c>
      <c r="T222" s="216">
        <f>S222*H222</f>
        <v>0.0012150000000000002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17" t="s">
        <v>147</v>
      </c>
      <c r="AT222" s="217" t="s">
        <v>142</v>
      </c>
      <c r="AU222" s="217" t="s">
        <v>140</v>
      </c>
      <c r="AY222" s="19" t="s">
        <v>139</v>
      </c>
      <c r="BE222" s="218">
        <f>IF(N222="základní",J222,0)</f>
        <v>0</v>
      </c>
      <c r="BF222" s="218">
        <f>IF(N222="snížená",J222,0)</f>
        <v>0</v>
      </c>
      <c r="BG222" s="218">
        <f>IF(N222="zákl. přenesená",J222,0)</f>
        <v>0</v>
      </c>
      <c r="BH222" s="218">
        <f>IF(N222="sníž. přenesená",J222,0)</f>
        <v>0</v>
      </c>
      <c r="BI222" s="218">
        <f>IF(N222="nulová",J222,0)</f>
        <v>0</v>
      </c>
      <c r="BJ222" s="19" t="s">
        <v>84</v>
      </c>
      <c r="BK222" s="218">
        <f>ROUND(I222*H222,2)</f>
        <v>0</v>
      </c>
      <c r="BL222" s="19" t="s">
        <v>147</v>
      </c>
      <c r="BM222" s="217" t="s">
        <v>303</v>
      </c>
    </row>
    <row r="223" s="15" customFormat="1">
      <c r="A223" s="15"/>
      <c r="B223" s="247"/>
      <c r="C223" s="248"/>
      <c r="D223" s="226" t="s">
        <v>151</v>
      </c>
      <c r="E223" s="249" t="s">
        <v>19</v>
      </c>
      <c r="F223" s="250" t="s">
        <v>294</v>
      </c>
      <c r="G223" s="248"/>
      <c r="H223" s="249" t="s">
        <v>19</v>
      </c>
      <c r="I223" s="251"/>
      <c r="J223" s="248"/>
      <c r="K223" s="248"/>
      <c r="L223" s="252"/>
      <c r="M223" s="253"/>
      <c r="N223" s="254"/>
      <c r="O223" s="254"/>
      <c r="P223" s="254"/>
      <c r="Q223" s="254"/>
      <c r="R223" s="254"/>
      <c r="S223" s="254"/>
      <c r="T223" s="25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56" t="s">
        <v>151</v>
      </c>
      <c r="AU223" s="256" t="s">
        <v>140</v>
      </c>
      <c r="AV223" s="15" t="s">
        <v>84</v>
      </c>
      <c r="AW223" s="15" t="s">
        <v>36</v>
      </c>
      <c r="AX223" s="15" t="s">
        <v>76</v>
      </c>
      <c r="AY223" s="256" t="s">
        <v>139</v>
      </c>
    </row>
    <row r="224" s="13" customFormat="1">
      <c r="A224" s="13"/>
      <c r="B224" s="224"/>
      <c r="C224" s="225"/>
      <c r="D224" s="226" t="s">
        <v>151</v>
      </c>
      <c r="E224" s="227" t="s">
        <v>19</v>
      </c>
      <c r="F224" s="228" t="s">
        <v>295</v>
      </c>
      <c r="G224" s="225"/>
      <c r="H224" s="229">
        <v>12.15</v>
      </c>
      <c r="I224" s="230"/>
      <c r="J224" s="225"/>
      <c r="K224" s="225"/>
      <c r="L224" s="231"/>
      <c r="M224" s="232"/>
      <c r="N224" s="233"/>
      <c r="O224" s="233"/>
      <c r="P224" s="233"/>
      <c r="Q224" s="233"/>
      <c r="R224" s="233"/>
      <c r="S224" s="233"/>
      <c r="T224" s="234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5" t="s">
        <v>151</v>
      </c>
      <c r="AU224" s="235" t="s">
        <v>140</v>
      </c>
      <c r="AV224" s="13" t="s">
        <v>86</v>
      </c>
      <c r="AW224" s="13" t="s">
        <v>36</v>
      </c>
      <c r="AX224" s="13" t="s">
        <v>76</v>
      </c>
      <c r="AY224" s="235" t="s">
        <v>139</v>
      </c>
    </row>
    <row r="225" s="14" customFormat="1">
      <c r="A225" s="14"/>
      <c r="B225" s="236"/>
      <c r="C225" s="237"/>
      <c r="D225" s="226" t="s">
        <v>151</v>
      </c>
      <c r="E225" s="238" t="s">
        <v>19</v>
      </c>
      <c r="F225" s="239" t="s">
        <v>153</v>
      </c>
      <c r="G225" s="237"/>
      <c r="H225" s="240">
        <v>12.15</v>
      </c>
      <c r="I225" s="241"/>
      <c r="J225" s="237"/>
      <c r="K225" s="237"/>
      <c r="L225" s="242"/>
      <c r="M225" s="243"/>
      <c r="N225" s="244"/>
      <c r="O225" s="244"/>
      <c r="P225" s="244"/>
      <c r="Q225" s="244"/>
      <c r="R225" s="244"/>
      <c r="S225" s="244"/>
      <c r="T225" s="245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46" t="s">
        <v>151</v>
      </c>
      <c r="AU225" s="246" t="s">
        <v>140</v>
      </c>
      <c r="AV225" s="14" t="s">
        <v>147</v>
      </c>
      <c r="AW225" s="14" t="s">
        <v>36</v>
      </c>
      <c r="AX225" s="14" t="s">
        <v>84</v>
      </c>
      <c r="AY225" s="246" t="s">
        <v>139</v>
      </c>
    </row>
    <row r="226" s="12" customFormat="1" ht="22.8" customHeight="1">
      <c r="A226" s="12"/>
      <c r="B226" s="190"/>
      <c r="C226" s="191"/>
      <c r="D226" s="192" t="s">
        <v>75</v>
      </c>
      <c r="E226" s="204" t="s">
        <v>304</v>
      </c>
      <c r="F226" s="204" t="s">
        <v>305</v>
      </c>
      <c r="G226" s="191"/>
      <c r="H226" s="191"/>
      <c r="I226" s="194"/>
      <c r="J226" s="205">
        <f>BK226</f>
        <v>0</v>
      </c>
      <c r="K226" s="191"/>
      <c r="L226" s="196"/>
      <c r="M226" s="197"/>
      <c r="N226" s="198"/>
      <c r="O226" s="198"/>
      <c r="P226" s="199">
        <f>SUM(P227:P237)</f>
        <v>0</v>
      </c>
      <c r="Q226" s="198"/>
      <c r="R226" s="199">
        <f>SUM(R227:R237)</f>
        <v>0</v>
      </c>
      <c r="S226" s="198"/>
      <c r="T226" s="200">
        <f>SUM(T227:T237)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01" t="s">
        <v>84</v>
      </c>
      <c r="AT226" s="202" t="s">
        <v>75</v>
      </c>
      <c r="AU226" s="202" t="s">
        <v>84</v>
      </c>
      <c r="AY226" s="201" t="s">
        <v>139</v>
      </c>
      <c r="BK226" s="203">
        <f>SUM(BK227:BK237)</f>
        <v>0</v>
      </c>
    </row>
    <row r="227" s="2" customFormat="1" ht="37.8" customHeight="1">
      <c r="A227" s="40"/>
      <c r="B227" s="41"/>
      <c r="C227" s="206" t="s">
        <v>306</v>
      </c>
      <c r="D227" s="206" t="s">
        <v>142</v>
      </c>
      <c r="E227" s="207" t="s">
        <v>307</v>
      </c>
      <c r="F227" s="208" t="s">
        <v>308</v>
      </c>
      <c r="G227" s="209" t="s">
        <v>309</v>
      </c>
      <c r="H227" s="210">
        <v>19.021999999999998</v>
      </c>
      <c r="I227" s="211"/>
      <c r="J227" s="212">
        <f>ROUND(I227*H227,2)</f>
        <v>0</v>
      </c>
      <c r="K227" s="208" t="s">
        <v>146</v>
      </c>
      <c r="L227" s="46"/>
      <c r="M227" s="213" t="s">
        <v>19</v>
      </c>
      <c r="N227" s="214" t="s">
        <v>47</v>
      </c>
      <c r="O227" s="86"/>
      <c r="P227" s="215">
        <f>O227*H227</f>
        <v>0</v>
      </c>
      <c r="Q227" s="215">
        <v>0</v>
      </c>
      <c r="R227" s="215">
        <f>Q227*H227</f>
        <v>0</v>
      </c>
      <c r="S227" s="215">
        <v>0</v>
      </c>
      <c r="T227" s="216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17" t="s">
        <v>147</v>
      </c>
      <c r="AT227" s="217" t="s">
        <v>142</v>
      </c>
      <c r="AU227" s="217" t="s">
        <v>86</v>
      </c>
      <c r="AY227" s="19" t="s">
        <v>139</v>
      </c>
      <c r="BE227" s="218">
        <f>IF(N227="základní",J227,0)</f>
        <v>0</v>
      </c>
      <c r="BF227" s="218">
        <f>IF(N227="snížená",J227,0)</f>
        <v>0</v>
      </c>
      <c r="BG227" s="218">
        <f>IF(N227="zákl. přenesená",J227,0)</f>
        <v>0</v>
      </c>
      <c r="BH227" s="218">
        <f>IF(N227="sníž. přenesená",J227,0)</f>
        <v>0</v>
      </c>
      <c r="BI227" s="218">
        <f>IF(N227="nulová",J227,0)</f>
        <v>0</v>
      </c>
      <c r="BJ227" s="19" t="s">
        <v>84</v>
      </c>
      <c r="BK227" s="218">
        <f>ROUND(I227*H227,2)</f>
        <v>0</v>
      </c>
      <c r="BL227" s="19" t="s">
        <v>147</v>
      </c>
      <c r="BM227" s="217" t="s">
        <v>310</v>
      </c>
    </row>
    <row r="228" s="2" customFormat="1">
      <c r="A228" s="40"/>
      <c r="B228" s="41"/>
      <c r="C228" s="42"/>
      <c r="D228" s="219" t="s">
        <v>149</v>
      </c>
      <c r="E228" s="42"/>
      <c r="F228" s="220" t="s">
        <v>311</v>
      </c>
      <c r="G228" s="42"/>
      <c r="H228" s="42"/>
      <c r="I228" s="221"/>
      <c r="J228" s="42"/>
      <c r="K228" s="42"/>
      <c r="L228" s="46"/>
      <c r="M228" s="222"/>
      <c r="N228" s="223"/>
      <c r="O228" s="86"/>
      <c r="P228" s="86"/>
      <c r="Q228" s="86"/>
      <c r="R228" s="86"/>
      <c r="S228" s="86"/>
      <c r="T228" s="87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9" t="s">
        <v>149</v>
      </c>
      <c r="AU228" s="19" t="s">
        <v>86</v>
      </c>
    </row>
    <row r="229" s="2" customFormat="1" ht="16.5" customHeight="1">
      <c r="A229" s="40"/>
      <c r="B229" s="41"/>
      <c r="C229" s="206" t="s">
        <v>312</v>
      </c>
      <c r="D229" s="206" t="s">
        <v>142</v>
      </c>
      <c r="E229" s="207" t="s">
        <v>313</v>
      </c>
      <c r="F229" s="208" t="s">
        <v>314</v>
      </c>
      <c r="G229" s="209" t="s">
        <v>309</v>
      </c>
      <c r="H229" s="210">
        <v>19.021999999999998</v>
      </c>
      <c r="I229" s="211"/>
      <c r="J229" s="212">
        <f>ROUND(I229*H229,2)</f>
        <v>0</v>
      </c>
      <c r="K229" s="208" t="s">
        <v>146</v>
      </c>
      <c r="L229" s="46"/>
      <c r="M229" s="213" t="s">
        <v>19</v>
      </c>
      <c r="N229" s="214" t="s">
        <v>47</v>
      </c>
      <c r="O229" s="86"/>
      <c r="P229" s="215">
        <f>O229*H229</f>
        <v>0</v>
      </c>
      <c r="Q229" s="215">
        <v>0</v>
      </c>
      <c r="R229" s="215">
        <f>Q229*H229</f>
        <v>0</v>
      </c>
      <c r="S229" s="215">
        <v>0</v>
      </c>
      <c r="T229" s="216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17" t="s">
        <v>147</v>
      </c>
      <c r="AT229" s="217" t="s">
        <v>142</v>
      </c>
      <c r="AU229" s="217" t="s">
        <v>86</v>
      </c>
      <c r="AY229" s="19" t="s">
        <v>139</v>
      </c>
      <c r="BE229" s="218">
        <f>IF(N229="základní",J229,0)</f>
        <v>0</v>
      </c>
      <c r="BF229" s="218">
        <f>IF(N229="snížená",J229,0)</f>
        <v>0</v>
      </c>
      <c r="BG229" s="218">
        <f>IF(N229="zákl. přenesená",J229,0)</f>
        <v>0</v>
      </c>
      <c r="BH229" s="218">
        <f>IF(N229="sníž. přenesená",J229,0)</f>
        <v>0</v>
      </c>
      <c r="BI229" s="218">
        <f>IF(N229="nulová",J229,0)</f>
        <v>0</v>
      </c>
      <c r="BJ229" s="19" t="s">
        <v>84</v>
      </c>
      <c r="BK229" s="218">
        <f>ROUND(I229*H229,2)</f>
        <v>0</v>
      </c>
      <c r="BL229" s="19" t="s">
        <v>147</v>
      </c>
      <c r="BM229" s="217" t="s">
        <v>315</v>
      </c>
    </row>
    <row r="230" s="2" customFormat="1">
      <c r="A230" s="40"/>
      <c r="B230" s="41"/>
      <c r="C230" s="42"/>
      <c r="D230" s="219" t="s">
        <v>149</v>
      </c>
      <c r="E230" s="42"/>
      <c r="F230" s="220" t="s">
        <v>316</v>
      </c>
      <c r="G230" s="42"/>
      <c r="H230" s="42"/>
      <c r="I230" s="221"/>
      <c r="J230" s="42"/>
      <c r="K230" s="42"/>
      <c r="L230" s="46"/>
      <c r="M230" s="222"/>
      <c r="N230" s="223"/>
      <c r="O230" s="86"/>
      <c r="P230" s="86"/>
      <c r="Q230" s="86"/>
      <c r="R230" s="86"/>
      <c r="S230" s="86"/>
      <c r="T230" s="87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9" t="s">
        <v>149</v>
      </c>
      <c r="AU230" s="19" t="s">
        <v>86</v>
      </c>
    </row>
    <row r="231" s="2" customFormat="1" ht="33" customHeight="1">
      <c r="A231" s="40"/>
      <c r="B231" s="41"/>
      <c r="C231" s="206" t="s">
        <v>317</v>
      </c>
      <c r="D231" s="206" t="s">
        <v>142</v>
      </c>
      <c r="E231" s="207" t="s">
        <v>318</v>
      </c>
      <c r="F231" s="208" t="s">
        <v>319</v>
      </c>
      <c r="G231" s="209" t="s">
        <v>309</v>
      </c>
      <c r="H231" s="210">
        <v>19.021999999999998</v>
      </c>
      <c r="I231" s="211"/>
      <c r="J231" s="212">
        <f>ROUND(I231*H231,2)</f>
        <v>0</v>
      </c>
      <c r="K231" s="208" t="s">
        <v>146</v>
      </c>
      <c r="L231" s="46"/>
      <c r="M231" s="213" t="s">
        <v>19</v>
      </c>
      <c r="N231" s="214" t="s">
        <v>47</v>
      </c>
      <c r="O231" s="86"/>
      <c r="P231" s="215">
        <f>O231*H231</f>
        <v>0</v>
      </c>
      <c r="Q231" s="215">
        <v>0</v>
      </c>
      <c r="R231" s="215">
        <f>Q231*H231</f>
        <v>0</v>
      </c>
      <c r="S231" s="215">
        <v>0</v>
      </c>
      <c r="T231" s="216">
        <f>S231*H231</f>
        <v>0</v>
      </c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R231" s="217" t="s">
        <v>147</v>
      </c>
      <c r="AT231" s="217" t="s">
        <v>142</v>
      </c>
      <c r="AU231" s="217" t="s">
        <v>86</v>
      </c>
      <c r="AY231" s="19" t="s">
        <v>139</v>
      </c>
      <c r="BE231" s="218">
        <f>IF(N231="základní",J231,0)</f>
        <v>0</v>
      </c>
      <c r="BF231" s="218">
        <f>IF(N231="snížená",J231,0)</f>
        <v>0</v>
      </c>
      <c r="BG231" s="218">
        <f>IF(N231="zákl. přenesená",J231,0)</f>
        <v>0</v>
      </c>
      <c r="BH231" s="218">
        <f>IF(N231="sníž. přenesená",J231,0)</f>
        <v>0</v>
      </c>
      <c r="BI231" s="218">
        <f>IF(N231="nulová",J231,0)</f>
        <v>0</v>
      </c>
      <c r="BJ231" s="19" t="s">
        <v>84</v>
      </c>
      <c r="BK231" s="218">
        <f>ROUND(I231*H231,2)</f>
        <v>0</v>
      </c>
      <c r="BL231" s="19" t="s">
        <v>147</v>
      </c>
      <c r="BM231" s="217" t="s">
        <v>320</v>
      </c>
    </row>
    <row r="232" s="2" customFormat="1">
      <c r="A232" s="40"/>
      <c r="B232" s="41"/>
      <c r="C232" s="42"/>
      <c r="D232" s="219" t="s">
        <v>149</v>
      </c>
      <c r="E232" s="42"/>
      <c r="F232" s="220" t="s">
        <v>321</v>
      </c>
      <c r="G232" s="42"/>
      <c r="H232" s="42"/>
      <c r="I232" s="221"/>
      <c r="J232" s="42"/>
      <c r="K232" s="42"/>
      <c r="L232" s="46"/>
      <c r="M232" s="222"/>
      <c r="N232" s="223"/>
      <c r="O232" s="86"/>
      <c r="P232" s="86"/>
      <c r="Q232" s="86"/>
      <c r="R232" s="86"/>
      <c r="S232" s="86"/>
      <c r="T232" s="87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T232" s="19" t="s">
        <v>149</v>
      </c>
      <c r="AU232" s="19" t="s">
        <v>86</v>
      </c>
    </row>
    <row r="233" s="2" customFormat="1" ht="24.15" customHeight="1">
      <c r="A233" s="40"/>
      <c r="B233" s="41"/>
      <c r="C233" s="206" t="s">
        <v>322</v>
      </c>
      <c r="D233" s="206" t="s">
        <v>142</v>
      </c>
      <c r="E233" s="207" t="s">
        <v>323</v>
      </c>
      <c r="F233" s="208" t="s">
        <v>324</v>
      </c>
      <c r="G233" s="209" t="s">
        <v>309</v>
      </c>
      <c r="H233" s="210">
        <v>266.30799999999999</v>
      </c>
      <c r="I233" s="211"/>
      <c r="J233" s="212">
        <f>ROUND(I233*H233,2)</f>
        <v>0</v>
      </c>
      <c r="K233" s="208" t="s">
        <v>146</v>
      </c>
      <c r="L233" s="46"/>
      <c r="M233" s="213" t="s">
        <v>19</v>
      </c>
      <c r="N233" s="214" t="s">
        <v>47</v>
      </c>
      <c r="O233" s="86"/>
      <c r="P233" s="215">
        <f>O233*H233</f>
        <v>0</v>
      </c>
      <c r="Q233" s="215">
        <v>0</v>
      </c>
      <c r="R233" s="215">
        <f>Q233*H233</f>
        <v>0</v>
      </c>
      <c r="S233" s="215">
        <v>0</v>
      </c>
      <c r="T233" s="216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17" t="s">
        <v>147</v>
      </c>
      <c r="AT233" s="217" t="s">
        <v>142</v>
      </c>
      <c r="AU233" s="217" t="s">
        <v>86</v>
      </c>
      <c r="AY233" s="19" t="s">
        <v>139</v>
      </c>
      <c r="BE233" s="218">
        <f>IF(N233="základní",J233,0)</f>
        <v>0</v>
      </c>
      <c r="BF233" s="218">
        <f>IF(N233="snížená",J233,0)</f>
        <v>0</v>
      </c>
      <c r="BG233" s="218">
        <f>IF(N233="zákl. přenesená",J233,0)</f>
        <v>0</v>
      </c>
      <c r="BH233" s="218">
        <f>IF(N233="sníž. přenesená",J233,0)</f>
        <v>0</v>
      </c>
      <c r="BI233" s="218">
        <f>IF(N233="nulová",J233,0)</f>
        <v>0</v>
      </c>
      <c r="BJ233" s="19" t="s">
        <v>84</v>
      </c>
      <c r="BK233" s="218">
        <f>ROUND(I233*H233,2)</f>
        <v>0</v>
      </c>
      <c r="BL233" s="19" t="s">
        <v>147</v>
      </c>
      <c r="BM233" s="217" t="s">
        <v>325</v>
      </c>
    </row>
    <row r="234" s="2" customFormat="1">
      <c r="A234" s="40"/>
      <c r="B234" s="41"/>
      <c r="C234" s="42"/>
      <c r="D234" s="219" t="s">
        <v>149</v>
      </c>
      <c r="E234" s="42"/>
      <c r="F234" s="220" t="s">
        <v>326</v>
      </c>
      <c r="G234" s="42"/>
      <c r="H234" s="42"/>
      <c r="I234" s="221"/>
      <c r="J234" s="42"/>
      <c r="K234" s="42"/>
      <c r="L234" s="46"/>
      <c r="M234" s="222"/>
      <c r="N234" s="223"/>
      <c r="O234" s="86"/>
      <c r="P234" s="86"/>
      <c r="Q234" s="86"/>
      <c r="R234" s="86"/>
      <c r="S234" s="86"/>
      <c r="T234" s="87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9" t="s">
        <v>149</v>
      </c>
      <c r="AU234" s="19" t="s">
        <v>86</v>
      </c>
    </row>
    <row r="235" s="13" customFormat="1">
      <c r="A235" s="13"/>
      <c r="B235" s="224"/>
      <c r="C235" s="225"/>
      <c r="D235" s="226" t="s">
        <v>151</v>
      </c>
      <c r="E235" s="225"/>
      <c r="F235" s="228" t="s">
        <v>327</v>
      </c>
      <c r="G235" s="225"/>
      <c r="H235" s="229">
        <v>266.30799999999999</v>
      </c>
      <c r="I235" s="230"/>
      <c r="J235" s="225"/>
      <c r="K235" s="225"/>
      <c r="L235" s="231"/>
      <c r="M235" s="232"/>
      <c r="N235" s="233"/>
      <c r="O235" s="233"/>
      <c r="P235" s="233"/>
      <c r="Q235" s="233"/>
      <c r="R235" s="233"/>
      <c r="S235" s="233"/>
      <c r="T235" s="234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5" t="s">
        <v>151</v>
      </c>
      <c r="AU235" s="235" t="s">
        <v>86</v>
      </c>
      <c r="AV235" s="13" t="s">
        <v>86</v>
      </c>
      <c r="AW235" s="13" t="s">
        <v>4</v>
      </c>
      <c r="AX235" s="13" t="s">
        <v>84</v>
      </c>
      <c r="AY235" s="235" t="s">
        <v>139</v>
      </c>
    </row>
    <row r="236" s="2" customFormat="1" ht="49.05" customHeight="1">
      <c r="A236" s="40"/>
      <c r="B236" s="41"/>
      <c r="C236" s="206" t="s">
        <v>328</v>
      </c>
      <c r="D236" s="206" t="s">
        <v>142</v>
      </c>
      <c r="E236" s="207" t="s">
        <v>329</v>
      </c>
      <c r="F236" s="208" t="s">
        <v>330</v>
      </c>
      <c r="G236" s="209" t="s">
        <v>309</v>
      </c>
      <c r="H236" s="210">
        <v>19.021999999999998</v>
      </c>
      <c r="I236" s="211"/>
      <c r="J236" s="212">
        <f>ROUND(I236*H236,2)</f>
        <v>0</v>
      </c>
      <c r="K236" s="208" t="s">
        <v>146</v>
      </c>
      <c r="L236" s="46"/>
      <c r="M236" s="213" t="s">
        <v>19</v>
      </c>
      <c r="N236" s="214" t="s">
        <v>47</v>
      </c>
      <c r="O236" s="86"/>
      <c r="P236" s="215">
        <f>O236*H236</f>
        <v>0</v>
      </c>
      <c r="Q236" s="215">
        <v>0</v>
      </c>
      <c r="R236" s="215">
        <f>Q236*H236</f>
        <v>0</v>
      </c>
      <c r="S236" s="215">
        <v>0</v>
      </c>
      <c r="T236" s="216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17" t="s">
        <v>147</v>
      </c>
      <c r="AT236" s="217" t="s">
        <v>142</v>
      </c>
      <c r="AU236" s="217" t="s">
        <v>86</v>
      </c>
      <c r="AY236" s="19" t="s">
        <v>139</v>
      </c>
      <c r="BE236" s="218">
        <f>IF(N236="základní",J236,0)</f>
        <v>0</v>
      </c>
      <c r="BF236" s="218">
        <f>IF(N236="snížená",J236,0)</f>
        <v>0</v>
      </c>
      <c r="BG236" s="218">
        <f>IF(N236="zákl. přenesená",J236,0)</f>
        <v>0</v>
      </c>
      <c r="BH236" s="218">
        <f>IF(N236="sníž. přenesená",J236,0)</f>
        <v>0</v>
      </c>
      <c r="BI236" s="218">
        <f>IF(N236="nulová",J236,0)</f>
        <v>0</v>
      </c>
      <c r="BJ236" s="19" t="s">
        <v>84</v>
      </c>
      <c r="BK236" s="218">
        <f>ROUND(I236*H236,2)</f>
        <v>0</v>
      </c>
      <c r="BL236" s="19" t="s">
        <v>147</v>
      </c>
      <c r="BM236" s="217" t="s">
        <v>331</v>
      </c>
    </row>
    <row r="237" s="2" customFormat="1">
      <c r="A237" s="40"/>
      <c r="B237" s="41"/>
      <c r="C237" s="42"/>
      <c r="D237" s="219" t="s">
        <v>149</v>
      </c>
      <c r="E237" s="42"/>
      <c r="F237" s="220" t="s">
        <v>332</v>
      </c>
      <c r="G237" s="42"/>
      <c r="H237" s="42"/>
      <c r="I237" s="221"/>
      <c r="J237" s="42"/>
      <c r="K237" s="42"/>
      <c r="L237" s="46"/>
      <c r="M237" s="222"/>
      <c r="N237" s="223"/>
      <c r="O237" s="86"/>
      <c r="P237" s="86"/>
      <c r="Q237" s="86"/>
      <c r="R237" s="86"/>
      <c r="S237" s="86"/>
      <c r="T237" s="87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T237" s="19" t="s">
        <v>149</v>
      </c>
      <c r="AU237" s="19" t="s">
        <v>86</v>
      </c>
    </row>
    <row r="238" s="12" customFormat="1" ht="22.8" customHeight="1">
      <c r="A238" s="12"/>
      <c r="B238" s="190"/>
      <c r="C238" s="191"/>
      <c r="D238" s="192" t="s">
        <v>75</v>
      </c>
      <c r="E238" s="204" t="s">
        <v>333</v>
      </c>
      <c r="F238" s="204" t="s">
        <v>334</v>
      </c>
      <c r="G238" s="191"/>
      <c r="H238" s="191"/>
      <c r="I238" s="194"/>
      <c r="J238" s="205">
        <f>BK238</f>
        <v>0</v>
      </c>
      <c r="K238" s="191"/>
      <c r="L238" s="196"/>
      <c r="M238" s="197"/>
      <c r="N238" s="198"/>
      <c r="O238" s="198"/>
      <c r="P238" s="199">
        <f>SUM(P239:P240)</f>
        <v>0</v>
      </c>
      <c r="Q238" s="198"/>
      <c r="R238" s="199">
        <f>SUM(R239:R240)</f>
        <v>0</v>
      </c>
      <c r="S238" s="198"/>
      <c r="T238" s="200">
        <f>SUM(T239:T240)</f>
        <v>0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201" t="s">
        <v>84</v>
      </c>
      <c r="AT238" s="202" t="s">
        <v>75</v>
      </c>
      <c r="AU238" s="202" t="s">
        <v>84</v>
      </c>
      <c r="AY238" s="201" t="s">
        <v>139</v>
      </c>
      <c r="BK238" s="203">
        <f>SUM(BK239:BK240)</f>
        <v>0</v>
      </c>
    </row>
    <row r="239" s="2" customFormat="1" ht="55.5" customHeight="1">
      <c r="A239" s="40"/>
      <c r="B239" s="41"/>
      <c r="C239" s="206" t="s">
        <v>335</v>
      </c>
      <c r="D239" s="206" t="s">
        <v>142</v>
      </c>
      <c r="E239" s="207" t="s">
        <v>336</v>
      </c>
      <c r="F239" s="208" t="s">
        <v>337</v>
      </c>
      <c r="G239" s="209" t="s">
        <v>309</v>
      </c>
      <c r="H239" s="210">
        <v>4.7069999999999999</v>
      </c>
      <c r="I239" s="211"/>
      <c r="J239" s="212">
        <f>ROUND(I239*H239,2)</f>
        <v>0</v>
      </c>
      <c r="K239" s="208" t="s">
        <v>146</v>
      </c>
      <c r="L239" s="46"/>
      <c r="M239" s="213" t="s">
        <v>19</v>
      </c>
      <c r="N239" s="214" t="s">
        <v>47</v>
      </c>
      <c r="O239" s="86"/>
      <c r="P239" s="215">
        <f>O239*H239</f>
        <v>0</v>
      </c>
      <c r="Q239" s="215">
        <v>0</v>
      </c>
      <c r="R239" s="215">
        <f>Q239*H239</f>
        <v>0</v>
      </c>
      <c r="S239" s="215">
        <v>0</v>
      </c>
      <c r="T239" s="216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17" t="s">
        <v>147</v>
      </c>
      <c r="AT239" s="217" t="s">
        <v>142</v>
      </c>
      <c r="AU239" s="217" t="s">
        <v>86</v>
      </c>
      <c r="AY239" s="19" t="s">
        <v>139</v>
      </c>
      <c r="BE239" s="218">
        <f>IF(N239="základní",J239,0)</f>
        <v>0</v>
      </c>
      <c r="BF239" s="218">
        <f>IF(N239="snížená",J239,0)</f>
        <v>0</v>
      </c>
      <c r="BG239" s="218">
        <f>IF(N239="zákl. přenesená",J239,0)</f>
        <v>0</v>
      </c>
      <c r="BH239" s="218">
        <f>IF(N239="sníž. přenesená",J239,0)</f>
        <v>0</v>
      </c>
      <c r="BI239" s="218">
        <f>IF(N239="nulová",J239,0)</f>
        <v>0</v>
      </c>
      <c r="BJ239" s="19" t="s">
        <v>84</v>
      </c>
      <c r="BK239" s="218">
        <f>ROUND(I239*H239,2)</f>
        <v>0</v>
      </c>
      <c r="BL239" s="19" t="s">
        <v>147</v>
      </c>
      <c r="BM239" s="217" t="s">
        <v>338</v>
      </c>
    </row>
    <row r="240" s="2" customFormat="1">
      <c r="A240" s="40"/>
      <c r="B240" s="41"/>
      <c r="C240" s="42"/>
      <c r="D240" s="219" t="s">
        <v>149</v>
      </c>
      <c r="E240" s="42"/>
      <c r="F240" s="220" t="s">
        <v>339</v>
      </c>
      <c r="G240" s="42"/>
      <c r="H240" s="42"/>
      <c r="I240" s="221"/>
      <c r="J240" s="42"/>
      <c r="K240" s="42"/>
      <c r="L240" s="46"/>
      <c r="M240" s="222"/>
      <c r="N240" s="223"/>
      <c r="O240" s="86"/>
      <c r="P240" s="86"/>
      <c r="Q240" s="86"/>
      <c r="R240" s="86"/>
      <c r="S240" s="86"/>
      <c r="T240" s="87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T240" s="19" t="s">
        <v>149</v>
      </c>
      <c r="AU240" s="19" t="s">
        <v>86</v>
      </c>
    </row>
    <row r="241" s="12" customFormat="1" ht="25.92" customHeight="1">
      <c r="A241" s="12"/>
      <c r="B241" s="190"/>
      <c r="C241" s="191"/>
      <c r="D241" s="192" t="s">
        <v>75</v>
      </c>
      <c r="E241" s="193" t="s">
        <v>340</v>
      </c>
      <c r="F241" s="193" t="s">
        <v>341</v>
      </c>
      <c r="G241" s="191"/>
      <c r="H241" s="191"/>
      <c r="I241" s="194"/>
      <c r="J241" s="195">
        <f>BK241</f>
        <v>0</v>
      </c>
      <c r="K241" s="191"/>
      <c r="L241" s="196"/>
      <c r="M241" s="197"/>
      <c r="N241" s="198"/>
      <c r="O241" s="198"/>
      <c r="P241" s="199">
        <f>P242+P269+P280+P289+P305+P310+P348+P394</f>
        <v>0</v>
      </c>
      <c r="Q241" s="198"/>
      <c r="R241" s="199">
        <f>R242+R269+R280+R289+R305+R310+R348+R394</f>
        <v>0.82091731999999995</v>
      </c>
      <c r="S241" s="198"/>
      <c r="T241" s="200">
        <f>T242+T269+T280+T289+T305+T310+T348+T394</f>
        <v>3.9680990999999999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01" t="s">
        <v>86</v>
      </c>
      <c r="AT241" s="202" t="s">
        <v>75</v>
      </c>
      <c r="AU241" s="202" t="s">
        <v>76</v>
      </c>
      <c r="AY241" s="201" t="s">
        <v>139</v>
      </c>
      <c r="BK241" s="203">
        <f>BK242+BK269+BK280+BK289+BK305+BK310+BK348+BK394</f>
        <v>0</v>
      </c>
    </row>
    <row r="242" s="12" customFormat="1" ht="22.8" customHeight="1">
      <c r="A242" s="12"/>
      <c r="B242" s="190"/>
      <c r="C242" s="191"/>
      <c r="D242" s="192" t="s">
        <v>75</v>
      </c>
      <c r="E242" s="204" t="s">
        <v>342</v>
      </c>
      <c r="F242" s="204" t="s">
        <v>343</v>
      </c>
      <c r="G242" s="191"/>
      <c r="H242" s="191"/>
      <c r="I242" s="194"/>
      <c r="J242" s="205">
        <f>BK242</f>
        <v>0</v>
      </c>
      <c r="K242" s="191"/>
      <c r="L242" s="196"/>
      <c r="M242" s="197"/>
      <c r="N242" s="198"/>
      <c r="O242" s="198"/>
      <c r="P242" s="199">
        <f>SUM(P243:P268)</f>
        <v>0</v>
      </c>
      <c r="Q242" s="198"/>
      <c r="R242" s="199">
        <f>SUM(R243:R268)</f>
        <v>0</v>
      </c>
      <c r="S242" s="198"/>
      <c r="T242" s="200">
        <f>SUM(T243:T268)</f>
        <v>2.5642640000000001</v>
      </c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R242" s="201" t="s">
        <v>86</v>
      </c>
      <c r="AT242" s="202" t="s">
        <v>75</v>
      </c>
      <c r="AU242" s="202" t="s">
        <v>84</v>
      </c>
      <c r="AY242" s="201" t="s">
        <v>139</v>
      </c>
      <c r="BK242" s="203">
        <f>SUM(BK243:BK268)</f>
        <v>0</v>
      </c>
    </row>
    <row r="243" s="2" customFormat="1" ht="55.5" customHeight="1">
      <c r="A243" s="40"/>
      <c r="B243" s="41"/>
      <c r="C243" s="206" t="s">
        <v>344</v>
      </c>
      <c r="D243" s="206" t="s">
        <v>142</v>
      </c>
      <c r="E243" s="207" t="s">
        <v>345</v>
      </c>
      <c r="F243" s="208" t="s">
        <v>346</v>
      </c>
      <c r="G243" s="209" t="s">
        <v>145</v>
      </c>
      <c r="H243" s="210">
        <v>16.34</v>
      </c>
      <c r="I243" s="211"/>
      <c r="J243" s="212">
        <f>ROUND(I243*H243,2)</f>
        <v>0</v>
      </c>
      <c r="K243" s="208" t="s">
        <v>146</v>
      </c>
      <c r="L243" s="46"/>
      <c r="M243" s="213" t="s">
        <v>19</v>
      </c>
      <c r="N243" s="214" t="s">
        <v>47</v>
      </c>
      <c r="O243" s="86"/>
      <c r="P243" s="215">
        <f>O243*H243</f>
        <v>0</v>
      </c>
      <c r="Q243" s="215">
        <v>0</v>
      </c>
      <c r="R243" s="215">
        <f>Q243*H243</f>
        <v>0</v>
      </c>
      <c r="S243" s="215">
        <v>0.0060000000000000001</v>
      </c>
      <c r="T243" s="216">
        <f>S243*H243</f>
        <v>0.098040000000000002</v>
      </c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R243" s="217" t="s">
        <v>243</v>
      </c>
      <c r="AT243" s="217" t="s">
        <v>142</v>
      </c>
      <c r="AU243" s="217" t="s">
        <v>86</v>
      </c>
      <c r="AY243" s="19" t="s">
        <v>139</v>
      </c>
      <c r="BE243" s="218">
        <f>IF(N243="základní",J243,0)</f>
        <v>0</v>
      </c>
      <c r="BF243" s="218">
        <f>IF(N243="snížená",J243,0)</f>
        <v>0</v>
      </c>
      <c r="BG243" s="218">
        <f>IF(N243="zákl. přenesená",J243,0)</f>
        <v>0</v>
      </c>
      <c r="BH243" s="218">
        <f>IF(N243="sníž. přenesená",J243,0)</f>
        <v>0</v>
      </c>
      <c r="BI243" s="218">
        <f>IF(N243="nulová",J243,0)</f>
        <v>0</v>
      </c>
      <c r="BJ243" s="19" t="s">
        <v>84</v>
      </c>
      <c r="BK243" s="218">
        <f>ROUND(I243*H243,2)</f>
        <v>0</v>
      </c>
      <c r="BL243" s="19" t="s">
        <v>243</v>
      </c>
      <c r="BM243" s="217" t="s">
        <v>347</v>
      </c>
    </row>
    <row r="244" s="2" customFormat="1">
      <c r="A244" s="40"/>
      <c r="B244" s="41"/>
      <c r="C244" s="42"/>
      <c r="D244" s="219" t="s">
        <v>149</v>
      </c>
      <c r="E244" s="42"/>
      <c r="F244" s="220" t="s">
        <v>348</v>
      </c>
      <c r="G244" s="42"/>
      <c r="H244" s="42"/>
      <c r="I244" s="221"/>
      <c r="J244" s="42"/>
      <c r="K244" s="42"/>
      <c r="L244" s="46"/>
      <c r="M244" s="222"/>
      <c r="N244" s="223"/>
      <c r="O244" s="86"/>
      <c r="P244" s="86"/>
      <c r="Q244" s="86"/>
      <c r="R244" s="86"/>
      <c r="S244" s="86"/>
      <c r="T244" s="87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T244" s="19" t="s">
        <v>149</v>
      </c>
      <c r="AU244" s="19" t="s">
        <v>86</v>
      </c>
    </row>
    <row r="245" s="15" customFormat="1">
      <c r="A245" s="15"/>
      <c r="B245" s="247"/>
      <c r="C245" s="248"/>
      <c r="D245" s="226" t="s">
        <v>151</v>
      </c>
      <c r="E245" s="249" t="s">
        <v>19</v>
      </c>
      <c r="F245" s="250" t="s">
        <v>262</v>
      </c>
      <c r="G245" s="248"/>
      <c r="H245" s="249" t="s">
        <v>19</v>
      </c>
      <c r="I245" s="251"/>
      <c r="J245" s="248"/>
      <c r="K245" s="248"/>
      <c r="L245" s="252"/>
      <c r="M245" s="253"/>
      <c r="N245" s="254"/>
      <c r="O245" s="254"/>
      <c r="P245" s="254"/>
      <c r="Q245" s="254"/>
      <c r="R245" s="254"/>
      <c r="S245" s="254"/>
      <c r="T245" s="25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56" t="s">
        <v>151</v>
      </c>
      <c r="AU245" s="256" t="s">
        <v>86</v>
      </c>
      <c r="AV245" s="15" t="s">
        <v>84</v>
      </c>
      <c r="AW245" s="15" t="s">
        <v>36</v>
      </c>
      <c r="AX245" s="15" t="s">
        <v>76</v>
      </c>
      <c r="AY245" s="256" t="s">
        <v>139</v>
      </c>
    </row>
    <row r="246" s="13" customFormat="1">
      <c r="A246" s="13"/>
      <c r="B246" s="224"/>
      <c r="C246" s="225"/>
      <c r="D246" s="226" t="s">
        <v>151</v>
      </c>
      <c r="E246" s="227" t="s">
        <v>19</v>
      </c>
      <c r="F246" s="228" t="s">
        <v>263</v>
      </c>
      <c r="G246" s="225"/>
      <c r="H246" s="229">
        <v>16.34</v>
      </c>
      <c r="I246" s="230"/>
      <c r="J246" s="225"/>
      <c r="K246" s="225"/>
      <c r="L246" s="231"/>
      <c r="M246" s="232"/>
      <c r="N246" s="233"/>
      <c r="O246" s="233"/>
      <c r="P246" s="233"/>
      <c r="Q246" s="233"/>
      <c r="R246" s="233"/>
      <c r="S246" s="233"/>
      <c r="T246" s="234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5" t="s">
        <v>151</v>
      </c>
      <c r="AU246" s="235" t="s">
        <v>86</v>
      </c>
      <c r="AV246" s="13" t="s">
        <v>86</v>
      </c>
      <c r="AW246" s="13" t="s">
        <v>36</v>
      </c>
      <c r="AX246" s="13" t="s">
        <v>76</v>
      </c>
      <c r="AY246" s="235" t="s">
        <v>139</v>
      </c>
    </row>
    <row r="247" s="14" customFormat="1">
      <c r="A247" s="14"/>
      <c r="B247" s="236"/>
      <c r="C247" s="237"/>
      <c r="D247" s="226" t="s">
        <v>151</v>
      </c>
      <c r="E247" s="238" t="s">
        <v>19</v>
      </c>
      <c r="F247" s="239" t="s">
        <v>153</v>
      </c>
      <c r="G247" s="237"/>
      <c r="H247" s="240">
        <v>16.34</v>
      </c>
      <c r="I247" s="241"/>
      <c r="J247" s="237"/>
      <c r="K247" s="237"/>
      <c r="L247" s="242"/>
      <c r="M247" s="243"/>
      <c r="N247" s="244"/>
      <c r="O247" s="244"/>
      <c r="P247" s="244"/>
      <c r="Q247" s="244"/>
      <c r="R247" s="244"/>
      <c r="S247" s="244"/>
      <c r="T247" s="245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46" t="s">
        <v>151</v>
      </c>
      <c r="AU247" s="246" t="s">
        <v>86</v>
      </c>
      <c r="AV247" s="14" t="s">
        <v>147</v>
      </c>
      <c r="AW247" s="14" t="s">
        <v>36</v>
      </c>
      <c r="AX247" s="14" t="s">
        <v>84</v>
      </c>
      <c r="AY247" s="246" t="s">
        <v>139</v>
      </c>
    </row>
    <row r="248" s="2" customFormat="1" ht="16.5" customHeight="1">
      <c r="A248" s="40"/>
      <c r="B248" s="41"/>
      <c r="C248" s="206" t="s">
        <v>349</v>
      </c>
      <c r="D248" s="206" t="s">
        <v>142</v>
      </c>
      <c r="E248" s="207" t="s">
        <v>350</v>
      </c>
      <c r="F248" s="208" t="s">
        <v>351</v>
      </c>
      <c r="G248" s="209" t="s">
        <v>145</v>
      </c>
      <c r="H248" s="210">
        <v>16.34</v>
      </c>
      <c r="I248" s="211"/>
      <c r="J248" s="212">
        <f>ROUND(I248*H248,2)</f>
        <v>0</v>
      </c>
      <c r="K248" s="208" t="s">
        <v>19</v>
      </c>
      <c r="L248" s="46"/>
      <c r="M248" s="213" t="s">
        <v>19</v>
      </c>
      <c r="N248" s="214" t="s">
        <v>47</v>
      </c>
      <c r="O248" s="86"/>
      <c r="P248" s="215">
        <f>O248*H248</f>
        <v>0</v>
      </c>
      <c r="Q248" s="215">
        <v>0</v>
      </c>
      <c r="R248" s="215">
        <f>Q248*H248</f>
        <v>0</v>
      </c>
      <c r="S248" s="215">
        <v>0.00059999999999999995</v>
      </c>
      <c r="T248" s="216">
        <f>S248*H248</f>
        <v>0.0098039999999999985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17" t="s">
        <v>243</v>
      </c>
      <c r="AT248" s="217" t="s">
        <v>142</v>
      </c>
      <c r="AU248" s="217" t="s">
        <v>86</v>
      </c>
      <c r="AY248" s="19" t="s">
        <v>139</v>
      </c>
      <c r="BE248" s="218">
        <f>IF(N248="základní",J248,0)</f>
        <v>0</v>
      </c>
      <c r="BF248" s="218">
        <f>IF(N248="snížená",J248,0)</f>
        <v>0</v>
      </c>
      <c r="BG248" s="218">
        <f>IF(N248="zákl. přenesená",J248,0)</f>
        <v>0</v>
      </c>
      <c r="BH248" s="218">
        <f>IF(N248="sníž. přenesená",J248,0)</f>
        <v>0</v>
      </c>
      <c r="BI248" s="218">
        <f>IF(N248="nulová",J248,0)</f>
        <v>0</v>
      </c>
      <c r="BJ248" s="19" t="s">
        <v>84</v>
      </c>
      <c r="BK248" s="218">
        <f>ROUND(I248*H248,2)</f>
        <v>0</v>
      </c>
      <c r="BL248" s="19" t="s">
        <v>243</v>
      </c>
      <c r="BM248" s="217" t="s">
        <v>352</v>
      </c>
    </row>
    <row r="249" s="15" customFormat="1">
      <c r="A249" s="15"/>
      <c r="B249" s="247"/>
      <c r="C249" s="248"/>
      <c r="D249" s="226" t="s">
        <v>151</v>
      </c>
      <c r="E249" s="249" t="s">
        <v>19</v>
      </c>
      <c r="F249" s="250" t="s">
        <v>262</v>
      </c>
      <c r="G249" s="248"/>
      <c r="H249" s="249" t="s">
        <v>19</v>
      </c>
      <c r="I249" s="251"/>
      <c r="J249" s="248"/>
      <c r="K249" s="248"/>
      <c r="L249" s="252"/>
      <c r="M249" s="253"/>
      <c r="N249" s="254"/>
      <c r="O249" s="254"/>
      <c r="P249" s="254"/>
      <c r="Q249" s="254"/>
      <c r="R249" s="254"/>
      <c r="S249" s="254"/>
      <c r="T249" s="25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56" t="s">
        <v>151</v>
      </c>
      <c r="AU249" s="256" t="s">
        <v>86</v>
      </c>
      <c r="AV249" s="15" t="s">
        <v>84</v>
      </c>
      <c r="AW249" s="15" t="s">
        <v>36</v>
      </c>
      <c r="AX249" s="15" t="s">
        <v>76</v>
      </c>
      <c r="AY249" s="256" t="s">
        <v>139</v>
      </c>
    </row>
    <row r="250" s="13" customFormat="1">
      <c r="A250" s="13"/>
      <c r="B250" s="224"/>
      <c r="C250" s="225"/>
      <c r="D250" s="226" t="s">
        <v>151</v>
      </c>
      <c r="E250" s="227" t="s">
        <v>19</v>
      </c>
      <c r="F250" s="228" t="s">
        <v>263</v>
      </c>
      <c r="G250" s="225"/>
      <c r="H250" s="229">
        <v>16.34</v>
      </c>
      <c r="I250" s="230"/>
      <c r="J250" s="225"/>
      <c r="K250" s="225"/>
      <c r="L250" s="231"/>
      <c r="M250" s="232"/>
      <c r="N250" s="233"/>
      <c r="O250" s="233"/>
      <c r="P250" s="233"/>
      <c r="Q250" s="233"/>
      <c r="R250" s="233"/>
      <c r="S250" s="233"/>
      <c r="T250" s="234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5" t="s">
        <v>151</v>
      </c>
      <c r="AU250" s="235" t="s">
        <v>86</v>
      </c>
      <c r="AV250" s="13" t="s">
        <v>86</v>
      </c>
      <c r="AW250" s="13" t="s">
        <v>36</v>
      </c>
      <c r="AX250" s="13" t="s">
        <v>76</v>
      </c>
      <c r="AY250" s="235" t="s">
        <v>139</v>
      </c>
    </row>
    <row r="251" s="14" customFormat="1">
      <c r="A251" s="14"/>
      <c r="B251" s="236"/>
      <c r="C251" s="237"/>
      <c r="D251" s="226" t="s">
        <v>151</v>
      </c>
      <c r="E251" s="238" t="s">
        <v>19</v>
      </c>
      <c r="F251" s="239" t="s">
        <v>153</v>
      </c>
      <c r="G251" s="237"/>
      <c r="H251" s="240">
        <v>16.34</v>
      </c>
      <c r="I251" s="241"/>
      <c r="J251" s="237"/>
      <c r="K251" s="237"/>
      <c r="L251" s="242"/>
      <c r="M251" s="243"/>
      <c r="N251" s="244"/>
      <c r="O251" s="244"/>
      <c r="P251" s="244"/>
      <c r="Q251" s="244"/>
      <c r="R251" s="244"/>
      <c r="S251" s="244"/>
      <c r="T251" s="245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46" t="s">
        <v>151</v>
      </c>
      <c r="AU251" s="246" t="s">
        <v>86</v>
      </c>
      <c r="AV251" s="14" t="s">
        <v>147</v>
      </c>
      <c r="AW251" s="14" t="s">
        <v>36</v>
      </c>
      <c r="AX251" s="14" t="s">
        <v>84</v>
      </c>
      <c r="AY251" s="246" t="s">
        <v>139</v>
      </c>
    </row>
    <row r="252" s="2" customFormat="1" ht="49.05" customHeight="1">
      <c r="A252" s="40"/>
      <c r="B252" s="41"/>
      <c r="C252" s="206" t="s">
        <v>353</v>
      </c>
      <c r="D252" s="206" t="s">
        <v>142</v>
      </c>
      <c r="E252" s="207" t="s">
        <v>354</v>
      </c>
      <c r="F252" s="208" t="s">
        <v>355</v>
      </c>
      <c r="G252" s="209" t="s">
        <v>145</v>
      </c>
      <c r="H252" s="210">
        <v>12.15</v>
      </c>
      <c r="I252" s="211"/>
      <c r="J252" s="212">
        <f>ROUND(I252*H252,2)</f>
        <v>0</v>
      </c>
      <c r="K252" s="208" t="s">
        <v>146</v>
      </c>
      <c r="L252" s="46"/>
      <c r="M252" s="213" t="s">
        <v>19</v>
      </c>
      <c r="N252" s="214" t="s">
        <v>47</v>
      </c>
      <c r="O252" s="86"/>
      <c r="P252" s="215">
        <f>O252*H252</f>
        <v>0</v>
      </c>
      <c r="Q252" s="215">
        <v>0</v>
      </c>
      <c r="R252" s="215">
        <f>Q252*H252</f>
        <v>0</v>
      </c>
      <c r="S252" s="215">
        <v>0.035000000000000003</v>
      </c>
      <c r="T252" s="216">
        <f>S252*H252</f>
        <v>0.42525000000000007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17" t="s">
        <v>243</v>
      </c>
      <c r="AT252" s="217" t="s">
        <v>142</v>
      </c>
      <c r="AU252" s="217" t="s">
        <v>86</v>
      </c>
      <c r="AY252" s="19" t="s">
        <v>139</v>
      </c>
      <c r="BE252" s="218">
        <f>IF(N252="základní",J252,0)</f>
        <v>0</v>
      </c>
      <c r="BF252" s="218">
        <f>IF(N252="snížená",J252,0)</f>
        <v>0</v>
      </c>
      <c r="BG252" s="218">
        <f>IF(N252="zákl. přenesená",J252,0)</f>
        <v>0</v>
      </c>
      <c r="BH252" s="218">
        <f>IF(N252="sníž. přenesená",J252,0)</f>
        <v>0</v>
      </c>
      <c r="BI252" s="218">
        <f>IF(N252="nulová",J252,0)</f>
        <v>0</v>
      </c>
      <c r="BJ252" s="19" t="s">
        <v>84</v>
      </c>
      <c r="BK252" s="218">
        <f>ROUND(I252*H252,2)</f>
        <v>0</v>
      </c>
      <c r="BL252" s="19" t="s">
        <v>243</v>
      </c>
      <c r="BM252" s="217" t="s">
        <v>356</v>
      </c>
    </row>
    <row r="253" s="2" customFormat="1">
      <c r="A253" s="40"/>
      <c r="B253" s="41"/>
      <c r="C253" s="42"/>
      <c r="D253" s="219" t="s">
        <v>149</v>
      </c>
      <c r="E253" s="42"/>
      <c r="F253" s="220" t="s">
        <v>357</v>
      </c>
      <c r="G253" s="42"/>
      <c r="H253" s="42"/>
      <c r="I253" s="221"/>
      <c r="J253" s="42"/>
      <c r="K253" s="42"/>
      <c r="L253" s="46"/>
      <c r="M253" s="222"/>
      <c r="N253" s="223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9" t="s">
        <v>149</v>
      </c>
      <c r="AU253" s="19" t="s">
        <v>86</v>
      </c>
    </row>
    <row r="254" s="15" customFormat="1">
      <c r="A254" s="15"/>
      <c r="B254" s="247"/>
      <c r="C254" s="248"/>
      <c r="D254" s="226" t="s">
        <v>151</v>
      </c>
      <c r="E254" s="249" t="s">
        <v>19</v>
      </c>
      <c r="F254" s="250" t="s">
        <v>294</v>
      </c>
      <c r="G254" s="248"/>
      <c r="H254" s="249" t="s">
        <v>19</v>
      </c>
      <c r="I254" s="251"/>
      <c r="J254" s="248"/>
      <c r="K254" s="248"/>
      <c r="L254" s="252"/>
      <c r="M254" s="253"/>
      <c r="N254" s="254"/>
      <c r="O254" s="254"/>
      <c r="P254" s="254"/>
      <c r="Q254" s="254"/>
      <c r="R254" s="254"/>
      <c r="S254" s="254"/>
      <c r="T254" s="25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T254" s="256" t="s">
        <v>151</v>
      </c>
      <c r="AU254" s="256" t="s">
        <v>86</v>
      </c>
      <c r="AV254" s="15" t="s">
        <v>84</v>
      </c>
      <c r="AW254" s="15" t="s">
        <v>36</v>
      </c>
      <c r="AX254" s="15" t="s">
        <v>76</v>
      </c>
      <c r="AY254" s="256" t="s">
        <v>139</v>
      </c>
    </row>
    <row r="255" s="13" customFormat="1">
      <c r="A255" s="13"/>
      <c r="B255" s="224"/>
      <c r="C255" s="225"/>
      <c r="D255" s="226" t="s">
        <v>151</v>
      </c>
      <c r="E255" s="227" t="s">
        <v>19</v>
      </c>
      <c r="F255" s="228" t="s">
        <v>295</v>
      </c>
      <c r="G255" s="225"/>
      <c r="H255" s="229">
        <v>12.15</v>
      </c>
      <c r="I255" s="230"/>
      <c r="J255" s="225"/>
      <c r="K255" s="225"/>
      <c r="L255" s="231"/>
      <c r="M255" s="232"/>
      <c r="N255" s="233"/>
      <c r="O255" s="233"/>
      <c r="P255" s="233"/>
      <c r="Q255" s="233"/>
      <c r="R255" s="233"/>
      <c r="S255" s="233"/>
      <c r="T255" s="234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5" t="s">
        <v>151</v>
      </c>
      <c r="AU255" s="235" t="s">
        <v>86</v>
      </c>
      <c r="AV255" s="13" t="s">
        <v>86</v>
      </c>
      <c r="AW255" s="13" t="s">
        <v>36</v>
      </c>
      <c r="AX255" s="13" t="s">
        <v>76</v>
      </c>
      <c r="AY255" s="235" t="s">
        <v>139</v>
      </c>
    </row>
    <row r="256" s="14" customFormat="1">
      <c r="A256" s="14"/>
      <c r="B256" s="236"/>
      <c r="C256" s="237"/>
      <c r="D256" s="226" t="s">
        <v>151</v>
      </c>
      <c r="E256" s="238" t="s">
        <v>19</v>
      </c>
      <c r="F256" s="239" t="s">
        <v>153</v>
      </c>
      <c r="G256" s="237"/>
      <c r="H256" s="240">
        <v>12.15</v>
      </c>
      <c r="I256" s="241"/>
      <c r="J256" s="237"/>
      <c r="K256" s="237"/>
      <c r="L256" s="242"/>
      <c r="M256" s="243"/>
      <c r="N256" s="244"/>
      <c r="O256" s="244"/>
      <c r="P256" s="244"/>
      <c r="Q256" s="244"/>
      <c r="R256" s="244"/>
      <c r="S256" s="244"/>
      <c r="T256" s="245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46" t="s">
        <v>151</v>
      </c>
      <c r="AU256" s="246" t="s">
        <v>86</v>
      </c>
      <c r="AV256" s="14" t="s">
        <v>147</v>
      </c>
      <c r="AW256" s="14" t="s">
        <v>36</v>
      </c>
      <c r="AX256" s="14" t="s">
        <v>84</v>
      </c>
      <c r="AY256" s="246" t="s">
        <v>139</v>
      </c>
    </row>
    <row r="257" s="2" customFormat="1" ht="44.25" customHeight="1">
      <c r="A257" s="40"/>
      <c r="B257" s="41"/>
      <c r="C257" s="206" t="s">
        <v>358</v>
      </c>
      <c r="D257" s="206" t="s">
        <v>142</v>
      </c>
      <c r="E257" s="207" t="s">
        <v>359</v>
      </c>
      <c r="F257" s="208" t="s">
        <v>360</v>
      </c>
      <c r="G257" s="209" t="s">
        <v>145</v>
      </c>
      <c r="H257" s="210">
        <v>17.364999999999998</v>
      </c>
      <c r="I257" s="211"/>
      <c r="J257" s="212">
        <f>ROUND(I257*H257,2)</f>
        <v>0</v>
      </c>
      <c r="K257" s="208" t="s">
        <v>146</v>
      </c>
      <c r="L257" s="46"/>
      <c r="M257" s="213" t="s">
        <v>19</v>
      </c>
      <c r="N257" s="214" t="s">
        <v>47</v>
      </c>
      <c r="O257" s="86"/>
      <c r="P257" s="215">
        <f>O257*H257</f>
        <v>0</v>
      </c>
      <c r="Q257" s="215">
        <v>0</v>
      </c>
      <c r="R257" s="215">
        <f>Q257*H257</f>
        <v>0</v>
      </c>
      <c r="S257" s="215">
        <v>0.014999999999999999</v>
      </c>
      <c r="T257" s="216">
        <f>S257*H257</f>
        <v>0.26047499999999996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17" t="s">
        <v>243</v>
      </c>
      <c r="AT257" s="217" t="s">
        <v>142</v>
      </c>
      <c r="AU257" s="217" t="s">
        <v>86</v>
      </c>
      <c r="AY257" s="19" t="s">
        <v>139</v>
      </c>
      <c r="BE257" s="218">
        <f>IF(N257="základní",J257,0)</f>
        <v>0</v>
      </c>
      <c r="BF257" s="218">
        <f>IF(N257="snížená",J257,0)</f>
        <v>0</v>
      </c>
      <c r="BG257" s="218">
        <f>IF(N257="zákl. přenesená",J257,0)</f>
        <v>0</v>
      </c>
      <c r="BH257" s="218">
        <f>IF(N257="sníž. přenesená",J257,0)</f>
        <v>0</v>
      </c>
      <c r="BI257" s="218">
        <f>IF(N257="nulová",J257,0)</f>
        <v>0</v>
      </c>
      <c r="BJ257" s="19" t="s">
        <v>84</v>
      </c>
      <c r="BK257" s="218">
        <f>ROUND(I257*H257,2)</f>
        <v>0</v>
      </c>
      <c r="BL257" s="19" t="s">
        <v>243</v>
      </c>
      <c r="BM257" s="217" t="s">
        <v>361</v>
      </c>
    </row>
    <row r="258" s="2" customFormat="1">
      <c r="A258" s="40"/>
      <c r="B258" s="41"/>
      <c r="C258" s="42"/>
      <c r="D258" s="219" t="s">
        <v>149</v>
      </c>
      <c r="E258" s="42"/>
      <c r="F258" s="220" t="s">
        <v>362</v>
      </c>
      <c r="G258" s="42"/>
      <c r="H258" s="42"/>
      <c r="I258" s="221"/>
      <c r="J258" s="42"/>
      <c r="K258" s="42"/>
      <c r="L258" s="46"/>
      <c r="M258" s="222"/>
      <c r="N258" s="223"/>
      <c r="O258" s="86"/>
      <c r="P258" s="86"/>
      <c r="Q258" s="86"/>
      <c r="R258" s="86"/>
      <c r="S258" s="86"/>
      <c r="T258" s="87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T258" s="19" t="s">
        <v>149</v>
      </c>
      <c r="AU258" s="19" t="s">
        <v>86</v>
      </c>
    </row>
    <row r="259" s="13" customFormat="1">
      <c r="A259" s="13"/>
      <c r="B259" s="224"/>
      <c r="C259" s="225"/>
      <c r="D259" s="226" t="s">
        <v>151</v>
      </c>
      <c r="E259" s="227" t="s">
        <v>19</v>
      </c>
      <c r="F259" s="228" t="s">
        <v>363</v>
      </c>
      <c r="G259" s="225"/>
      <c r="H259" s="229">
        <v>17.364999999999998</v>
      </c>
      <c r="I259" s="230"/>
      <c r="J259" s="225"/>
      <c r="K259" s="225"/>
      <c r="L259" s="231"/>
      <c r="M259" s="232"/>
      <c r="N259" s="233"/>
      <c r="O259" s="233"/>
      <c r="P259" s="233"/>
      <c r="Q259" s="233"/>
      <c r="R259" s="233"/>
      <c r="S259" s="233"/>
      <c r="T259" s="234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35" t="s">
        <v>151</v>
      </c>
      <c r="AU259" s="235" t="s">
        <v>86</v>
      </c>
      <c r="AV259" s="13" t="s">
        <v>86</v>
      </c>
      <c r="AW259" s="13" t="s">
        <v>36</v>
      </c>
      <c r="AX259" s="13" t="s">
        <v>76</v>
      </c>
      <c r="AY259" s="235" t="s">
        <v>139</v>
      </c>
    </row>
    <row r="260" s="14" customFormat="1">
      <c r="A260" s="14"/>
      <c r="B260" s="236"/>
      <c r="C260" s="237"/>
      <c r="D260" s="226" t="s">
        <v>151</v>
      </c>
      <c r="E260" s="238" t="s">
        <v>19</v>
      </c>
      <c r="F260" s="239" t="s">
        <v>153</v>
      </c>
      <c r="G260" s="237"/>
      <c r="H260" s="240">
        <v>17.364999999999998</v>
      </c>
      <c r="I260" s="241"/>
      <c r="J260" s="237"/>
      <c r="K260" s="237"/>
      <c r="L260" s="242"/>
      <c r="M260" s="243"/>
      <c r="N260" s="244"/>
      <c r="O260" s="244"/>
      <c r="P260" s="244"/>
      <c r="Q260" s="244"/>
      <c r="R260" s="244"/>
      <c r="S260" s="244"/>
      <c r="T260" s="245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46" t="s">
        <v>151</v>
      </c>
      <c r="AU260" s="246" t="s">
        <v>86</v>
      </c>
      <c r="AV260" s="14" t="s">
        <v>147</v>
      </c>
      <c r="AW260" s="14" t="s">
        <v>36</v>
      </c>
      <c r="AX260" s="14" t="s">
        <v>84</v>
      </c>
      <c r="AY260" s="246" t="s">
        <v>139</v>
      </c>
    </row>
    <row r="261" s="2" customFormat="1" ht="44.25" customHeight="1">
      <c r="A261" s="40"/>
      <c r="B261" s="41"/>
      <c r="C261" s="206" t="s">
        <v>364</v>
      </c>
      <c r="D261" s="206" t="s">
        <v>142</v>
      </c>
      <c r="E261" s="207" t="s">
        <v>365</v>
      </c>
      <c r="F261" s="208" t="s">
        <v>366</v>
      </c>
      <c r="G261" s="209" t="s">
        <v>145</v>
      </c>
      <c r="H261" s="210">
        <v>29.646999999999998</v>
      </c>
      <c r="I261" s="211"/>
      <c r="J261" s="212">
        <f>ROUND(I261*H261,2)</f>
        <v>0</v>
      </c>
      <c r="K261" s="208" t="s">
        <v>146</v>
      </c>
      <c r="L261" s="46"/>
      <c r="M261" s="213" t="s">
        <v>19</v>
      </c>
      <c r="N261" s="214" t="s">
        <v>47</v>
      </c>
      <c r="O261" s="86"/>
      <c r="P261" s="215">
        <f>O261*H261</f>
        <v>0</v>
      </c>
      <c r="Q261" s="215">
        <v>0</v>
      </c>
      <c r="R261" s="215">
        <f>Q261*H261</f>
        <v>0</v>
      </c>
      <c r="S261" s="215">
        <v>0.035000000000000003</v>
      </c>
      <c r="T261" s="216">
        <f>S261*H261</f>
        <v>1.0376450000000002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17" t="s">
        <v>243</v>
      </c>
      <c r="AT261" s="217" t="s">
        <v>142</v>
      </c>
      <c r="AU261" s="217" t="s">
        <v>86</v>
      </c>
      <c r="AY261" s="19" t="s">
        <v>139</v>
      </c>
      <c r="BE261" s="218">
        <f>IF(N261="základní",J261,0)</f>
        <v>0</v>
      </c>
      <c r="BF261" s="218">
        <f>IF(N261="snížená",J261,0)</f>
        <v>0</v>
      </c>
      <c r="BG261" s="218">
        <f>IF(N261="zákl. přenesená",J261,0)</f>
        <v>0</v>
      </c>
      <c r="BH261" s="218">
        <f>IF(N261="sníž. přenesená",J261,0)</f>
        <v>0</v>
      </c>
      <c r="BI261" s="218">
        <f>IF(N261="nulová",J261,0)</f>
        <v>0</v>
      </c>
      <c r="BJ261" s="19" t="s">
        <v>84</v>
      </c>
      <c r="BK261" s="218">
        <f>ROUND(I261*H261,2)</f>
        <v>0</v>
      </c>
      <c r="BL261" s="19" t="s">
        <v>243</v>
      </c>
      <c r="BM261" s="217" t="s">
        <v>367</v>
      </c>
    </row>
    <row r="262" s="2" customFormat="1">
      <c r="A262" s="40"/>
      <c r="B262" s="41"/>
      <c r="C262" s="42"/>
      <c r="D262" s="219" t="s">
        <v>149</v>
      </c>
      <c r="E262" s="42"/>
      <c r="F262" s="220" t="s">
        <v>368</v>
      </c>
      <c r="G262" s="42"/>
      <c r="H262" s="42"/>
      <c r="I262" s="221"/>
      <c r="J262" s="42"/>
      <c r="K262" s="42"/>
      <c r="L262" s="46"/>
      <c r="M262" s="222"/>
      <c r="N262" s="223"/>
      <c r="O262" s="86"/>
      <c r="P262" s="86"/>
      <c r="Q262" s="86"/>
      <c r="R262" s="86"/>
      <c r="S262" s="86"/>
      <c r="T262" s="87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T262" s="19" t="s">
        <v>149</v>
      </c>
      <c r="AU262" s="19" t="s">
        <v>86</v>
      </c>
    </row>
    <row r="263" s="13" customFormat="1">
      <c r="A263" s="13"/>
      <c r="B263" s="224"/>
      <c r="C263" s="225"/>
      <c r="D263" s="226" t="s">
        <v>151</v>
      </c>
      <c r="E263" s="227" t="s">
        <v>19</v>
      </c>
      <c r="F263" s="228" t="s">
        <v>369</v>
      </c>
      <c r="G263" s="225"/>
      <c r="H263" s="229">
        <v>29.646999999999998</v>
      </c>
      <c r="I263" s="230"/>
      <c r="J263" s="225"/>
      <c r="K263" s="225"/>
      <c r="L263" s="231"/>
      <c r="M263" s="232"/>
      <c r="N263" s="233"/>
      <c r="O263" s="233"/>
      <c r="P263" s="233"/>
      <c r="Q263" s="233"/>
      <c r="R263" s="233"/>
      <c r="S263" s="233"/>
      <c r="T263" s="234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5" t="s">
        <v>151</v>
      </c>
      <c r="AU263" s="235" t="s">
        <v>86</v>
      </c>
      <c r="AV263" s="13" t="s">
        <v>86</v>
      </c>
      <c r="AW263" s="13" t="s">
        <v>36</v>
      </c>
      <c r="AX263" s="13" t="s">
        <v>76</v>
      </c>
      <c r="AY263" s="235" t="s">
        <v>139</v>
      </c>
    </row>
    <row r="264" s="14" customFormat="1">
      <c r="A264" s="14"/>
      <c r="B264" s="236"/>
      <c r="C264" s="237"/>
      <c r="D264" s="226" t="s">
        <v>151</v>
      </c>
      <c r="E264" s="238" t="s">
        <v>19</v>
      </c>
      <c r="F264" s="239" t="s">
        <v>153</v>
      </c>
      <c r="G264" s="237"/>
      <c r="H264" s="240">
        <v>29.646999999999998</v>
      </c>
      <c r="I264" s="241"/>
      <c r="J264" s="237"/>
      <c r="K264" s="237"/>
      <c r="L264" s="242"/>
      <c r="M264" s="243"/>
      <c r="N264" s="244"/>
      <c r="O264" s="244"/>
      <c r="P264" s="244"/>
      <c r="Q264" s="244"/>
      <c r="R264" s="244"/>
      <c r="S264" s="244"/>
      <c r="T264" s="245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46" t="s">
        <v>151</v>
      </c>
      <c r="AU264" s="246" t="s">
        <v>86</v>
      </c>
      <c r="AV264" s="14" t="s">
        <v>147</v>
      </c>
      <c r="AW264" s="14" t="s">
        <v>36</v>
      </c>
      <c r="AX264" s="14" t="s">
        <v>84</v>
      </c>
      <c r="AY264" s="246" t="s">
        <v>139</v>
      </c>
    </row>
    <row r="265" s="2" customFormat="1" ht="44.25" customHeight="1">
      <c r="A265" s="40"/>
      <c r="B265" s="41"/>
      <c r="C265" s="206" t="s">
        <v>370</v>
      </c>
      <c r="D265" s="206" t="s">
        <v>142</v>
      </c>
      <c r="E265" s="207" t="s">
        <v>371</v>
      </c>
      <c r="F265" s="208" t="s">
        <v>372</v>
      </c>
      <c r="G265" s="209" t="s">
        <v>145</v>
      </c>
      <c r="H265" s="210">
        <v>16.289999999999999</v>
      </c>
      <c r="I265" s="211"/>
      <c r="J265" s="212">
        <f>ROUND(I265*H265,2)</f>
        <v>0</v>
      </c>
      <c r="K265" s="208" t="s">
        <v>146</v>
      </c>
      <c r="L265" s="46"/>
      <c r="M265" s="213" t="s">
        <v>19</v>
      </c>
      <c r="N265" s="214" t="s">
        <v>47</v>
      </c>
      <c r="O265" s="86"/>
      <c r="P265" s="215">
        <f>O265*H265</f>
        <v>0</v>
      </c>
      <c r="Q265" s="215">
        <v>0</v>
      </c>
      <c r="R265" s="215">
        <f>Q265*H265</f>
        <v>0</v>
      </c>
      <c r="S265" s="215">
        <v>0.044999999999999998</v>
      </c>
      <c r="T265" s="216">
        <f>S265*H265</f>
        <v>0.73304999999999998</v>
      </c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R265" s="217" t="s">
        <v>243</v>
      </c>
      <c r="AT265" s="217" t="s">
        <v>142</v>
      </c>
      <c r="AU265" s="217" t="s">
        <v>86</v>
      </c>
      <c r="AY265" s="19" t="s">
        <v>139</v>
      </c>
      <c r="BE265" s="218">
        <f>IF(N265="základní",J265,0)</f>
        <v>0</v>
      </c>
      <c r="BF265" s="218">
        <f>IF(N265="snížená",J265,0)</f>
        <v>0</v>
      </c>
      <c r="BG265" s="218">
        <f>IF(N265="zákl. přenesená",J265,0)</f>
        <v>0</v>
      </c>
      <c r="BH265" s="218">
        <f>IF(N265="sníž. přenesená",J265,0)</f>
        <v>0</v>
      </c>
      <c r="BI265" s="218">
        <f>IF(N265="nulová",J265,0)</f>
        <v>0</v>
      </c>
      <c r="BJ265" s="19" t="s">
        <v>84</v>
      </c>
      <c r="BK265" s="218">
        <f>ROUND(I265*H265,2)</f>
        <v>0</v>
      </c>
      <c r="BL265" s="19" t="s">
        <v>243</v>
      </c>
      <c r="BM265" s="217" t="s">
        <v>373</v>
      </c>
    </row>
    <row r="266" s="2" customFormat="1">
      <c r="A266" s="40"/>
      <c r="B266" s="41"/>
      <c r="C266" s="42"/>
      <c r="D266" s="219" t="s">
        <v>149</v>
      </c>
      <c r="E266" s="42"/>
      <c r="F266" s="220" t="s">
        <v>374</v>
      </c>
      <c r="G266" s="42"/>
      <c r="H266" s="42"/>
      <c r="I266" s="221"/>
      <c r="J266" s="42"/>
      <c r="K266" s="42"/>
      <c r="L266" s="46"/>
      <c r="M266" s="222"/>
      <c r="N266" s="223"/>
      <c r="O266" s="86"/>
      <c r="P266" s="86"/>
      <c r="Q266" s="86"/>
      <c r="R266" s="86"/>
      <c r="S266" s="86"/>
      <c r="T266" s="87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T266" s="19" t="s">
        <v>149</v>
      </c>
      <c r="AU266" s="19" t="s">
        <v>86</v>
      </c>
    </row>
    <row r="267" s="13" customFormat="1">
      <c r="A267" s="13"/>
      <c r="B267" s="224"/>
      <c r="C267" s="225"/>
      <c r="D267" s="226" t="s">
        <v>151</v>
      </c>
      <c r="E267" s="227" t="s">
        <v>19</v>
      </c>
      <c r="F267" s="228" t="s">
        <v>375</v>
      </c>
      <c r="G267" s="225"/>
      <c r="H267" s="229">
        <v>16.289999999999999</v>
      </c>
      <c r="I267" s="230"/>
      <c r="J267" s="225"/>
      <c r="K267" s="225"/>
      <c r="L267" s="231"/>
      <c r="M267" s="232"/>
      <c r="N267" s="233"/>
      <c r="O267" s="233"/>
      <c r="P267" s="233"/>
      <c r="Q267" s="233"/>
      <c r="R267" s="233"/>
      <c r="S267" s="233"/>
      <c r="T267" s="234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5" t="s">
        <v>151</v>
      </c>
      <c r="AU267" s="235" t="s">
        <v>86</v>
      </c>
      <c r="AV267" s="13" t="s">
        <v>86</v>
      </c>
      <c r="AW267" s="13" t="s">
        <v>36</v>
      </c>
      <c r="AX267" s="13" t="s">
        <v>76</v>
      </c>
      <c r="AY267" s="235" t="s">
        <v>139</v>
      </c>
    </row>
    <row r="268" s="14" customFormat="1">
      <c r="A268" s="14"/>
      <c r="B268" s="236"/>
      <c r="C268" s="237"/>
      <c r="D268" s="226" t="s">
        <v>151</v>
      </c>
      <c r="E268" s="238" t="s">
        <v>19</v>
      </c>
      <c r="F268" s="239" t="s">
        <v>153</v>
      </c>
      <c r="G268" s="237"/>
      <c r="H268" s="240">
        <v>16.289999999999999</v>
      </c>
      <c r="I268" s="241"/>
      <c r="J268" s="237"/>
      <c r="K268" s="237"/>
      <c r="L268" s="242"/>
      <c r="M268" s="243"/>
      <c r="N268" s="244"/>
      <c r="O268" s="244"/>
      <c r="P268" s="244"/>
      <c r="Q268" s="244"/>
      <c r="R268" s="244"/>
      <c r="S268" s="244"/>
      <c r="T268" s="245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46" t="s">
        <v>151</v>
      </c>
      <c r="AU268" s="246" t="s">
        <v>86</v>
      </c>
      <c r="AV268" s="14" t="s">
        <v>147</v>
      </c>
      <c r="AW268" s="14" t="s">
        <v>36</v>
      </c>
      <c r="AX268" s="14" t="s">
        <v>84</v>
      </c>
      <c r="AY268" s="246" t="s">
        <v>139</v>
      </c>
    </row>
    <row r="269" s="12" customFormat="1" ht="22.8" customHeight="1">
      <c r="A269" s="12"/>
      <c r="B269" s="190"/>
      <c r="C269" s="191"/>
      <c r="D269" s="192" t="s">
        <v>75</v>
      </c>
      <c r="E269" s="204" t="s">
        <v>376</v>
      </c>
      <c r="F269" s="204" t="s">
        <v>377</v>
      </c>
      <c r="G269" s="191"/>
      <c r="H269" s="191"/>
      <c r="I269" s="194"/>
      <c r="J269" s="205">
        <f>BK269</f>
        <v>0</v>
      </c>
      <c r="K269" s="191"/>
      <c r="L269" s="196"/>
      <c r="M269" s="197"/>
      <c r="N269" s="198"/>
      <c r="O269" s="198"/>
      <c r="P269" s="199">
        <f>SUM(P270:P279)</f>
        <v>0</v>
      </c>
      <c r="Q269" s="198"/>
      <c r="R269" s="199">
        <f>SUM(R270:R279)</f>
        <v>0.00148</v>
      </c>
      <c r="S269" s="198"/>
      <c r="T269" s="200">
        <f>SUM(T270:T279)</f>
        <v>0.029610000000000001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201" t="s">
        <v>86</v>
      </c>
      <c r="AT269" s="202" t="s">
        <v>75</v>
      </c>
      <c r="AU269" s="202" t="s">
        <v>84</v>
      </c>
      <c r="AY269" s="201" t="s">
        <v>139</v>
      </c>
      <c r="BK269" s="203">
        <f>SUM(BK270:BK279)</f>
        <v>0</v>
      </c>
    </row>
    <row r="270" s="2" customFormat="1" ht="24.15" customHeight="1">
      <c r="A270" s="40"/>
      <c r="B270" s="41"/>
      <c r="C270" s="206" t="s">
        <v>378</v>
      </c>
      <c r="D270" s="206" t="s">
        <v>142</v>
      </c>
      <c r="E270" s="207" t="s">
        <v>379</v>
      </c>
      <c r="F270" s="208" t="s">
        <v>380</v>
      </c>
      <c r="G270" s="209" t="s">
        <v>381</v>
      </c>
      <c r="H270" s="210">
        <v>1</v>
      </c>
      <c r="I270" s="211"/>
      <c r="J270" s="212">
        <f>ROUND(I270*H270,2)</f>
        <v>0</v>
      </c>
      <c r="K270" s="208" t="s">
        <v>146</v>
      </c>
      <c r="L270" s="46"/>
      <c r="M270" s="213" t="s">
        <v>19</v>
      </c>
      <c r="N270" s="214" t="s">
        <v>47</v>
      </c>
      <c r="O270" s="86"/>
      <c r="P270" s="215">
        <f>O270*H270</f>
        <v>0</v>
      </c>
      <c r="Q270" s="215">
        <v>0</v>
      </c>
      <c r="R270" s="215">
        <f>Q270*H270</f>
        <v>0</v>
      </c>
      <c r="S270" s="215">
        <v>0.029610000000000001</v>
      </c>
      <c r="T270" s="216">
        <f>S270*H270</f>
        <v>0.029610000000000001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R270" s="217" t="s">
        <v>243</v>
      </c>
      <c r="AT270" s="217" t="s">
        <v>142</v>
      </c>
      <c r="AU270" s="217" t="s">
        <v>86</v>
      </c>
      <c r="AY270" s="19" t="s">
        <v>139</v>
      </c>
      <c r="BE270" s="218">
        <f>IF(N270="základní",J270,0)</f>
        <v>0</v>
      </c>
      <c r="BF270" s="218">
        <f>IF(N270="snížená",J270,0)</f>
        <v>0</v>
      </c>
      <c r="BG270" s="218">
        <f>IF(N270="zákl. přenesená",J270,0)</f>
        <v>0</v>
      </c>
      <c r="BH270" s="218">
        <f>IF(N270="sníž. přenesená",J270,0)</f>
        <v>0</v>
      </c>
      <c r="BI270" s="218">
        <f>IF(N270="nulová",J270,0)</f>
        <v>0</v>
      </c>
      <c r="BJ270" s="19" t="s">
        <v>84</v>
      </c>
      <c r="BK270" s="218">
        <f>ROUND(I270*H270,2)</f>
        <v>0</v>
      </c>
      <c r="BL270" s="19" t="s">
        <v>243</v>
      </c>
      <c r="BM270" s="217" t="s">
        <v>382</v>
      </c>
    </row>
    <row r="271" s="2" customFormat="1">
      <c r="A271" s="40"/>
      <c r="B271" s="41"/>
      <c r="C271" s="42"/>
      <c r="D271" s="219" t="s">
        <v>149</v>
      </c>
      <c r="E271" s="42"/>
      <c r="F271" s="220" t="s">
        <v>383</v>
      </c>
      <c r="G271" s="42"/>
      <c r="H271" s="42"/>
      <c r="I271" s="221"/>
      <c r="J271" s="42"/>
      <c r="K271" s="42"/>
      <c r="L271" s="46"/>
      <c r="M271" s="222"/>
      <c r="N271" s="223"/>
      <c r="O271" s="86"/>
      <c r="P271" s="86"/>
      <c r="Q271" s="86"/>
      <c r="R271" s="86"/>
      <c r="S271" s="86"/>
      <c r="T271" s="87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T271" s="19" t="s">
        <v>149</v>
      </c>
      <c r="AU271" s="19" t="s">
        <v>86</v>
      </c>
    </row>
    <row r="272" s="13" customFormat="1">
      <c r="A272" s="13"/>
      <c r="B272" s="224"/>
      <c r="C272" s="225"/>
      <c r="D272" s="226" t="s">
        <v>151</v>
      </c>
      <c r="E272" s="227" t="s">
        <v>19</v>
      </c>
      <c r="F272" s="228" t="s">
        <v>384</v>
      </c>
      <c r="G272" s="225"/>
      <c r="H272" s="229">
        <v>1</v>
      </c>
      <c r="I272" s="230"/>
      <c r="J272" s="225"/>
      <c r="K272" s="225"/>
      <c r="L272" s="231"/>
      <c r="M272" s="232"/>
      <c r="N272" s="233"/>
      <c r="O272" s="233"/>
      <c r="P272" s="233"/>
      <c r="Q272" s="233"/>
      <c r="R272" s="233"/>
      <c r="S272" s="233"/>
      <c r="T272" s="234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5" t="s">
        <v>151</v>
      </c>
      <c r="AU272" s="235" t="s">
        <v>86</v>
      </c>
      <c r="AV272" s="13" t="s">
        <v>86</v>
      </c>
      <c r="AW272" s="13" t="s">
        <v>36</v>
      </c>
      <c r="AX272" s="13" t="s">
        <v>76</v>
      </c>
      <c r="AY272" s="235" t="s">
        <v>139</v>
      </c>
    </row>
    <row r="273" s="14" customFormat="1">
      <c r="A273" s="14"/>
      <c r="B273" s="236"/>
      <c r="C273" s="237"/>
      <c r="D273" s="226" t="s">
        <v>151</v>
      </c>
      <c r="E273" s="238" t="s">
        <v>19</v>
      </c>
      <c r="F273" s="239" t="s">
        <v>153</v>
      </c>
      <c r="G273" s="237"/>
      <c r="H273" s="240">
        <v>1</v>
      </c>
      <c r="I273" s="241"/>
      <c r="J273" s="237"/>
      <c r="K273" s="237"/>
      <c r="L273" s="242"/>
      <c r="M273" s="243"/>
      <c r="N273" s="244"/>
      <c r="O273" s="244"/>
      <c r="P273" s="244"/>
      <c r="Q273" s="244"/>
      <c r="R273" s="244"/>
      <c r="S273" s="244"/>
      <c r="T273" s="245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46" t="s">
        <v>151</v>
      </c>
      <c r="AU273" s="246" t="s">
        <v>86</v>
      </c>
      <c r="AV273" s="14" t="s">
        <v>147</v>
      </c>
      <c r="AW273" s="14" t="s">
        <v>36</v>
      </c>
      <c r="AX273" s="14" t="s">
        <v>84</v>
      </c>
      <c r="AY273" s="246" t="s">
        <v>139</v>
      </c>
    </row>
    <row r="274" s="2" customFormat="1" ht="24.15" customHeight="1">
      <c r="A274" s="40"/>
      <c r="B274" s="41"/>
      <c r="C274" s="206" t="s">
        <v>385</v>
      </c>
      <c r="D274" s="206" t="s">
        <v>142</v>
      </c>
      <c r="E274" s="207" t="s">
        <v>386</v>
      </c>
      <c r="F274" s="208" t="s">
        <v>387</v>
      </c>
      <c r="G274" s="209" t="s">
        <v>381</v>
      </c>
      <c r="H274" s="210">
        <v>1</v>
      </c>
      <c r="I274" s="211"/>
      <c r="J274" s="212">
        <f>ROUND(I274*H274,2)</f>
        <v>0</v>
      </c>
      <c r="K274" s="208" t="s">
        <v>146</v>
      </c>
      <c r="L274" s="46"/>
      <c r="M274" s="213" t="s">
        <v>19</v>
      </c>
      <c r="N274" s="214" t="s">
        <v>47</v>
      </c>
      <c r="O274" s="86"/>
      <c r="P274" s="215">
        <f>O274*H274</f>
        <v>0</v>
      </c>
      <c r="Q274" s="215">
        <v>0.00148</v>
      </c>
      <c r="R274" s="215">
        <f>Q274*H274</f>
        <v>0.00148</v>
      </c>
      <c r="S274" s="215">
        <v>0</v>
      </c>
      <c r="T274" s="216">
        <f>S274*H274</f>
        <v>0</v>
      </c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R274" s="217" t="s">
        <v>243</v>
      </c>
      <c r="AT274" s="217" t="s">
        <v>142</v>
      </c>
      <c r="AU274" s="217" t="s">
        <v>86</v>
      </c>
      <c r="AY274" s="19" t="s">
        <v>139</v>
      </c>
      <c r="BE274" s="218">
        <f>IF(N274="základní",J274,0)</f>
        <v>0</v>
      </c>
      <c r="BF274" s="218">
        <f>IF(N274="snížená",J274,0)</f>
        <v>0</v>
      </c>
      <c r="BG274" s="218">
        <f>IF(N274="zákl. přenesená",J274,0)</f>
        <v>0</v>
      </c>
      <c r="BH274" s="218">
        <f>IF(N274="sníž. přenesená",J274,0)</f>
        <v>0</v>
      </c>
      <c r="BI274" s="218">
        <f>IF(N274="nulová",J274,0)</f>
        <v>0</v>
      </c>
      <c r="BJ274" s="19" t="s">
        <v>84</v>
      </c>
      <c r="BK274" s="218">
        <f>ROUND(I274*H274,2)</f>
        <v>0</v>
      </c>
      <c r="BL274" s="19" t="s">
        <v>243</v>
      </c>
      <c r="BM274" s="217" t="s">
        <v>388</v>
      </c>
    </row>
    <row r="275" s="2" customFormat="1">
      <c r="A275" s="40"/>
      <c r="B275" s="41"/>
      <c r="C275" s="42"/>
      <c r="D275" s="219" t="s">
        <v>149</v>
      </c>
      <c r="E275" s="42"/>
      <c r="F275" s="220" t="s">
        <v>389</v>
      </c>
      <c r="G275" s="42"/>
      <c r="H275" s="42"/>
      <c r="I275" s="221"/>
      <c r="J275" s="42"/>
      <c r="K275" s="42"/>
      <c r="L275" s="46"/>
      <c r="M275" s="222"/>
      <c r="N275" s="223"/>
      <c r="O275" s="86"/>
      <c r="P275" s="86"/>
      <c r="Q275" s="86"/>
      <c r="R275" s="86"/>
      <c r="S275" s="86"/>
      <c r="T275" s="87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T275" s="19" t="s">
        <v>149</v>
      </c>
      <c r="AU275" s="19" t="s">
        <v>86</v>
      </c>
    </row>
    <row r="276" s="13" customFormat="1">
      <c r="A276" s="13"/>
      <c r="B276" s="224"/>
      <c r="C276" s="225"/>
      <c r="D276" s="226" t="s">
        <v>151</v>
      </c>
      <c r="E276" s="227" t="s">
        <v>19</v>
      </c>
      <c r="F276" s="228" t="s">
        <v>384</v>
      </c>
      <c r="G276" s="225"/>
      <c r="H276" s="229">
        <v>1</v>
      </c>
      <c r="I276" s="230"/>
      <c r="J276" s="225"/>
      <c r="K276" s="225"/>
      <c r="L276" s="231"/>
      <c r="M276" s="232"/>
      <c r="N276" s="233"/>
      <c r="O276" s="233"/>
      <c r="P276" s="233"/>
      <c r="Q276" s="233"/>
      <c r="R276" s="233"/>
      <c r="S276" s="233"/>
      <c r="T276" s="234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35" t="s">
        <v>151</v>
      </c>
      <c r="AU276" s="235" t="s">
        <v>86</v>
      </c>
      <c r="AV276" s="13" t="s">
        <v>86</v>
      </c>
      <c r="AW276" s="13" t="s">
        <v>36</v>
      </c>
      <c r="AX276" s="13" t="s">
        <v>76</v>
      </c>
      <c r="AY276" s="235" t="s">
        <v>139</v>
      </c>
    </row>
    <row r="277" s="14" customFormat="1">
      <c r="A277" s="14"/>
      <c r="B277" s="236"/>
      <c r="C277" s="237"/>
      <c r="D277" s="226" t="s">
        <v>151</v>
      </c>
      <c r="E277" s="238" t="s">
        <v>19</v>
      </c>
      <c r="F277" s="239" t="s">
        <v>153</v>
      </c>
      <c r="G277" s="237"/>
      <c r="H277" s="240">
        <v>1</v>
      </c>
      <c r="I277" s="241"/>
      <c r="J277" s="237"/>
      <c r="K277" s="237"/>
      <c r="L277" s="242"/>
      <c r="M277" s="243"/>
      <c r="N277" s="244"/>
      <c r="O277" s="244"/>
      <c r="P277" s="244"/>
      <c r="Q277" s="244"/>
      <c r="R277" s="244"/>
      <c r="S277" s="244"/>
      <c r="T277" s="245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46" t="s">
        <v>151</v>
      </c>
      <c r="AU277" s="246" t="s">
        <v>86</v>
      </c>
      <c r="AV277" s="14" t="s">
        <v>147</v>
      </c>
      <c r="AW277" s="14" t="s">
        <v>36</v>
      </c>
      <c r="AX277" s="14" t="s">
        <v>84</v>
      </c>
      <c r="AY277" s="246" t="s">
        <v>139</v>
      </c>
    </row>
    <row r="278" s="2" customFormat="1" ht="49.05" customHeight="1">
      <c r="A278" s="40"/>
      <c r="B278" s="41"/>
      <c r="C278" s="206" t="s">
        <v>390</v>
      </c>
      <c r="D278" s="206" t="s">
        <v>142</v>
      </c>
      <c r="E278" s="207" t="s">
        <v>391</v>
      </c>
      <c r="F278" s="208" t="s">
        <v>392</v>
      </c>
      <c r="G278" s="209" t="s">
        <v>309</v>
      </c>
      <c r="H278" s="210">
        <v>0.001</v>
      </c>
      <c r="I278" s="211"/>
      <c r="J278" s="212">
        <f>ROUND(I278*H278,2)</f>
        <v>0</v>
      </c>
      <c r="K278" s="208" t="s">
        <v>146</v>
      </c>
      <c r="L278" s="46"/>
      <c r="M278" s="213" t="s">
        <v>19</v>
      </c>
      <c r="N278" s="214" t="s">
        <v>47</v>
      </c>
      <c r="O278" s="86"/>
      <c r="P278" s="215">
        <f>O278*H278</f>
        <v>0</v>
      </c>
      <c r="Q278" s="215">
        <v>0</v>
      </c>
      <c r="R278" s="215">
        <f>Q278*H278</f>
        <v>0</v>
      </c>
      <c r="S278" s="215">
        <v>0</v>
      </c>
      <c r="T278" s="216">
        <f>S278*H278</f>
        <v>0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217" t="s">
        <v>243</v>
      </c>
      <c r="AT278" s="217" t="s">
        <v>142</v>
      </c>
      <c r="AU278" s="217" t="s">
        <v>86</v>
      </c>
      <c r="AY278" s="19" t="s">
        <v>139</v>
      </c>
      <c r="BE278" s="218">
        <f>IF(N278="základní",J278,0)</f>
        <v>0</v>
      </c>
      <c r="BF278" s="218">
        <f>IF(N278="snížená",J278,0)</f>
        <v>0</v>
      </c>
      <c r="BG278" s="218">
        <f>IF(N278="zákl. přenesená",J278,0)</f>
        <v>0</v>
      </c>
      <c r="BH278" s="218">
        <f>IF(N278="sníž. přenesená",J278,0)</f>
        <v>0</v>
      </c>
      <c r="BI278" s="218">
        <f>IF(N278="nulová",J278,0)</f>
        <v>0</v>
      </c>
      <c r="BJ278" s="19" t="s">
        <v>84</v>
      </c>
      <c r="BK278" s="218">
        <f>ROUND(I278*H278,2)</f>
        <v>0</v>
      </c>
      <c r="BL278" s="19" t="s">
        <v>243</v>
      </c>
      <c r="BM278" s="217" t="s">
        <v>393</v>
      </c>
    </row>
    <row r="279" s="2" customFormat="1">
      <c r="A279" s="40"/>
      <c r="B279" s="41"/>
      <c r="C279" s="42"/>
      <c r="D279" s="219" t="s">
        <v>149</v>
      </c>
      <c r="E279" s="42"/>
      <c r="F279" s="220" t="s">
        <v>394</v>
      </c>
      <c r="G279" s="42"/>
      <c r="H279" s="42"/>
      <c r="I279" s="221"/>
      <c r="J279" s="42"/>
      <c r="K279" s="42"/>
      <c r="L279" s="46"/>
      <c r="M279" s="222"/>
      <c r="N279" s="223"/>
      <c r="O279" s="86"/>
      <c r="P279" s="86"/>
      <c r="Q279" s="86"/>
      <c r="R279" s="86"/>
      <c r="S279" s="86"/>
      <c r="T279" s="87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T279" s="19" t="s">
        <v>149</v>
      </c>
      <c r="AU279" s="19" t="s">
        <v>86</v>
      </c>
    </row>
    <row r="280" s="12" customFormat="1" ht="22.8" customHeight="1">
      <c r="A280" s="12"/>
      <c r="B280" s="190"/>
      <c r="C280" s="191"/>
      <c r="D280" s="192" t="s">
        <v>75</v>
      </c>
      <c r="E280" s="204" t="s">
        <v>395</v>
      </c>
      <c r="F280" s="204" t="s">
        <v>396</v>
      </c>
      <c r="G280" s="191"/>
      <c r="H280" s="191"/>
      <c r="I280" s="194"/>
      <c r="J280" s="205">
        <f>BK280</f>
        <v>0</v>
      </c>
      <c r="K280" s="191"/>
      <c r="L280" s="196"/>
      <c r="M280" s="197"/>
      <c r="N280" s="198"/>
      <c r="O280" s="198"/>
      <c r="P280" s="199">
        <f>SUM(P281:P288)</f>
        <v>0</v>
      </c>
      <c r="Q280" s="198"/>
      <c r="R280" s="199">
        <f>SUM(R281:R288)</f>
        <v>0</v>
      </c>
      <c r="S280" s="198"/>
      <c r="T280" s="200">
        <f>SUM(T281:T288)</f>
        <v>0.02102</v>
      </c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R280" s="201" t="s">
        <v>86</v>
      </c>
      <c r="AT280" s="202" t="s">
        <v>75</v>
      </c>
      <c r="AU280" s="202" t="s">
        <v>84</v>
      </c>
      <c r="AY280" s="201" t="s">
        <v>139</v>
      </c>
      <c r="BK280" s="203">
        <f>SUM(BK281:BK288)</f>
        <v>0</v>
      </c>
    </row>
    <row r="281" s="2" customFormat="1" ht="21.75" customHeight="1">
      <c r="A281" s="40"/>
      <c r="B281" s="41"/>
      <c r="C281" s="206" t="s">
        <v>397</v>
      </c>
      <c r="D281" s="206" t="s">
        <v>142</v>
      </c>
      <c r="E281" s="207" t="s">
        <v>398</v>
      </c>
      <c r="F281" s="208" t="s">
        <v>399</v>
      </c>
      <c r="G281" s="209" t="s">
        <v>400</v>
      </c>
      <c r="H281" s="210">
        <v>1</v>
      </c>
      <c r="I281" s="211"/>
      <c r="J281" s="212">
        <f>ROUND(I281*H281,2)</f>
        <v>0</v>
      </c>
      <c r="K281" s="208" t="s">
        <v>146</v>
      </c>
      <c r="L281" s="46"/>
      <c r="M281" s="213" t="s">
        <v>19</v>
      </c>
      <c r="N281" s="214" t="s">
        <v>47</v>
      </c>
      <c r="O281" s="86"/>
      <c r="P281" s="215">
        <f>O281*H281</f>
        <v>0</v>
      </c>
      <c r="Q281" s="215">
        <v>0</v>
      </c>
      <c r="R281" s="215">
        <f>Q281*H281</f>
        <v>0</v>
      </c>
      <c r="S281" s="215">
        <v>0.019460000000000002</v>
      </c>
      <c r="T281" s="216">
        <f>S281*H281</f>
        <v>0.019460000000000002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17" t="s">
        <v>243</v>
      </c>
      <c r="AT281" s="217" t="s">
        <v>142</v>
      </c>
      <c r="AU281" s="217" t="s">
        <v>86</v>
      </c>
      <c r="AY281" s="19" t="s">
        <v>139</v>
      </c>
      <c r="BE281" s="218">
        <f>IF(N281="základní",J281,0)</f>
        <v>0</v>
      </c>
      <c r="BF281" s="218">
        <f>IF(N281="snížená",J281,0)</f>
        <v>0</v>
      </c>
      <c r="BG281" s="218">
        <f>IF(N281="zákl. přenesená",J281,0)</f>
        <v>0</v>
      </c>
      <c r="BH281" s="218">
        <f>IF(N281="sníž. přenesená",J281,0)</f>
        <v>0</v>
      </c>
      <c r="BI281" s="218">
        <f>IF(N281="nulová",J281,0)</f>
        <v>0</v>
      </c>
      <c r="BJ281" s="19" t="s">
        <v>84</v>
      </c>
      <c r="BK281" s="218">
        <f>ROUND(I281*H281,2)</f>
        <v>0</v>
      </c>
      <c r="BL281" s="19" t="s">
        <v>243</v>
      </c>
      <c r="BM281" s="217" t="s">
        <v>401</v>
      </c>
    </row>
    <row r="282" s="2" customFormat="1">
      <c r="A282" s="40"/>
      <c r="B282" s="41"/>
      <c r="C282" s="42"/>
      <c r="D282" s="219" t="s">
        <v>149</v>
      </c>
      <c r="E282" s="42"/>
      <c r="F282" s="220" t="s">
        <v>402</v>
      </c>
      <c r="G282" s="42"/>
      <c r="H282" s="42"/>
      <c r="I282" s="221"/>
      <c r="J282" s="42"/>
      <c r="K282" s="42"/>
      <c r="L282" s="46"/>
      <c r="M282" s="222"/>
      <c r="N282" s="223"/>
      <c r="O282" s="86"/>
      <c r="P282" s="86"/>
      <c r="Q282" s="86"/>
      <c r="R282" s="86"/>
      <c r="S282" s="86"/>
      <c r="T282" s="87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T282" s="19" t="s">
        <v>149</v>
      </c>
      <c r="AU282" s="19" t="s">
        <v>86</v>
      </c>
    </row>
    <row r="283" s="13" customFormat="1">
      <c r="A283" s="13"/>
      <c r="B283" s="224"/>
      <c r="C283" s="225"/>
      <c r="D283" s="226" t="s">
        <v>151</v>
      </c>
      <c r="E283" s="227" t="s">
        <v>19</v>
      </c>
      <c r="F283" s="228" t="s">
        <v>384</v>
      </c>
      <c r="G283" s="225"/>
      <c r="H283" s="229">
        <v>1</v>
      </c>
      <c r="I283" s="230"/>
      <c r="J283" s="225"/>
      <c r="K283" s="225"/>
      <c r="L283" s="231"/>
      <c r="M283" s="232"/>
      <c r="N283" s="233"/>
      <c r="O283" s="233"/>
      <c r="P283" s="233"/>
      <c r="Q283" s="233"/>
      <c r="R283" s="233"/>
      <c r="S283" s="233"/>
      <c r="T283" s="234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5" t="s">
        <v>151</v>
      </c>
      <c r="AU283" s="235" t="s">
        <v>86</v>
      </c>
      <c r="AV283" s="13" t="s">
        <v>86</v>
      </c>
      <c r="AW283" s="13" t="s">
        <v>36</v>
      </c>
      <c r="AX283" s="13" t="s">
        <v>76</v>
      </c>
      <c r="AY283" s="235" t="s">
        <v>139</v>
      </c>
    </row>
    <row r="284" s="14" customFormat="1">
      <c r="A284" s="14"/>
      <c r="B284" s="236"/>
      <c r="C284" s="237"/>
      <c r="D284" s="226" t="s">
        <v>151</v>
      </c>
      <c r="E284" s="238" t="s">
        <v>19</v>
      </c>
      <c r="F284" s="239" t="s">
        <v>153</v>
      </c>
      <c r="G284" s="237"/>
      <c r="H284" s="240">
        <v>1</v>
      </c>
      <c r="I284" s="241"/>
      <c r="J284" s="237"/>
      <c r="K284" s="237"/>
      <c r="L284" s="242"/>
      <c r="M284" s="243"/>
      <c r="N284" s="244"/>
      <c r="O284" s="244"/>
      <c r="P284" s="244"/>
      <c r="Q284" s="244"/>
      <c r="R284" s="244"/>
      <c r="S284" s="244"/>
      <c r="T284" s="245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46" t="s">
        <v>151</v>
      </c>
      <c r="AU284" s="246" t="s">
        <v>86</v>
      </c>
      <c r="AV284" s="14" t="s">
        <v>147</v>
      </c>
      <c r="AW284" s="14" t="s">
        <v>36</v>
      </c>
      <c r="AX284" s="14" t="s">
        <v>84</v>
      </c>
      <c r="AY284" s="246" t="s">
        <v>139</v>
      </c>
    </row>
    <row r="285" s="2" customFormat="1" ht="16.5" customHeight="1">
      <c r="A285" s="40"/>
      <c r="B285" s="41"/>
      <c r="C285" s="206" t="s">
        <v>403</v>
      </c>
      <c r="D285" s="206" t="s">
        <v>142</v>
      </c>
      <c r="E285" s="207" t="s">
        <v>404</v>
      </c>
      <c r="F285" s="208" t="s">
        <v>405</v>
      </c>
      <c r="G285" s="209" t="s">
        <v>400</v>
      </c>
      <c r="H285" s="210">
        <v>1</v>
      </c>
      <c r="I285" s="211"/>
      <c r="J285" s="212">
        <f>ROUND(I285*H285,2)</f>
        <v>0</v>
      </c>
      <c r="K285" s="208" t="s">
        <v>146</v>
      </c>
      <c r="L285" s="46"/>
      <c r="M285" s="213" t="s">
        <v>19</v>
      </c>
      <c r="N285" s="214" t="s">
        <v>47</v>
      </c>
      <c r="O285" s="86"/>
      <c r="P285" s="215">
        <f>O285*H285</f>
        <v>0</v>
      </c>
      <c r="Q285" s="215">
        <v>0</v>
      </c>
      <c r="R285" s="215">
        <f>Q285*H285</f>
        <v>0</v>
      </c>
      <c r="S285" s="215">
        <v>0.00156</v>
      </c>
      <c r="T285" s="216">
        <f>S285*H285</f>
        <v>0.00156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17" t="s">
        <v>243</v>
      </c>
      <c r="AT285" s="217" t="s">
        <v>142</v>
      </c>
      <c r="AU285" s="217" t="s">
        <v>86</v>
      </c>
      <c r="AY285" s="19" t="s">
        <v>139</v>
      </c>
      <c r="BE285" s="218">
        <f>IF(N285="základní",J285,0)</f>
        <v>0</v>
      </c>
      <c r="BF285" s="218">
        <f>IF(N285="snížená",J285,0)</f>
        <v>0</v>
      </c>
      <c r="BG285" s="218">
        <f>IF(N285="zákl. přenesená",J285,0)</f>
        <v>0</v>
      </c>
      <c r="BH285" s="218">
        <f>IF(N285="sníž. přenesená",J285,0)</f>
        <v>0</v>
      </c>
      <c r="BI285" s="218">
        <f>IF(N285="nulová",J285,0)</f>
        <v>0</v>
      </c>
      <c r="BJ285" s="19" t="s">
        <v>84</v>
      </c>
      <c r="BK285" s="218">
        <f>ROUND(I285*H285,2)</f>
        <v>0</v>
      </c>
      <c r="BL285" s="19" t="s">
        <v>243</v>
      </c>
      <c r="BM285" s="217" t="s">
        <v>406</v>
      </c>
    </row>
    <row r="286" s="2" customFormat="1">
      <c r="A286" s="40"/>
      <c r="B286" s="41"/>
      <c r="C286" s="42"/>
      <c r="D286" s="219" t="s">
        <v>149</v>
      </c>
      <c r="E286" s="42"/>
      <c r="F286" s="220" t="s">
        <v>407</v>
      </c>
      <c r="G286" s="42"/>
      <c r="H286" s="42"/>
      <c r="I286" s="221"/>
      <c r="J286" s="42"/>
      <c r="K286" s="42"/>
      <c r="L286" s="46"/>
      <c r="M286" s="222"/>
      <c r="N286" s="223"/>
      <c r="O286" s="86"/>
      <c r="P286" s="86"/>
      <c r="Q286" s="86"/>
      <c r="R286" s="86"/>
      <c r="S286" s="86"/>
      <c r="T286" s="87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T286" s="19" t="s">
        <v>149</v>
      </c>
      <c r="AU286" s="19" t="s">
        <v>86</v>
      </c>
    </row>
    <row r="287" s="13" customFormat="1">
      <c r="A287" s="13"/>
      <c r="B287" s="224"/>
      <c r="C287" s="225"/>
      <c r="D287" s="226" t="s">
        <v>151</v>
      </c>
      <c r="E287" s="227" t="s">
        <v>19</v>
      </c>
      <c r="F287" s="228" t="s">
        <v>384</v>
      </c>
      <c r="G287" s="225"/>
      <c r="H287" s="229">
        <v>1</v>
      </c>
      <c r="I287" s="230"/>
      <c r="J287" s="225"/>
      <c r="K287" s="225"/>
      <c r="L287" s="231"/>
      <c r="M287" s="232"/>
      <c r="N287" s="233"/>
      <c r="O287" s="233"/>
      <c r="P287" s="233"/>
      <c r="Q287" s="233"/>
      <c r="R287" s="233"/>
      <c r="S287" s="233"/>
      <c r="T287" s="234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35" t="s">
        <v>151</v>
      </c>
      <c r="AU287" s="235" t="s">
        <v>86</v>
      </c>
      <c r="AV287" s="13" t="s">
        <v>86</v>
      </c>
      <c r="AW287" s="13" t="s">
        <v>36</v>
      </c>
      <c r="AX287" s="13" t="s">
        <v>76</v>
      </c>
      <c r="AY287" s="235" t="s">
        <v>139</v>
      </c>
    </row>
    <row r="288" s="14" customFormat="1">
      <c r="A288" s="14"/>
      <c r="B288" s="236"/>
      <c r="C288" s="237"/>
      <c r="D288" s="226" t="s">
        <v>151</v>
      </c>
      <c r="E288" s="238" t="s">
        <v>19</v>
      </c>
      <c r="F288" s="239" t="s">
        <v>153</v>
      </c>
      <c r="G288" s="237"/>
      <c r="H288" s="240">
        <v>1</v>
      </c>
      <c r="I288" s="241"/>
      <c r="J288" s="237"/>
      <c r="K288" s="237"/>
      <c r="L288" s="242"/>
      <c r="M288" s="243"/>
      <c r="N288" s="244"/>
      <c r="O288" s="244"/>
      <c r="P288" s="244"/>
      <c r="Q288" s="244"/>
      <c r="R288" s="244"/>
      <c r="S288" s="244"/>
      <c r="T288" s="245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46" t="s">
        <v>151</v>
      </c>
      <c r="AU288" s="246" t="s">
        <v>86</v>
      </c>
      <c r="AV288" s="14" t="s">
        <v>147</v>
      </c>
      <c r="AW288" s="14" t="s">
        <v>36</v>
      </c>
      <c r="AX288" s="14" t="s">
        <v>84</v>
      </c>
      <c r="AY288" s="246" t="s">
        <v>139</v>
      </c>
    </row>
    <row r="289" s="12" customFormat="1" ht="22.8" customHeight="1">
      <c r="A289" s="12"/>
      <c r="B289" s="190"/>
      <c r="C289" s="191"/>
      <c r="D289" s="192" t="s">
        <v>75</v>
      </c>
      <c r="E289" s="204" t="s">
        <v>408</v>
      </c>
      <c r="F289" s="204" t="s">
        <v>409</v>
      </c>
      <c r="G289" s="191"/>
      <c r="H289" s="191"/>
      <c r="I289" s="194"/>
      <c r="J289" s="205">
        <f>BK289</f>
        <v>0</v>
      </c>
      <c r="K289" s="191"/>
      <c r="L289" s="196"/>
      <c r="M289" s="197"/>
      <c r="N289" s="198"/>
      <c r="O289" s="198"/>
      <c r="P289" s="199">
        <f>SUM(P290:P304)</f>
        <v>0</v>
      </c>
      <c r="Q289" s="198"/>
      <c r="R289" s="199">
        <f>SUM(R290:R304)</f>
        <v>0.037846600000000001</v>
      </c>
      <c r="S289" s="198"/>
      <c r="T289" s="200">
        <f>SUM(T290:T304)</f>
        <v>0</v>
      </c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R289" s="201" t="s">
        <v>86</v>
      </c>
      <c r="AT289" s="202" t="s">
        <v>75</v>
      </c>
      <c r="AU289" s="202" t="s">
        <v>84</v>
      </c>
      <c r="AY289" s="201" t="s">
        <v>139</v>
      </c>
      <c r="BK289" s="203">
        <f>SUM(BK290:BK304)</f>
        <v>0</v>
      </c>
    </row>
    <row r="290" s="2" customFormat="1" ht="37.8" customHeight="1">
      <c r="A290" s="40"/>
      <c r="B290" s="41"/>
      <c r="C290" s="206" t="s">
        <v>410</v>
      </c>
      <c r="D290" s="206" t="s">
        <v>142</v>
      </c>
      <c r="E290" s="207" t="s">
        <v>411</v>
      </c>
      <c r="F290" s="208" t="s">
        <v>412</v>
      </c>
      <c r="G290" s="209" t="s">
        <v>145</v>
      </c>
      <c r="H290" s="210">
        <v>6.7000000000000002</v>
      </c>
      <c r="I290" s="211"/>
      <c r="J290" s="212">
        <f>ROUND(I290*H290,2)</f>
        <v>0</v>
      </c>
      <c r="K290" s="208" t="s">
        <v>146</v>
      </c>
      <c r="L290" s="46"/>
      <c r="M290" s="213" t="s">
        <v>19</v>
      </c>
      <c r="N290" s="214" t="s">
        <v>47</v>
      </c>
      <c r="O290" s="86"/>
      <c r="P290" s="215">
        <f>O290*H290</f>
        <v>0</v>
      </c>
      <c r="Q290" s="215">
        <v>0.00125</v>
      </c>
      <c r="R290" s="215">
        <f>Q290*H290</f>
        <v>0.0083750000000000005</v>
      </c>
      <c r="S290" s="215">
        <v>0</v>
      </c>
      <c r="T290" s="216">
        <f>S290*H290</f>
        <v>0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17" t="s">
        <v>243</v>
      </c>
      <c r="AT290" s="217" t="s">
        <v>142</v>
      </c>
      <c r="AU290" s="217" t="s">
        <v>86</v>
      </c>
      <c r="AY290" s="19" t="s">
        <v>139</v>
      </c>
      <c r="BE290" s="218">
        <f>IF(N290="základní",J290,0)</f>
        <v>0</v>
      </c>
      <c r="BF290" s="218">
        <f>IF(N290="snížená",J290,0)</f>
        <v>0</v>
      </c>
      <c r="BG290" s="218">
        <f>IF(N290="zákl. přenesená",J290,0)</f>
        <v>0</v>
      </c>
      <c r="BH290" s="218">
        <f>IF(N290="sníž. přenesená",J290,0)</f>
        <v>0</v>
      </c>
      <c r="BI290" s="218">
        <f>IF(N290="nulová",J290,0)</f>
        <v>0</v>
      </c>
      <c r="BJ290" s="19" t="s">
        <v>84</v>
      </c>
      <c r="BK290" s="218">
        <f>ROUND(I290*H290,2)</f>
        <v>0</v>
      </c>
      <c r="BL290" s="19" t="s">
        <v>243</v>
      </c>
      <c r="BM290" s="217" t="s">
        <v>413</v>
      </c>
    </row>
    <row r="291" s="2" customFormat="1">
      <c r="A291" s="40"/>
      <c r="B291" s="41"/>
      <c r="C291" s="42"/>
      <c r="D291" s="219" t="s">
        <v>149</v>
      </c>
      <c r="E291" s="42"/>
      <c r="F291" s="220" t="s">
        <v>414</v>
      </c>
      <c r="G291" s="42"/>
      <c r="H291" s="42"/>
      <c r="I291" s="221"/>
      <c r="J291" s="42"/>
      <c r="K291" s="42"/>
      <c r="L291" s="46"/>
      <c r="M291" s="222"/>
      <c r="N291" s="223"/>
      <c r="O291" s="86"/>
      <c r="P291" s="86"/>
      <c r="Q291" s="86"/>
      <c r="R291" s="86"/>
      <c r="S291" s="86"/>
      <c r="T291" s="87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T291" s="19" t="s">
        <v>149</v>
      </c>
      <c r="AU291" s="19" t="s">
        <v>86</v>
      </c>
    </row>
    <row r="292" s="15" customFormat="1">
      <c r="A292" s="15"/>
      <c r="B292" s="247"/>
      <c r="C292" s="248"/>
      <c r="D292" s="226" t="s">
        <v>151</v>
      </c>
      <c r="E292" s="249" t="s">
        <v>19</v>
      </c>
      <c r="F292" s="250" t="s">
        <v>415</v>
      </c>
      <c r="G292" s="248"/>
      <c r="H292" s="249" t="s">
        <v>19</v>
      </c>
      <c r="I292" s="251"/>
      <c r="J292" s="248"/>
      <c r="K292" s="248"/>
      <c r="L292" s="252"/>
      <c r="M292" s="253"/>
      <c r="N292" s="254"/>
      <c r="O292" s="254"/>
      <c r="P292" s="254"/>
      <c r="Q292" s="254"/>
      <c r="R292" s="254"/>
      <c r="S292" s="254"/>
      <c r="T292" s="25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T292" s="256" t="s">
        <v>151</v>
      </c>
      <c r="AU292" s="256" t="s">
        <v>86</v>
      </c>
      <c r="AV292" s="15" t="s">
        <v>84</v>
      </c>
      <c r="AW292" s="15" t="s">
        <v>36</v>
      </c>
      <c r="AX292" s="15" t="s">
        <v>76</v>
      </c>
      <c r="AY292" s="256" t="s">
        <v>139</v>
      </c>
    </row>
    <row r="293" s="13" customFormat="1">
      <c r="A293" s="13"/>
      <c r="B293" s="224"/>
      <c r="C293" s="225"/>
      <c r="D293" s="226" t="s">
        <v>151</v>
      </c>
      <c r="E293" s="227" t="s">
        <v>19</v>
      </c>
      <c r="F293" s="228" t="s">
        <v>235</v>
      </c>
      <c r="G293" s="225"/>
      <c r="H293" s="229">
        <v>6.7000000000000002</v>
      </c>
      <c r="I293" s="230"/>
      <c r="J293" s="225"/>
      <c r="K293" s="225"/>
      <c r="L293" s="231"/>
      <c r="M293" s="232"/>
      <c r="N293" s="233"/>
      <c r="O293" s="233"/>
      <c r="P293" s="233"/>
      <c r="Q293" s="233"/>
      <c r="R293" s="233"/>
      <c r="S293" s="233"/>
      <c r="T293" s="234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5" t="s">
        <v>151</v>
      </c>
      <c r="AU293" s="235" t="s">
        <v>86</v>
      </c>
      <c r="AV293" s="13" t="s">
        <v>86</v>
      </c>
      <c r="AW293" s="13" t="s">
        <v>36</v>
      </c>
      <c r="AX293" s="13" t="s">
        <v>76</v>
      </c>
      <c r="AY293" s="235" t="s">
        <v>139</v>
      </c>
    </row>
    <row r="294" s="14" customFormat="1">
      <c r="A294" s="14"/>
      <c r="B294" s="236"/>
      <c r="C294" s="237"/>
      <c r="D294" s="226" t="s">
        <v>151</v>
      </c>
      <c r="E294" s="238" t="s">
        <v>19</v>
      </c>
      <c r="F294" s="239" t="s">
        <v>153</v>
      </c>
      <c r="G294" s="237"/>
      <c r="H294" s="240">
        <v>6.7000000000000002</v>
      </c>
      <c r="I294" s="241"/>
      <c r="J294" s="237"/>
      <c r="K294" s="237"/>
      <c r="L294" s="242"/>
      <c r="M294" s="243"/>
      <c r="N294" s="244"/>
      <c r="O294" s="244"/>
      <c r="P294" s="244"/>
      <c r="Q294" s="244"/>
      <c r="R294" s="244"/>
      <c r="S294" s="244"/>
      <c r="T294" s="245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46" t="s">
        <v>151</v>
      </c>
      <c r="AU294" s="246" t="s">
        <v>86</v>
      </c>
      <c r="AV294" s="14" t="s">
        <v>147</v>
      </c>
      <c r="AW294" s="14" t="s">
        <v>36</v>
      </c>
      <c r="AX294" s="14" t="s">
        <v>84</v>
      </c>
      <c r="AY294" s="246" t="s">
        <v>139</v>
      </c>
    </row>
    <row r="295" s="2" customFormat="1" ht="37.8" customHeight="1">
      <c r="A295" s="40"/>
      <c r="B295" s="41"/>
      <c r="C295" s="257" t="s">
        <v>416</v>
      </c>
      <c r="D295" s="257" t="s">
        <v>417</v>
      </c>
      <c r="E295" s="258" t="s">
        <v>418</v>
      </c>
      <c r="F295" s="259" t="s">
        <v>419</v>
      </c>
      <c r="G295" s="260" t="s">
        <v>145</v>
      </c>
      <c r="H295" s="261">
        <v>7.7050000000000001</v>
      </c>
      <c r="I295" s="262"/>
      <c r="J295" s="263">
        <f>ROUND(I295*H295,2)</f>
        <v>0</v>
      </c>
      <c r="K295" s="259" t="s">
        <v>146</v>
      </c>
      <c r="L295" s="264"/>
      <c r="M295" s="265" t="s">
        <v>19</v>
      </c>
      <c r="N295" s="266" t="s">
        <v>47</v>
      </c>
      <c r="O295" s="86"/>
      <c r="P295" s="215">
        <f>O295*H295</f>
        <v>0</v>
      </c>
      <c r="Q295" s="215">
        <v>0.00382</v>
      </c>
      <c r="R295" s="215">
        <f>Q295*H295</f>
        <v>0.0294331</v>
      </c>
      <c r="S295" s="215">
        <v>0</v>
      </c>
      <c r="T295" s="216">
        <f>S295*H295</f>
        <v>0</v>
      </c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R295" s="217" t="s">
        <v>344</v>
      </c>
      <c r="AT295" s="217" t="s">
        <v>417</v>
      </c>
      <c r="AU295" s="217" t="s">
        <v>86</v>
      </c>
      <c r="AY295" s="19" t="s">
        <v>139</v>
      </c>
      <c r="BE295" s="218">
        <f>IF(N295="základní",J295,0)</f>
        <v>0</v>
      </c>
      <c r="BF295" s="218">
        <f>IF(N295="snížená",J295,0)</f>
        <v>0</v>
      </c>
      <c r="BG295" s="218">
        <f>IF(N295="zákl. přenesená",J295,0)</f>
        <v>0</v>
      </c>
      <c r="BH295" s="218">
        <f>IF(N295="sníž. přenesená",J295,0)</f>
        <v>0</v>
      </c>
      <c r="BI295" s="218">
        <f>IF(N295="nulová",J295,0)</f>
        <v>0</v>
      </c>
      <c r="BJ295" s="19" t="s">
        <v>84</v>
      </c>
      <c r="BK295" s="218">
        <f>ROUND(I295*H295,2)</f>
        <v>0</v>
      </c>
      <c r="BL295" s="19" t="s">
        <v>243</v>
      </c>
      <c r="BM295" s="217" t="s">
        <v>420</v>
      </c>
    </row>
    <row r="296" s="13" customFormat="1">
      <c r="A296" s="13"/>
      <c r="B296" s="224"/>
      <c r="C296" s="225"/>
      <c r="D296" s="226" t="s">
        <v>151</v>
      </c>
      <c r="E296" s="227" t="s">
        <v>19</v>
      </c>
      <c r="F296" s="228" t="s">
        <v>421</v>
      </c>
      <c r="G296" s="225"/>
      <c r="H296" s="229">
        <v>7.7050000000000001</v>
      </c>
      <c r="I296" s="230"/>
      <c r="J296" s="225"/>
      <c r="K296" s="225"/>
      <c r="L296" s="231"/>
      <c r="M296" s="232"/>
      <c r="N296" s="233"/>
      <c r="O296" s="233"/>
      <c r="P296" s="233"/>
      <c r="Q296" s="233"/>
      <c r="R296" s="233"/>
      <c r="S296" s="233"/>
      <c r="T296" s="234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5" t="s">
        <v>151</v>
      </c>
      <c r="AU296" s="235" t="s">
        <v>86</v>
      </c>
      <c r="AV296" s="13" t="s">
        <v>86</v>
      </c>
      <c r="AW296" s="13" t="s">
        <v>36</v>
      </c>
      <c r="AX296" s="13" t="s">
        <v>76</v>
      </c>
      <c r="AY296" s="235" t="s">
        <v>139</v>
      </c>
    </row>
    <row r="297" s="14" customFormat="1">
      <c r="A297" s="14"/>
      <c r="B297" s="236"/>
      <c r="C297" s="237"/>
      <c r="D297" s="226" t="s">
        <v>151</v>
      </c>
      <c r="E297" s="238" t="s">
        <v>19</v>
      </c>
      <c r="F297" s="239" t="s">
        <v>153</v>
      </c>
      <c r="G297" s="237"/>
      <c r="H297" s="240">
        <v>7.7050000000000001</v>
      </c>
      <c r="I297" s="241"/>
      <c r="J297" s="237"/>
      <c r="K297" s="237"/>
      <c r="L297" s="242"/>
      <c r="M297" s="243"/>
      <c r="N297" s="244"/>
      <c r="O297" s="244"/>
      <c r="P297" s="244"/>
      <c r="Q297" s="244"/>
      <c r="R297" s="244"/>
      <c r="S297" s="244"/>
      <c r="T297" s="245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46" t="s">
        <v>151</v>
      </c>
      <c r="AU297" s="246" t="s">
        <v>86</v>
      </c>
      <c r="AV297" s="14" t="s">
        <v>147</v>
      </c>
      <c r="AW297" s="14" t="s">
        <v>36</v>
      </c>
      <c r="AX297" s="14" t="s">
        <v>84</v>
      </c>
      <c r="AY297" s="246" t="s">
        <v>139</v>
      </c>
    </row>
    <row r="298" s="2" customFormat="1" ht="44.25" customHeight="1">
      <c r="A298" s="40"/>
      <c r="B298" s="41"/>
      <c r="C298" s="206" t="s">
        <v>422</v>
      </c>
      <c r="D298" s="206" t="s">
        <v>142</v>
      </c>
      <c r="E298" s="207" t="s">
        <v>423</v>
      </c>
      <c r="F298" s="208" t="s">
        <v>424</v>
      </c>
      <c r="G298" s="209" t="s">
        <v>223</v>
      </c>
      <c r="H298" s="210">
        <v>3.8500000000000001</v>
      </c>
      <c r="I298" s="211"/>
      <c r="J298" s="212">
        <f>ROUND(I298*H298,2)</f>
        <v>0</v>
      </c>
      <c r="K298" s="208" t="s">
        <v>146</v>
      </c>
      <c r="L298" s="46"/>
      <c r="M298" s="213" t="s">
        <v>19</v>
      </c>
      <c r="N298" s="214" t="s">
        <v>47</v>
      </c>
      <c r="O298" s="86"/>
      <c r="P298" s="215">
        <f>O298*H298</f>
        <v>0</v>
      </c>
      <c r="Q298" s="215">
        <v>1.0000000000000001E-05</v>
      </c>
      <c r="R298" s="215">
        <f>Q298*H298</f>
        <v>3.8500000000000001E-05</v>
      </c>
      <c r="S298" s="215">
        <v>0</v>
      </c>
      <c r="T298" s="216">
        <f>S298*H298</f>
        <v>0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217" t="s">
        <v>243</v>
      </c>
      <c r="AT298" s="217" t="s">
        <v>142</v>
      </c>
      <c r="AU298" s="217" t="s">
        <v>86</v>
      </c>
      <c r="AY298" s="19" t="s">
        <v>139</v>
      </c>
      <c r="BE298" s="218">
        <f>IF(N298="základní",J298,0)</f>
        <v>0</v>
      </c>
      <c r="BF298" s="218">
        <f>IF(N298="snížená",J298,0)</f>
        <v>0</v>
      </c>
      <c r="BG298" s="218">
        <f>IF(N298="zákl. přenesená",J298,0)</f>
        <v>0</v>
      </c>
      <c r="BH298" s="218">
        <f>IF(N298="sníž. přenesená",J298,0)</f>
        <v>0</v>
      </c>
      <c r="BI298" s="218">
        <f>IF(N298="nulová",J298,0)</f>
        <v>0</v>
      </c>
      <c r="BJ298" s="19" t="s">
        <v>84</v>
      </c>
      <c r="BK298" s="218">
        <f>ROUND(I298*H298,2)</f>
        <v>0</v>
      </c>
      <c r="BL298" s="19" t="s">
        <v>243</v>
      </c>
      <c r="BM298" s="217" t="s">
        <v>425</v>
      </c>
    </row>
    <row r="299" s="2" customFormat="1">
      <c r="A299" s="40"/>
      <c r="B299" s="41"/>
      <c r="C299" s="42"/>
      <c r="D299" s="219" t="s">
        <v>149</v>
      </c>
      <c r="E299" s="42"/>
      <c r="F299" s="220" t="s">
        <v>426</v>
      </c>
      <c r="G299" s="42"/>
      <c r="H299" s="42"/>
      <c r="I299" s="221"/>
      <c r="J299" s="42"/>
      <c r="K299" s="42"/>
      <c r="L299" s="46"/>
      <c r="M299" s="222"/>
      <c r="N299" s="223"/>
      <c r="O299" s="86"/>
      <c r="P299" s="86"/>
      <c r="Q299" s="86"/>
      <c r="R299" s="86"/>
      <c r="S299" s="86"/>
      <c r="T299" s="87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T299" s="19" t="s">
        <v>149</v>
      </c>
      <c r="AU299" s="19" t="s">
        <v>86</v>
      </c>
    </row>
    <row r="300" s="15" customFormat="1">
      <c r="A300" s="15"/>
      <c r="B300" s="247"/>
      <c r="C300" s="248"/>
      <c r="D300" s="226" t="s">
        <v>151</v>
      </c>
      <c r="E300" s="249" t="s">
        <v>19</v>
      </c>
      <c r="F300" s="250" t="s">
        <v>415</v>
      </c>
      <c r="G300" s="248"/>
      <c r="H300" s="249" t="s">
        <v>19</v>
      </c>
      <c r="I300" s="251"/>
      <c r="J300" s="248"/>
      <c r="K300" s="248"/>
      <c r="L300" s="252"/>
      <c r="M300" s="253"/>
      <c r="N300" s="254"/>
      <c r="O300" s="254"/>
      <c r="P300" s="254"/>
      <c r="Q300" s="254"/>
      <c r="R300" s="254"/>
      <c r="S300" s="254"/>
      <c r="T300" s="25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T300" s="256" t="s">
        <v>151</v>
      </c>
      <c r="AU300" s="256" t="s">
        <v>86</v>
      </c>
      <c r="AV300" s="15" t="s">
        <v>84</v>
      </c>
      <c r="AW300" s="15" t="s">
        <v>36</v>
      </c>
      <c r="AX300" s="15" t="s">
        <v>76</v>
      </c>
      <c r="AY300" s="256" t="s">
        <v>139</v>
      </c>
    </row>
    <row r="301" s="13" customFormat="1">
      <c r="A301" s="13"/>
      <c r="B301" s="224"/>
      <c r="C301" s="225"/>
      <c r="D301" s="226" t="s">
        <v>151</v>
      </c>
      <c r="E301" s="227" t="s">
        <v>19</v>
      </c>
      <c r="F301" s="228" t="s">
        <v>427</v>
      </c>
      <c r="G301" s="225"/>
      <c r="H301" s="229">
        <v>3.8500000000000001</v>
      </c>
      <c r="I301" s="230"/>
      <c r="J301" s="225"/>
      <c r="K301" s="225"/>
      <c r="L301" s="231"/>
      <c r="M301" s="232"/>
      <c r="N301" s="233"/>
      <c r="O301" s="233"/>
      <c r="P301" s="233"/>
      <c r="Q301" s="233"/>
      <c r="R301" s="233"/>
      <c r="S301" s="233"/>
      <c r="T301" s="234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5" t="s">
        <v>151</v>
      </c>
      <c r="AU301" s="235" t="s">
        <v>86</v>
      </c>
      <c r="AV301" s="13" t="s">
        <v>86</v>
      </c>
      <c r="AW301" s="13" t="s">
        <v>36</v>
      </c>
      <c r="AX301" s="13" t="s">
        <v>76</v>
      </c>
      <c r="AY301" s="235" t="s">
        <v>139</v>
      </c>
    </row>
    <row r="302" s="14" customFormat="1">
      <c r="A302" s="14"/>
      <c r="B302" s="236"/>
      <c r="C302" s="237"/>
      <c r="D302" s="226" t="s">
        <v>151</v>
      </c>
      <c r="E302" s="238" t="s">
        <v>19</v>
      </c>
      <c r="F302" s="239" t="s">
        <v>153</v>
      </c>
      <c r="G302" s="237"/>
      <c r="H302" s="240">
        <v>3.8500000000000001</v>
      </c>
      <c r="I302" s="241"/>
      <c r="J302" s="237"/>
      <c r="K302" s="237"/>
      <c r="L302" s="242"/>
      <c r="M302" s="243"/>
      <c r="N302" s="244"/>
      <c r="O302" s="244"/>
      <c r="P302" s="244"/>
      <c r="Q302" s="244"/>
      <c r="R302" s="244"/>
      <c r="S302" s="244"/>
      <c r="T302" s="245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46" t="s">
        <v>151</v>
      </c>
      <c r="AU302" s="246" t="s">
        <v>86</v>
      </c>
      <c r="AV302" s="14" t="s">
        <v>147</v>
      </c>
      <c r="AW302" s="14" t="s">
        <v>36</v>
      </c>
      <c r="AX302" s="14" t="s">
        <v>84</v>
      </c>
      <c r="AY302" s="246" t="s">
        <v>139</v>
      </c>
    </row>
    <row r="303" s="2" customFormat="1" ht="76.35" customHeight="1">
      <c r="A303" s="40"/>
      <c r="B303" s="41"/>
      <c r="C303" s="206" t="s">
        <v>428</v>
      </c>
      <c r="D303" s="206" t="s">
        <v>142</v>
      </c>
      <c r="E303" s="207" t="s">
        <v>429</v>
      </c>
      <c r="F303" s="208" t="s">
        <v>430</v>
      </c>
      <c r="G303" s="209" t="s">
        <v>309</v>
      </c>
      <c r="H303" s="210">
        <v>0.037999999999999999</v>
      </c>
      <c r="I303" s="211"/>
      <c r="J303" s="212">
        <f>ROUND(I303*H303,2)</f>
        <v>0</v>
      </c>
      <c r="K303" s="208" t="s">
        <v>146</v>
      </c>
      <c r="L303" s="46"/>
      <c r="M303" s="213" t="s">
        <v>19</v>
      </c>
      <c r="N303" s="214" t="s">
        <v>47</v>
      </c>
      <c r="O303" s="86"/>
      <c r="P303" s="215">
        <f>O303*H303</f>
        <v>0</v>
      </c>
      <c r="Q303" s="215">
        <v>0</v>
      </c>
      <c r="R303" s="215">
        <f>Q303*H303</f>
        <v>0</v>
      </c>
      <c r="S303" s="215">
        <v>0</v>
      </c>
      <c r="T303" s="216">
        <f>S303*H303</f>
        <v>0</v>
      </c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R303" s="217" t="s">
        <v>243</v>
      </c>
      <c r="AT303" s="217" t="s">
        <v>142</v>
      </c>
      <c r="AU303" s="217" t="s">
        <v>86</v>
      </c>
      <c r="AY303" s="19" t="s">
        <v>139</v>
      </c>
      <c r="BE303" s="218">
        <f>IF(N303="základní",J303,0)</f>
        <v>0</v>
      </c>
      <c r="BF303" s="218">
        <f>IF(N303="snížená",J303,0)</f>
        <v>0</v>
      </c>
      <c r="BG303" s="218">
        <f>IF(N303="zákl. přenesená",J303,0)</f>
        <v>0</v>
      </c>
      <c r="BH303" s="218">
        <f>IF(N303="sníž. přenesená",J303,0)</f>
        <v>0</v>
      </c>
      <c r="BI303" s="218">
        <f>IF(N303="nulová",J303,0)</f>
        <v>0</v>
      </c>
      <c r="BJ303" s="19" t="s">
        <v>84</v>
      </c>
      <c r="BK303" s="218">
        <f>ROUND(I303*H303,2)</f>
        <v>0</v>
      </c>
      <c r="BL303" s="19" t="s">
        <v>243</v>
      </c>
      <c r="BM303" s="217" t="s">
        <v>431</v>
      </c>
    </row>
    <row r="304" s="2" customFormat="1">
      <c r="A304" s="40"/>
      <c r="B304" s="41"/>
      <c r="C304" s="42"/>
      <c r="D304" s="219" t="s">
        <v>149</v>
      </c>
      <c r="E304" s="42"/>
      <c r="F304" s="220" t="s">
        <v>432</v>
      </c>
      <c r="G304" s="42"/>
      <c r="H304" s="42"/>
      <c r="I304" s="221"/>
      <c r="J304" s="42"/>
      <c r="K304" s="42"/>
      <c r="L304" s="46"/>
      <c r="M304" s="222"/>
      <c r="N304" s="223"/>
      <c r="O304" s="86"/>
      <c r="P304" s="86"/>
      <c r="Q304" s="86"/>
      <c r="R304" s="86"/>
      <c r="S304" s="86"/>
      <c r="T304" s="87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T304" s="19" t="s">
        <v>149</v>
      </c>
      <c r="AU304" s="19" t="s">
        <v>86</v>
      </c>
    </row>
    <row r="305" s="12" customFormat="1" ht="22.8" customHeight="1">
      <c r="A305" s="12"/>
      <c r="B305" s="190"/>
      <c r="C305" s="191"/>
      <c r="D305" s="192" t="s">
        <v>75</v>
      </c>
      <c r="E305" s="204" t="s">
        <v>433</v>
      </c>
      <c r="F305" s="204" t="s">
        <v>434</v>
      </c>
      <c r="G305" s="191"/>
      <c r="H305" s="191"/>
      <c r="I305" s="194"/>
      <c r="J305" s="205">
        <f>BK305</f>
        <v>0</v>
      </c>
      <c r="K305" s="191"/>
      <c r="L305" s="196"/>
      <c r="M305" s="197"/>
      <c r="N305" s="198"/>
      <c r="O305" s="198"/>
      <c r="P305" s="199">
        <f>SUM(P306:P309)</f>
        <v>0</v>
      </c>
      <c r="Q305" s="198"/>
      <c r="R305" s="199">
        <f>SUM(R306:R309)</f>
        <v>0</v>
      </c>
      <c r="S305" s="198"/>
      <c r="T305" s="200">
        <f>SUM(T306:T309)</f>
        <v>0.024</v>
      </c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R305" s="201" t="s">
        <v>86</v>
      </c>
      <c r="AT305" s="202" t="s">
        <v>75</v>
      </c>
      <c r="AU305" s="202" t="s">
        <v>84</v>
      </c>
      <c r="AY305" s="201" t="s">
        <v>139</v>
      </c>
      <c r="BK305" s="203">
        <f>SUM(BK306:BK309)</f>
        <v>0</v>
      </c>
    </row>
    <row r="306" s="2" customFormat="1" ht="21.75" customHeight="1">
      <c r="A306" s="40"/>
      <c r="B306" s="41"/>
      <c r="C306" s="206" t="s">
        <v>435</v>
      </c>
      <c r="D306" s="206" t="s">
        <v>142</v>
      </c>
      <c r="E306" s="207" t="s">
        <v>436</v>
      </c>
      <c r="F306" s="208" t="s">
        <v>437</v>
      </c>
      <c r="G306" s="209" t="s">
        <v>381</v>
      </c>
      <c r="H306" s="210">
        <v>1</v>
      </c>
      <c r="I306" s="211"/>
      <c r="J306" s="212">
        <f>ROUND(I306*H306,2)</f>
        <v>0</v>
      </c>
      <c r="K306" s="208" t="s">
        <v>146</v>
      </c>
      <c r="L306" s="46"/>
      <c r="M306" s="213" t="s">
        <v>19</v>
      </c>
      <c r="N306" s="214" t="s">
        <v>47</v>
      </c>
      <c r="O306" s="86"/>
      <c r="P306" s="215">
        <f>O306*H306</f>
        <v>0</v>
      </c>
      <c r="Q306" s="215">
        <v>0</v>
      </c>
      <c r="R306" s="215">
        <f>Q306*H306</f>
        <v>0</v>
      </c>
      <c r="S306" s="215">
        <v>0.024</v>
      </c>
      <c r="T306" s="216">
        <f>S306*H306</f>
        <v>0.024</v>
      </c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R306" s="217" t="s">
        <v>243</v>
      </c>
      <c r="AT306" s="217" t="s">
        <v>142</v>
      </c>
      <c r="AU306" s="217" t="s">
        <v>86</v>
      </c>
      <c r="AY306" s="19" t="s">
        <v>139</v>
      </c>
      <c r="BE306" s="218">
        <f>IF(N306="základní",J306,0)</f>
        <v>0</v>
      </c>
      <c r="BF306" s="218">
        <f>IF(N306="snížená",J306,0)</f>
        <v>0</v>
      </c>
      <c r="BG306" s="218">
        <f>IF(N306="zákl. přenesená",J306,0)</f>
        <v>0</v>
      </c>
      <c r="BH306" s="218">
        <f>IF(N306="sníž. přenesená",J306,0)</f>
        <v>0</v>
      </c>
      <c r="BI306" s="218">
        <f>IF(N306="nulová",J306,0)</f>
        <v>0</v>
      </c>
      <c r="BJ306" s="19" t="s">
        <v>84</v>
      </c>
      <c r="BK306" s="218">
        <f>ROUND(I306*H306,2)</f>
        <v>0</v>
      </c>
      <c r="BL306" s="19" t="s">
        <v>243</v>
      </c>
      <c r="BM306" s="217" t="s">
        <v>438</v>
      </c>
    </row>
    <row r="307" s="2" customFormat="1">
      <c r="A307" s="40"/>
      <c r="B307" s="41"/>
      <c r="C307" s="42"/>
      <c r="D307" s="219" t="s">
        <v>149</v>
      </c>
      <c r="E307" s="42"/>
      <c r="F307" s="220" t="s">
        <v>439</v>
      </c>
      <c r="G307" s="42"/>
      <c r="H307" s="42"/>
      <c r="I307" s="221"/>
      <c r="J307" s="42"/>
      <c r="K307" s="42"/>
      <c r="L307" s="46"/>
      <c r="M307" s="222"/>
      <c r="N307" s="223"/>
      <c r="O307" s="86"/>
      <c r="P307" s="86"/>
      <c r="Q307" s="86"/>
      <c r="R307" s="86"/>
      <c r="S307" s="86"/>
      <c r="T307" s="87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T307" s="19" t="s">
        <v>149</v>
      </c>
      <c r="AU307" s="19" t="s">
        <v>86</v>
      </c>
    </row>
    <row r="308" s="13" customFormat="1">
      <c r="A308" s="13"/>
      <c r="B308" s="224"/>
      <c r="C308" s="225"/>
      <c r="D308" s="226" t="s">
        <v>151</v>
      </c>
      <c r="E308" s="227" t="s">
        <v>19</v>
      </c>
      <c r="F308" s="228" t="s">
        <v>84</v>
      </c>
      <c r="G308" s="225"/>
      <c r="H308" s="229">
        <v>1</v>
      </c>
      <c r="I308" s="230"/>
      <c r="J308" s="225"/>
      <c r="K308" s="225"/>
      <c r="L308" s="231"/>
      <c r="M308" s="232"/>
      <c r="N308" s="233"/>
      <c r="O308" s="233"/>
      <c r="P308" s="233"/>
      <c r="Q308" s="233"/>
      <c r="R308" s="233"/>
      <c r="S308" s="233"/>
      <c r="T308" s="234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35" t="s">
        <v>151</v>
      </c>
      <c r="AU308" s="235" t="s">
        <v>86</v>
      </c>
      <c r="AV308" s="13" t="s">
        <v>86</v>
      </c>
      <c r="AW308" s="13" t="s">
        <v>36</v>
      </c>
      <c r="AX308" s="13" t="s">
        <v>76</v>
      </c>
      <c r="AY308" s="235" t="s">
        <v>139</v>
      </c>
    </row>
    <row r="309" s="14" customFormat="1">
      <c r="A309" s="14"/>
      <c r="B309" s="236"/>
      <c r="C309" s="237"/>
      <c r="D309" s="226" t="s">
        <v>151</v>
      </c>
      <c r="E309" s="238" t="s">
        <v>19</v>
      </c>
      <c r="F309" s="239" t="s">
        <v>153</v>
      </c>
      <c r="G309" s="237"/>
      <c r="H309" s="240">
        <v>1</v>
      </c>
      <c r="I309" s="241"/>
      <c r="J309" s="237"/>
      <c r="K309" s="237"/>
      <c r="L309" s="242"/>
      <c r="M309" s="243"/>
      <c r="N309" s="244"/>
      <c r="O309" s="244"/>
      <c r="P309" s="244"/>
      <c r="Q309" s="244"/>
      <c r="R309" s="244"/>
      <c r="S309" s="244"/>
      <c r="T309" s="245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46" t="s">
        <v>151</v>
      </c>
      <c r="AU309" s="246" t="s">
        <v>86</v>
      </c>
      <c r="AV309" s="14" t="s">
        <v>147</v>
      </c>
      <c r="AW309" s="14" t="s">
        <v>36</v>
      </c>
      <c r="AX309" s="14" t="s">
        <v>84</v>
      </c>
      <c r="AY309" s="246" t="s">
        <v>139</v>
      </c>
    </row>
    <row r="310" s="12" customFormat="1" ht="22.8" customHeight="1">
      <c r="A310" s="12"/>
      <c r="B310" s="190"/>
      <c r="C310" s="191"/>
      <c r="D310" s="192" t="s">
        <v>75</v>
      </c>
      <c r="E310" s="204" t="s">
        <v>440</v>
      </c>
      <c r="F310" s="204" t="s">
        <v>441</v>
      </c>
      <c r="G310" s="191"/>
      <c r="H310" s="191"/>
      <c r="I310" s="194"/>
      <c r="J310" s="205">
        <f>BK310</f>
        <v>0</v>
      </c>
      <c r="K310" s="191"/>
      <c r="L310" s="196"/>
      <c r="M310" s="197"/>
      <c r="N310" s="198"/>
      <c r="O310" s="198"/>
      <c r="P310" s="199">
        <f>SUM(P311:P347)</f>
        <v>0</v>
      </c>
      <c r="Q310" s="198"/>
      <c r="R310" s="199">
        <f>SUM(R311:R347)</f>
        <v>0.25870779999999999</v>
      </c>
      <c r="S310" s="198"/>
      <c r="T310" s="200">
        <f>SUM(T311:T347)</f>
        <v>0</v>
      </c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R310" s="201" t="s">
        <v>86</v>
      </c>
      <c r="AT310" s="202" t="s">
        <v>75</v>
      </c>
      <c r="AU310" s="202" t="s">
        <v>84</v>
      </c>
      <c r="AY310" s="201" t="s">
        <v>139</v>
      </c>
      <c r="BK310" s="203">
        <f>SUM(BK311:BK347)</f>
        <v>0</v>
      </c>
    </row>
    <row r="311" s="2" customFormat="1" ht="24.15" customHeight="1">
      <c r="A311" s="40"/>
      <c r="B311" s="41"/>
      <c r="C311" s="206" t="s">
        <v>442</v>
      </c>
      <c r="D311" s="206" t="s">
        <v>142</v>
      </c>
      <c r="E311" s="207" t="s">
        <v>443</v>
      </c>
      <c r="F311" s="208" t="s">
        <v>444</v>
      </c>
      <c r="G311" s="209" t="s">
        <v>145</v>
      </c>
      <c r="H311" s="210">
        <v>6.7000000000000002</v>
      </c>
      <c r="I311" s="211"/>
      <c r="J311" s="212">
        <f>ROUND(I311*H311,2)</f>
        <v>0</v>
      </c>
      <c r="K311" s="208" t="s">
        <v>146</v>
      </c>
      <c r="L311" s="46"/>
      <c r="M311" s="213" t="s">
        <v>19</v>
      </c>
      <c r="N311" s="214" t="s">
        <v>47</v>
      </c>
      <c r="O311" s="86"/>
      <c r="P311" s="215">
        <f>O311*H311</f>
        <v>0</v>
      </c>
      <c r="Q311" s="215">
        <v>0</v>
      </c>
      <c r="R311" s="215">
        <f>Q311*H311</f>
        <v>0</v>
      </c>
      <c r="S311" s="215">
        <v>0</v>
      </c>
      <c r="T311" s="216">
        <f>S311*H311</f>
        <v>0</v>
      </c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R311" s="217" t="s">
        <v>243</v>
      </c>
      <c r="AT311" s="217" t="s">
        <v>142</v>
      </c>
      <c r="AU311" s="217" t="s">
        <v>86</v>
      </c>
      <c r="AY311" s="19" t="s">
        <v>139</v>
      </c>
      <c r="BE311" s="218">
        <f>IF(N311="základní",J311,0)</f>
        <v>0</v>
      </c>
      <c r="BF311" s="218">
        <f>IF(N311="snížená",J311,0)</f>
        <v>0</v>
      </c>
      <c r="BG311" s="218">
        <f>IF(N311="zákl. přenesená",J311,0)</f>
        <v>0</v>
      </c>
      <c r="BH311" s="218">
        <f>IF(N311="sníž. přenesená",J311,0)</f>
        <v>0</v>
      </c>
      <c r="BI311" s="218">
        <f>IF(N311="nulová",J311,0)</f>
        <v>0</v>
      </c>
      <c r="BJ311" s="19" t="s">
        <v>84</v>
      </c>
      <c r="BK311" s="218">
        <f>ROUND(I311*H311,2)</f>
        <v>0</v>
      </c>
      <c r="BL311" s="19" t="s">
        <v>243</v>
      </c>
      <c r="BM311" s="217" t="s">
        <v>445</v>
      </c>
    </row>
    <row r="312" s="2" customFormat="1">
      <c r="A312" s="40"/>
      <c r="B312" s="41"/>
      <c r="C312" s="42"/>
      <c r="D312" s="219" t="s">
        <v>149</v>
      </c>
      <c r="E312" s="42"/>
      <c r="F312" s="220" t="s">
        <v>446</v>
      </c>
      <c r="G312" s="42"/>
      <c r="H312" s="42"/>
      <c r="I312" s="221"/>
      <c r="J312" s="42"/>
      <c r="K312" s="42"/>
      <c r="L312" s="46"/>
      <c r="M312" s="222"/>
      <c r="N312" s="223"/>
      <c r="O312" s="86"/>
      <c r="P312" s="86"/>
      <c r="Q312" s="86"/>
      <c r="R312" s="86"/>
      <c r="S312" s="86"/>
      <c r="T312" s="87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T312" s="19" t="s">
        <v>149</v>
      </c>
      <c r="AU312" s="19" t="s">
        <v>86</v>
      </c>
    </row>
    <row r="313" s="13" customFormat="1">
      <c r="A313" s="13"/>
      <c r="B313" s="224"/>
      <c r="C313" s="225"/>
      <c r="D313" s="226" t="s">
        <v>151</v>
      </c>
      <c r="E313" s="227" t="s">
        <v>19</v>
      </c>
      <c r="F313" s="228" t="s">
        <v>235</v>
      </c>
      <c r="G313" s="225"/>
      <c r="H313" s="229">
        <v>6.7000000000000002</v>
      </c>
      <c r="I313" s="230"/>
      <c r="J313" s="225"/>
      <c r="K313" s="225"/>
      <c r="L313" s="231"/>
      <c r="M313" s="232"/>
      <c r="N313" s="233"/>
      <c r="O313" s="233"/>
      <c r="P313" s="233"/>
      <c r="Q313" s="233"/>
      <c r="R313" s="233"/>
      <c r="S313" s="233"/>
      <c r="T313" s="234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35" t="s">
        <v>151</v>
      </c>
      <c r="AU313" s="235" t="s">
        <v>86</v>
      </c>
      <c r="AV313" s="13" t="s">
        <v>86</v>
      </c>
      <c r="AW313" s="13" t="s">
        <v>36</v>
      </c>
      <c r="AX313" s="13" t="s">
        <v>76</v>
      </c>
      <c r="AY313" s="235" t="s">
        <v>139</v>
      </c>
    </row>
    <row r="314" s="14" customFormat="1">
      <c r="A314" s="14"/>
      <c r="B314" s="236"/>
      <c r="C314" s="237"/>
      <c r="D314" s="226" t="s">
        <v>151</v>
      </c>
      <c r="E314" s="238" t="s">
        <v>19</v>
      </c>
      <c r="F314" s="239" t="s">
        <v>153</v>
      </c>
      <c r="G314" s="237"/>
      <c r="H314" s="240">
        <v>6.7000000000000002</v>
      </c>
      <c r="I314" s="241"/>
      <c r="J314" s="237"/>
      <c r="K314" s="237"/>
      <c r="L314" s="242"/>
      <c r="M314" s="243"/>
      <c r="N314" s="244"/>
      <c r="O314" s="244"/>
      <c r="P314" s="244"/>
      <c r="Q314" s="244"/>
      <c r="R314" s="244"/>
      <c r="S314" s="244"/>
      <c r="T314" s="245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46" t="s">
        <v>151</v>
      </c>
      <c r="AU314" s="246" t="s">
        <v>86</v>
      </c>
      <c r="AV314" s="14" t="s">
        <v>147</v>
      </c>
      <c r="AW314" s="14" t="s">
        <v>36</v>
      </c>
      <c r="AX314" s="14" t="s">
        <v>84</v>
      </c>
      <c r="AY314" s="246" t="s">
        <v>139</v>
      </c>
    </row>
    <row r="315" s="2" customFormat="1" ht="24.15" customHeight="1">
      <c r="A315" s="40"/>
      <c r="B315" s="41"/>
      <c r="C315" s="206" t="s">
        <v>447</v>
      </c>
      <c r="D315" s="206" t="s">
        <v>142</v>
      </c>
      <c r="E315" s="207" t="s">
        <v>448</v>
      </c>
      <c r="F315" s="208" t="s">
        <v>449</v>
      </c>
      <c r="G315" s="209" t="s">
        <v>145</v>
      </c>
      <c r="H315" s="210">
        <v>6.7000000000000002</v>
      </c>
      <c r="I315" s="211"/>
      <c r="J315" s="212">
        <f>ROUND(I315*H315,2)</f>
        <v>0</v>
      </c>
      <c r="K315" s="208" t="s">
        <v>146</v>
      </c>
      <c r="L315" s="46"/>
      <c r="M315" s="213" t="s">
        <v>19</v>
      </c>
      <c r="N315" s="214" t="s">
        <v>47</v>
      </c>
      <c r="O315" s="86"/>
      <c r="P315" s="215">
        <f>O315*H315</f>
        <v>0</v>
      </c>
      <c r="Q315" s="215">
        <v>0.00029999999999999997</v>
      </c>
      <c r="R315" s="215">
        <f>Q315*H315</f>
        <v>0.0020100000000000001</v>
      </c>
      <c r="S315" s="215">
        <v>0</v>
      </c>
      <c r="T315" s="216">
        <f>S315*H315</f>
        <v>0</v>
      </c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R315" s="217" t="s">
        <v>243</v>
      </c>
      <c r="AT315" s="217" t="s">
        <v>142</v>
      </c>
      <c r="AU315" s="217" t="s">
        <v>86</v>
      </c>
      <c r="AY315" s="19" t="s">
        <v>139</v>
      </c>
      <c r="BE315" s="218">
        <f>IF(N315="základní",J315,0)</f>
        <v>0</v>
      </c>
      <c r="BF315" s="218">
        <f>IF(N315="snížená",J315,0)</f>
        <v>0</v>
      </c>
      <c r="BG315" s="218">
        <f>IF(N315="zákl. přenesená",J315,0)</f>
        <v>0</v>
      </c>
      <c r="BH315" s="218">
        <f>IF(N315="sníž. přenesená",J315,0)</f>
        <v>0</v>
      </c>
      <c r="BI315" s="218">
        <f>IF(N315="nulová",J315,0)</f>
        <v>0</v>
      </c>
      <c r="BJ315" s="19" t="s">
        <v>84</v>
      </c>
      <c r="BK315" s="218">
        <f>ROUND(I315*H315,2)</f>
        <v>0</v>
      </c>
      <c r="BL315" s="19" t="s">
        <v>243</v>
      </c>
      <c r="BM315" s="217" t="s">
        <v>450</v>
      </c>
    </row>
    <row r="316" s="2" customFormat="1">
      <c r="A316" s="40"/>
      <c r="B316" s="41"/>
      <c r="C316" s="42"/>
      <c r="D316" s="219" t="s">
        <v>149</v>
      </c>
      <c r="E316" s="42"/>
      <c r="F316" s="220" t="s">
        <v>451</v>
      </c>
      <c r="G316" s="42"/>
      <c r="H316" s="42"/>
      <c r="I316" s="221"/>
      <c r="J316" s="42"/>
      <c r="K316" s="42"/>
      <c r="L316" s="46"/>
      <c r="M316" s="222"/>
      <c r="N316" s="223"/>
      <c r="O316" s="86"/>
      <c r="P316" s="86"/>
      <c r="Q316" s="86"/>
      <c r="R316" s="86"/>
      <c r="S316" s="86"/>
      <c r="T316" s="87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T316" s="19" t="s">
        <v>149</v>
      </c>
      <c r="AU316" s="19" t="s">
        <v>86</v>
      </c>
    </row>
    <row r="317" s="13" customFormat="1">
      <c r="A317" s="13"/>
      <c r="B317" s="224"/>
      <c r="C317" s="225"/>
      <c r="D317" s="226" t="s">
        <v>151</v>
      </c>
      <c r="E317" s="227" t="s">
        <v>19</v>
      </c>
      <c r="F317" s="228" t="s">
        <v>235</v>
      </c>
      <c r="G317" s="225"/>
      <c r="H317" s="229">
        <v>6.7000000000000002</v>
      </c>
      <c r="I317" s="230"/>
      <c r="J317" s="225"/>
      <c r="K317" s="225"/>
      <c r="L317" s="231"/>
      <c r="M317" s="232"/>
      <c r="N317" s="233"/>
      <c r="O317" s="233"/>
      <c r="P317" s="233"/>
      <c r="Q317" s="233"/>
      <c r="R317" s="233"/>
      <c r="S317" s="233"/>
      <c r="T317" s="234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35" t="s">
        <v>151</v>
      </c>
      <c r="AU317" s="235" t="s">
        <v>86</v>
      </c>
      <c r="AV317" s="13" t="s">
        <v>86</v>
      </c>
      <c r="AW317" s="13" t="s">
        <v>36</v>
      </c>
      <c r="AX317" s="13" t="s">
        <v>76</v>
      </c>
      <c r="AY317" s="235" t="s">
        <v>139</v>
      </c>
    </row>
    <row r="318" s="14" customFormat="1">
      <c r="A318" s="14"/>
      <c r="B318" s="236"/>
      <c r="C318" s="237"/>
      <c r="D318" s="226" t="s">
        <v>151</v>
      </c>
      <c r="E318" s="238" t="s">
        <v>19</v>
      </c>
      <c r="F318" s="239" t="s">
        <v>153</v>
      </c>
      <c r="G318" s="237"/>
      <c r="H318" s="240">
        <v>6.7000000000000002</v>
      </c>
      <c r="I318" s="241"/>
      <c r="J318" s="237"/>
      <c r="K318" s="237"/>
      <c r="L318" s="242"/>
      <c r="M318" s="243"/>
      <c r="N318" s="244"/>
      <c r="O318" s="244"/>
      <c r="P318" s="244"/>
      <c r="Q318" s="244"/>
      <c r="R318" s="244"/>
      <c r="S318" s="244"/>
      <c r="T318" s="245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46" t="s">
        <v>151</v>
      </c>
      <c r="AU318" s="246" t="s">
        <v>86</v>
      </c>
      <c r="AV318" s="14" t="s">
        <v>147</v>
      </c>
      <c r="AW318" s="14" t="s">
        <v>36</v>
      </c>
      <c r="AX318" s="14" t="s">
        <v>84</v>
      </c>
      <c r="AY318" s="246" t="s">
        <v>139</v>
      </c>
    </row>
    <row r="319" s="2" customFormat="1" ht="24.15" customHeight="1">
      <c r="A319" s="40"/>
      <c r="B319" s="41"/>
      <c r="C319" s="206" t="s">
        <v>452</v>
      </c>
      <c r="D319" s="206" t="s">
        <v>142</v>
      </c>
      <c r="E319" s="207" t="s">
        <v>453</v>
      </c>
      <c r="F319" s="208" t="s">
        <v>454</v>
      </c>
      <c r="G319" s="209" t="s">
        <v>145</v>
      </c>
      <c r="H319" s="210">
        <v>6.7000000000000002</v>
      </c>
      <c r="I319" s="211"/>
      <c r="J319" s="212">
        <f>ROUND(I319*H319,2)</f>
        <v>0</v>
      </c>
      <c r="K319" s="208" t="s">
        <v>146</v>
      </c>
      <c r="L319" s="46"/>
      <c r="M319" s="213" t="s">
        <v>19</v>
      </c>
      <c r="N319" s="214" t="s">
        <v>47</v>
      </c>
      <c r="O319" s="86"/>
      <c r="P319" s="215">
        <f>O319*H319</f>
        <v>0</v>
      </c>
      <c r="Q319" s="215">
        <v>0.0015</v>
      </c>
      <c r="R319" s="215">
        <f>Q319*H319</f>
        <v>0.01005</v>
      </c>
      <c r="S319" s="215">
        <v>0</v>
      </c>
      <c r="T319" s="216">
        <f>S319*H319</f>
        <v>0</v>
      </c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R319" s="217" t="s">
        <v>243</v>
      </c>
      <c r="AT319" s="217" t="s">
        <v>142</v>
      </c>
      <c r="AU319" s="217" t="s">
        <v>86</v>
      </c>
      <c r="AY319" s="19" t="s">
        <v>139</v>
      </c>
      <c r="BE319" s="218">
        <f>IF(N319="základní",J319,0)</f>
        <v>0</v>
      </c>
      <c r="BF319" s="218">
        <f>IF(N319="snížená",J319,0)</f>
        <v>0</v>
      </c>
      <c r="BG319" s="218">
        <f>IF(N319="zákl. přenesená",J319,0)</f>
        <v>0</v>
      </c>
      <c r="BH319" s="218">
        <f>IF(N319="sníž. přenesená",J319,0)</f>
        <v>0</v>
      </c>
      <c r="BI319" s="218">
        <f>IF(N319="nulová",J319,0)</f>
        <v>0</v>
      </c>
      <c r="BJ319" s="19" t="s">
        <v>84</v>
      </c>
      <c r="BK319" s="218">
        <f>ROUND(I319*H319,2)</f>
        <v>0</v>
      </c>
      <c r="BL319" s="19" t="s">
        <v>243</v>
      </c>
      <c r="BM319" s="217" t="s">
        <v>455</v>
      </c>
    </row>
    <row r="320" s="2" customFormat="1">
      <c r="A320" s="40"/>
      <c r="B320" s="41"/>
      <c r="C320" s="42"/>
      <c r="D320" s="219" t="s">
        <v>149</v>
      </c>
      <c r="E320" s="42"/>
      <c r="F320" s="220" t="s">
        <v>456</v>
      </c>
      <c r="G320" s="42"/>
      <c r="H320" s="42"/>
      <c r="I320" s="221"/>
      <c r="J320" s="42"/>
      <c r="K320" s="42"/>
      <c r="L320" s="46"/>
      <c r="M320" s="222"/>
      <c r="N320" s="223"/>
      <c r="O320" s="86"/>
      <c r="P320" s="86"/>
      <c r="Q320" s="86"/>
      <c r="R320" s="86"/>
      <c r="S320" s="86"/>
      <c r="T320" s="87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T320" s="19" t="s">
        <v>149</v>
      </c>
      <c r="AU320" s="19" t="s">
        <v>86</v>
      </c>
    </row>
    <row r="321" s="13" customFormat="1">
      <c r="A321" s="13"/>
      <c r="B321" s="224"/>
      <c r="C321" s="225"/>
      <c r="D321" s="226" t="s">
        <v>151</v>
      </c>
      <c r="E321" s="227" t="s">
        <v>19</v>
      </c>
      <c r="F321" s="228" t="s">
        <v>235</v>
      </c>
      <c r="G321" s="225"/>
      <c r="H321" s="229">
        <v>6.7000000000000002</v>
      </c>
      <c r="I321" s="230"/>
      <c r="J321" s="225"/>
      <c r="K321" s="225"/>
      <c r="L321" s="231"/>
      <c r="M321" s="232"/>
      <c r="N321" s="233"/>
      <c r="O321" s="233"/>
      <c r="P321" s="233"/>
      <c r="Q321" s="233"/>
      <c r="R321" s="233"/>
      <c r="S321" s="233"/>
      <c r="T321" s="234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35" t="s">
        <v>151</v>
      </c>
      <c r="AU321" s="235" t="s">
        <v>86</v>
      </c>
      <c r="AV321" s="13" t="s">
        <v>86</v>
      </c>
      <c r="AW321" s="13" t="s">
        <v>36</v>
      </c>
      <c r="AX321" s="13" t="s">
        <v>76</v>
      </c>
      <c r="AY321" s="235" t="s">
        <v>139</v>
      </c>
    </row>
    <row r="322" s="14" customFormat="1">
      <c r="A322" s="14"/>
      <c r="B322" s="236"/>
      <c r="C322" s="237"/>
      <c r="D322" s="226" t="s">
        <v>151</v>
      </c>
      <c r="E322" s="238" t="s">
        <v>19</v>
      </c>
      <c r="F322" s="239" t="s">
        <v>153</v>
      </c>
      <c r="G322" s="237"/>
      <c r="H322" s="240">
        <v>6.7000000000000002</v>
      </c>
      <c r="I322" s="241"/>
      <c r="J322" s="237"/>
      <c r="K322" s="237"/>
      <c r="L322" s="242"/>
      <c r="M322" s="243"/>
      <c r="N322" s="244"/>
      <c r="O322" s="244"/>
      <c r="P322" s="244"/>
      <c r="Q322" s="244"/>
      <c r="R322" s="244"/>
      <c r="S322" s="244"/>
      <c r="T322" s="245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46" t="s">
        <v>151</v>
      </c>
      <c r="AU322" s="246" t="s">
        <v>86</v>
      </c>
      <c r="AV322" s="14" t="s">
        <v>147</v>
      </c>
      <c r="AW322" s="14" t="s">
        <v>36</v>
      </c>
      <c r="AX322" s="14" t="s">
        <v>84</v>
      </c>
      <c r="AY322" s="246" t="s">
        <v>139</v>
      </c>
    </row>
    <row r="323" s="2" customFormat="1" ht="24.15" customHeight="1">
      <c r="A323" s="40"/>
      <c r="B323" s="41"/>
      <c r="C323" s="206" t="s">
        <v>457</v>
      </c>
      <c r="D323" s="206" t="s">
        <v>142</v>
      </c>
      <c r="E323" s="207" t="s">
        <v>458</v>
      </c>
      <c r="F323" s="208" t="s">
        <v>459</v>
      </c>
      <c r="G323" s="209" t="s">
        <v>223</v>
      </c>
      <c r="H323" s="210">
        <v>10.18</v>
      </c>
      <c r="I323" s="211"/>
      <c r="J323" s="212">
        <f>ROUND(I323*H323,2)</f>
        <v>0</v>
      </c>
      <c r="K323" s="208" t="s">
        <v>146</v>
      </c>
      <c r="L323" s="46"/>
      <c r="M323" s="213" t="s">
        <v>19</v>
      </c>
      <c r="N323" s="214" t="s">
        <v>47</v>
      </c>
      <c r="O323" s="86"/>
      <c r="P323" s="215">
        <f>O323*H323</f>
        <v>0</v>
      </c>
      <c r="Q323" s="215">
        <v>0.00142</v>
      </c>
      <c r="R323" s="215">
        <f>Q323*H323</f>
        <v>0.014455600000000001</v>
      </c>
      <c r="S323" s="215">
        <v>0</v>
      </c>
      <c r="T323" s="216">
        <f>S323*H323</f>
        <v>0</v>
      </c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R323" s="217" t="s">
        <v>243</v>
      </c>
      <c r="AT323" s="217" t="s">
        <v>142</v>
      </c>
      <c r="AU323" s="217" t="s">
        <v>86</v>
      </c>
      <c r="AY323" s="19" t="s">
        <v>139</v>
      </c>
      <c r="BE323" s="218">
        <f>IF(N323="základní",J323,0)</f>
        <v>0</v>
      </c>
      <c r="BF323" s="218">
        <f>IF(N323="snížená",J323,0)</f>
        <v>0</v>
      </c>
      <c r="BG323" s="218">
        <f>IF(N323="zákl. přenesená",J323,0)</f>
        <v>0</v>
      </c>
      <c r="BH323" s="218">
        <f>IF(N323="sníž. přenesená",J323,0)</f>
        <v>0</v>
      </c>
      <c r="BI323" s="218">
        <f>IF(N323="nulová",J323,0)</f>
        <v>0</v>
      </c>
      <c r="BJ323" s="19" t="s">
        <v>84</v>
      </c>
      <c r="BK323" s="218">
        <f>ROUND(I323*H323,2)</f>
        <v>0</v>
      </c>
      <c r="BL323" s="19" t="s">
        <v>243</v>
      </c>
      <c r="BM323" s="217" t="s">
        <v>460</v>
      </c>
    </row>
    <row r="324" s="2" customFormat="1">
      <c r="A324" s="40"/>
      <c r="B324" s="41"/>
      <c r="C324" s="42"/>
      <c r="D324" s="219" t="s">
        <v>149</v>
      </c>
      <c r="E324" s="42"/>
      <c r="F324" s="220" t="s">
        <v>461</v>
      </c>
      <c r="G324" s="42"/>
      <c r="H324" s="42"/>
      <c r="I324" s="221"/>
      <c r="J324" s="42"/>
      <c r="K324" s="42"/>
      <c r="L324" s="46"/>
      <c r="M324" s="222"/>
      <c r="N324" s="223"/>
      <c r="O324" s="86"/>
      <c r="P324" s="86"/>
      <c r="Q324" s="86"/>
      <c r="R324" s="86"/>
      <c r="S324" s="86"/>
      <c r="T324" s="87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T324" s="19" t="s">
        <v>149</v>
      </c>
      <c r="AU324" s="19" t="s">
        <v>86</v>
      </c>
    </row>
    <row r="325" s="13" customFormat="1">
      <c r="A325" s="13"/>
      <c r="B325" s="224"/>
      <c r="C325" s="225"/>
      <c r="D325" s="226" t="s">
        <v>151</v>
      </c>
      <c r="E325" s="227" t="s">
        <v>19</v>
      </c>
      <c r="F325" s="228" t="s">
        <v>462</v>
      </c>
      <c r="G325" s="225"/>
      <c r="H325" s="229">
        <v>10.18</v>
      </c>
      <c r="I325" s="230"/>
      <c r="J325" s="225"/>
      <c r="K325" s="225"/>
      <c r="L325" s="231"/>
      <c r="M325" s="232"/>
      <c r="N325" s="233"/>
      <c r="O325" s="233"/>
      <c r="P325" s="233"/>
      <c r="Q325" s="233"/>
      <c r="R325" s="233"/>
      <c r="S325" s="233"/>
      <c r="T325" s="234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35" t="s">
        <v>151</v>
      </c>
      <c r="AU325" s="235" t="s">
        <v>86</v>
      </c>
      <c r="AV325" s="13" t="s">
        <v>86</v>
      </c>
      <c r="AW325" s="13" t="s">
        <v>36</v>
      </c>
      <c r="AX325" s="13" t="s">
        <v>76</v>
      </c>
      <c r="AY325" s="235" t="s">
        <v>139</v>
      </c>
    </row>
    <row r="326" s="14" customFormat="1">
      <c r="A326" s="14"/>
      <c r="B326" s="236"/>
      <c r="C326" s="237"/>
      <c r="D326" s="226" t="s">
        <v>151</v>
      </c>
      <c r="E326" s="238" t="s">
        <v>19</v>
      </c>
      <c r="F326" s="239" t="s">
        <v>153</v>
      </c>
      <c r="G326" s="237"/>
      <c r="H326" s="240">
        <v>10.18</v>
      </c>
      <c r="I326" s="241"/>
      <c r="J326" s="237"/>
      <c r="K326" s="237"/>
      <c r="L326" s="242"/>
      <c r="M326" s="243"/>
      <c r="N326" s="244"/>
      <c r="O326" s="244"/>
      <c r="P326" s="244"/>
      <c r="Q326" s="244"/>
      <c r="R326" s="244"/>
      <c r="S326" s="244"/>
      <c r="T326" s="245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46" t="s">
        <v>151</v>
      </c>
      <c r="AU326" s="246" t="s">
        <v>86</v>
      </c>
      <c r="AV326" s="14" t="s">
        <v>147</v>
      </c>
      <c r="AW326" s="14" t="s">
        <v>36</v>
      </c>
      <c r="AX326" s="14" t="s">
        <v>84</v>
      </c>
      <c r="AY326" s="246" t="s">
        <v>139</v>
      </c>
    </row>
    <row r="327" s="2" customFormat="1" ht="24.15" customHeight="1">
      <c r="A327" s="40"/>
      <c r="B327" s="41"/>
      <c r="C327" s="206" t="s">
        <v>463</v>
      </c>
      <c r="D327" s="206" t="s">
        <v>142</v>
      </c>
      <c r="E327" s="207" t="s">
        <v>464</v>
      </c>
      <c r="F327" s="208" t="s">
        <v>465</v>
      </c>
      <c r="G327" s="209" t="s">
        <v>381</v>
      </c>
      <c r="H327" s="210">
        <v>4</v>
      </c>
      <c r="I327" s="211"/>
      <c r="J327" s="212">
        <f>ROUND(I327*H327,2)</f>
        <v>0</v>
      </c>
      <c r="K327" s="208" t="s">
        <v>146</v>
      </c>
      <c r="L327" s="46"/>
      <c r="M327" s="213" t="s">
        <v>19</v>
      </c>
      <c r="N327" s="214" t="s">
        <v>47</v>
      </c>
      <c r="O327" s="86"/>
      <c r="P327" s="215">
        <f>O327*H327</f>
        <v>0</v>
      </c>
      <c r="Q327" s="215">
        <v>0.00021000000000000001</v>
      </c>
      <c r="R327" s="215">
        <f>Q327*H327</f>
        <v>0.00084000000000000003</v>
      </c>
      <c r="S327" s="215">
        <v>0</v>
      </c>
      <c r="T327" s="216">
        <f>S327*H327</f>
        <v>0</v>
      </c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R327" s="217" t="s">
        <v>243</v>
      </c>
      <c r="AT327" s="217" t="s">
        <v>142</v>
      </c>
      <c r="AU327" s="217" t="s">
        <v>86</v>
      </c>
      <c r="AY327" s="19" t="s">
        <v>139</v>
      </c>
      <c r="BE327" s="218">
        <f>IF(N327="základní",J327,0)</f>
        <v>0</v>
      </c>
      <c r="BF327" s="218">
        <f>IF(N327="snížená",J327,0)</f>
        <v>0</v>
      </c>
      <c r="BG327" s="218">
        <f>IF(N327="zákl. přenesená",J327,0)</f>
        <v>0</v>
      </c>
      <c r="BH327" s="218">
        <f>IF(N327="sníž. přenesená",J327,0)</f>
        <v>0</v>
      </c>
      <c r="BI327" s="218">
        <f>IF(N327="nulová",J327,0)</f>
        <v>0</v>
      </c>
      <c r="BJ327" s="19" t="s">
        <v>84</v>
      </c>
      <c r="BK327" s="218">
        <f>ROUND(I327*H327,2)</f>
        <v>0</v>
      </c>
      <c r="BL327" s="19" t="s">
        <v>243</v>
      </c>
      <c r="BM327" s="217" t="s">
        <v>466</v>
      </c>
    </row>
    <row r="328" s="2" customFormat="1">
      <c r="A328" s="40"/>
      <c r="B328" s="41"/>
      <c r="C328" s="42"/>
      <c r="D328" s="219" t="s">
        <v>149</v>
      </c>
      <c r="E328" s="42"/>
      <c r="F328" s="220" t="s">
        <v>467</v>
      </c>
      <c r="G328" s="42"/>
      <c r="H328" s="42"/>
      <c r="I328" s="221"/>
      <c r="J328" s="42"/>
      <c r="K328" s="42"/>
      <c r="L328" s="46"/>
      <c r="M328" s="222"/>
      <c r="N328" s="223"/>
      <c r="O328" s="86"/>
      <c r="P328" s="86"/>
      <c r="Q328" s="86"/>
      <c r="R328" s="86"/>
      <c r="S328" s="86"/>
      <c r="T328" s="87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T328" s="19" t="s">
        <v>149</v>
      </c>
      <c r="AU328" s="19" t="s">
        <v>86</v>
      </c>
    </row>
    <row r="329" s="13" customFormat="1">
      <c r="A329" s="13"/>
      <c r="B329" s="224"/>
      <c r="C329" s="225"/>
      <c r="D329" s="226" t="s">
        <v>151</v>
      </c>
      <c r="E329" s="227" t="s">
        <v>19</v>
      </c>
      <c r="F329" s="228" t="s">
        <v>468</v>
      </c>
      <c r="G329" s="225"/>
      <c r="H329" s="229">
        <v>4</v>
      </c>
      <c r="I329" s="230"/>
      <c r="J329" s="225"/>
      <c r="K329" s="225"/>
      <c r="L329" s="231"/>
      <c r="M329" s="232"/>
      <c r="N329" s="233"/>
      <c r="O329" s="233"/>
      <c r="P329" s="233"/>
      <c r="Q329" s="233"/>
      <c r="R329" s="233"/>
      <c r="S329" s="233"/>
      <c r="T329" s="234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35" t="s">
        <v>151</v>
      </c>
      <c r="AU329" s="235" t="s">
        <v>86</v>
      </c>
      <c r="AV329" s="13" t="s">
        <v>86</v>
      </c>
      <c r="AW329" s="13" t="s">
        <v>36</v>
      </c>
      <c r="AX329" s="13" t="s">
        <v>76</v>
      </c>
      <c r="AY329" s="235" t="s">
        <v>139</v>
      </c>
    </row>
    <row r="330" s="14" customFormat="1">
      <c r="A330" s="14"/>
      <c r="B330" s="236"/>
      <c r="C330" s="237"/>
      <c r="D330" s="226" t="s">
        <v>151</v>
      </c>
      <c r="E330" s="238" t="s">
        <v>19</v>
      </c>
      <c r="F330" s="239" t="s">
        <v>153</v>
      </c>
      <c r="G330" s="237"/>
      <c r="H330" s="240">
        <v>4</v>
      </c>
      <c r="I330" s="241"/>
      <c r="J330" s="237"/>
      <c r="K330" s="237"/>
      <c r="L330" s="242"/>
      <c r="M330" s="243"/>
      <c r="N330" s="244"/>
      <c r="O330" s="244"/>
      <c r="P330" s="244"/>
      <c r="Q330" s="244"/>
      <c r="R330" s="244"/>
      <c r="S330" s="244"/>
      <c r="T330" s="245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46" t="s">
        <v>151</v>
      </c>
      <c r="AU330" s="246" t="s">
        <v>86</v>
      </c>
      <c r="AV330" s="14" t="s">
        <v>147</v>
      </c>
      <c r="AW330" s="14" t="s">
        <v>36</v>
      </c>
      <c r="AX330" s="14" t="s">
        <v>84</v>
      </c>
      <c r="AY330" s="246" t="s">
        <v>139</v>
      </c>
    </row>
    <row r="331" s="2" customFormat="1" ht="37.8" customHeight="1">
      <c r="A331" s="40"/>
      <c r="B331" s="41"/>
      <c r="C331" s="206" t="s">
        <v>469</v>
      </c>
      <c r="D331" s="206" t="s">
        <v>142</v>
      </c>
      <c r="E331" s="207" t="s">
        <v>470</v>
      </c>
      <c r="F331" s="208" t="s">
        <v>471</v>
      </c>
      <c r="G331" s="209" t="s">
        <v>145</v>
      </c>
      <c r="H331" s="210">
        <v>6.7000000000000002</v>
      </c>
      <c r="I331" s="211"/>
      <c r="J331" s="212">
        <f>ROUND(I331*H331,2)</f>
        <v>0</v>
      </c>
      <c r="K331" s="208" t="s">
        <v>146</v>
      </c>
      <c r="L331" s="46"/>
      <c r="M331" s="213" t="s">
        <v>19</v>
      </c>
      <c r="N331" s="214" t="s">
        <v>47</v>
      </c>
      <c r="O331" s="86"/>
      <c r="P331" s="215">
        <f>O331*H331</f>
        <v>0</v>
      </c>
      <c r="Q331" s="215">
        <v>0.0090299999999999998</v>
      </c>
      <c r="R331" s="215">
        <f>Q331*H331</f>
        <v>0.060500999999999999</v>
      </c>
      <c r="S331" s="215">
        <v>0</v>
      </c>
      <c r="T331" s="216">
        <f>S331*H331</f>
        <v>0</v>
      </c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R331" s="217" t="s">
        <v>243</v>
      </c>
      <c r="AT331" s="217" t="s">
        <v>142</v>
      </c>
      <c r="AU331" s="217" t="s">
        <v>86</v>
      </c>
      <c r="AY331" s="19" t="s">
        <v>139</v>
      </c>
      <c r="BE331" s="218">
        <f>IF(N331="základní",J331,0)</f>
        <v>0</v>
      </c>
      <c r="BF331" s="218">
        <f>IF(N331="snížená",J331,0)</f>
        <v>0</v>
      </c>
      <c r="BG331" s="218">
        <f>IF(N331="zákl. přenesená",J331,0)</f>
        <v>0</v>
      </c>
      <c r="BH331" s="218">
        <f>IF(N331="sníž. přenesená",J331,0)</f>
        <v>0</v>
      </c>
      <c r="BI331" s="218">
        <f>IF(N331="nulová",J331,0)</f>
        <v>0</v>
      </c>
      <c r="BJ331" s="19" t="s">
        <v>84</v>
      </c>
      <c r="BK331" s="218">
        <f>ROUND(I331*H331,2)</f>
        <v>0</v>
      </c>
      <c r="BL331" s="19" t="s">
        <v>243</v>
      </c>
      <c r="BM331" s="217" t="s">
        <v>472</v>
      </c>
    </row>
    <row r="332" s="2" customFormat="1">
      <c r="A332" s="40"/>
      <c r="B332" s="41"/>
      <c r="C332" s="42"/>
      <c r="D332" s="219" t="s">
        <v>149</v>
      </c>
      <c r="E332" s="42"/>
      <c r="F332" s="220" t="s">
        <v>473</v>
      </c>
      <c r="G332" s="42"/>
      <c r="H332" s="42"/>
      <c r="I332" s="221"/>
      <c r="J332" s="42"/>
      <c r="K332" s="42"/>
      <c r="L332" s="46"/>
      <c r="M332" s="222"/>
      <c r="N332" s="223"/>
      <c r="O332" s="86"/>
      <c r="P332" s="86"/>
      <c r="Q332" s="86"/>
      <c r="R332" s="86"/>
      <c r="S332" s="86"/>
      <c r="T332" s="87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T332" s="19" t="s">
        <v>149</v>
      </c>
      <c r="AU332" s="19" t="s">
        <v>86</v>
      </c>
    </row>
    <row r="333" s="13" customFormat="1">
      <c r="A333" s="13"/>
      <c r="B333" s="224"/>
      <c r="C333" s="225"/>
      <c r="D333" s="226" t="s">
        <v>151</v>
      </c>
      <c r="E333" s="227" t="s">
        <v>19</v>
      </c>
      <c r="F333" s="228" t="s">
        <v>235</v>
      </c>
      <c r="G333" s="225"/>
      <c r="H333" s="229">
        <v>6.7000000000000002</v>
      </c>
      <c r="I333" s="230"/>
      <c r="J333" s="225"/>
      <c r="K333" s="225"/>
      <c r="L333" s="231"/>
      <c r="M333" s="232"/>
      <c r="N333" s="233"/>
      <c r="O333" s="233"/>
      <c r="P333" s="233"/>
      <c r="Q333" s="233"/>
      <c r="R333" s="233"/>
      <c r="S333" s="233"/>
      <c r="T333" s="234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35" t="s">
        <v>151</v>
      </c>
      <c r="AU333" s="235" t="s">
        <v>86</v>
      </c>
      <c r="AV333" s="13" t="s">
        <v>86</v>
      </c>
      <c r="AW333" s="13" t="s">
        <v>36</v>
      </c>
      <c r="AX333" s="13" t="s">
        <v>76</v>
      </c>
      <c r="AY333" s="235" t="s">
        <v>139</v>
      </c>
    </row>
    <row r="334" s="14" customFormat="1">
      <c r="A334" s="14"/>
      <c r="B334" s="236"/>
      <c r="C334" s="237"/>
      <c r="D334" s="226" t="s">
        <v>151</v>
      </c>
      <c r="E334" s="238" t="s">
        <v>19</v>
      </c>
      <c r="F334" s="239" t="s">
        <v>153</v>
      </c>
      <c r="G334" s="237"/>
      <c r="H334" s="240">
        <v>6.7000000000000002</v>
      </c>
      <c r="I334" s="241"/>
      <c r="J334" s="237"/>
      <c r="K334" s="237"/>
      <c r="L334" s="242"/>
      <c r="M334" s="243"/>
      <c r="N334" s="244"/>
      <c r="O334" s="244"/>
      <c r="P334" s="244"/>
      <c r="Q334" s="244"/>
      <c r="R334" s="244"/>
      <c r="S334" s="244"/>
      <c r="T334" s="245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46" t="s">
        <v>151</v>
      </c>
      <c r="AU334" s="246" t="s">
        <v>86</v>
      </c>
      <c r="AV334" s="14" t="s">
        <v>147</v>
      </c>
      <c r="AW334" s="14" t="s">
        <v>36</v>
      </c>
      <c r="AX334" s="14" t="s">
        <v>84</v>
      </c>
      <c r="AY334" s="246" t="s">
        <v>139</v>
      </c>
    </row>
    <row r="335" s="2" customFormat="1" ht="33" customHeight="1">
      <c r="A335" s="40"/>
      <c r="B335" s="41"/>
      <c r="C335" s="257" t="s">
        <v>474</v>
      </c>
      <c r="D335" s="257" t="s">
        <v>417</v>
      </c>
      <c r="E335" s="258" t="s">
        <v>475</v>
      </c>
      <c r="F335" s="259" t="s">
        <v>476</v>
      </c>
      <c r="G335" s="260" t="s">
        <v>145</v>
      </c>
      <c r="H335" s="261">
        <v>7.7050000000000001</v>
      </c>
      <c r="I335" s="262"/>
      <c r="J335" s="263">
        <f>ROUND(I335*H335,2)</f>
        <v>0</v>
      </c>
      <c r="K335" s="259" t="s">
        <v>146</v>
      </c>
      <c r="L335" s="264"/>
      <c r="M335" s="265" t="s">
        <v>19</v>
      </c>
      <c r="N335" s="266" t="s">
        <v>47</v>
      </c>
      <c r="O335" s="86"/>
      <c r="P335" s="215">
        <f>O335*H335</f>
        <v>0</v>
      </c>
      <c r="Q335" s="215">
        <v>0.021999999999999999</v>
      </c>
      <c r="R335" s="215">
        <f>Q335*H335</f>
        <v>0.16950999999999999</v>
      </c>
      <c r="S335" s="215">
        <v>0</v>
      </c>
      <c r="T335" s="216">
        <f>S335*H335</f>
        <v>0</v>
      </c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R335" s="217" t="s">
        <v>344</v>
      </c>
      <c r="AT335" s="217" t="s">
        <v>417</v>
      </c>
      <c r="AU335" s="217" t="s">
        <v>86</v>
      </c>
      <c r="AY335" s="19" t="s">
        <v>139</v>
      </c>
      <c r="BE335" s="218">
        <f>IF(N335="základní",J335,0)</f>
        <v>0</v>
      </c>
      <c r="BF335" s="218">
        <f>IF(N335="snížená",J335,0)</f>
        <v>0</v>
      </c>
      <c r="BG335" s="218">
        <f>IF(N335="zákl. přenesená",J335,0)</f>
        <v>0</v>
      </c>
      <c r="BH335" s="218">
        <f>IF(N335="sníž. přenesená",J335,0)</f>
        <v>0</v>
      </c>
      <c r="BI335" s="218">
        <f>IF(N335="nulová",J335,0)</f>
        <v>0</v>
      </c>
      <c r="BJ335" s="19" t="s">
        <v>84</v>
      </c>
      <c r="BK335" s="218">
        <f>ROUND(I335*H335,2)</f>
        <v>0</v>
      </c>
      <c r="BL335" s="19" t="s">
        <v>243</v>
      </c>
      <c r="BM335" s="217" t="s">
        <v>477</v>
      </c>
    </row>
    <row r="336" s="13" customFormat="1">
      <c r="A336" s="13"/>
      <c r="B336" s="224"/>
      <c r="C336" s="225"/>
      <c r="D336" s="226" t="s">
        <v>151</v>
      </c>
      <c r="E336" s="227" t="s">
        <v>19</v>
      </c>
      <c r="F336" s="228" t="s">
        <v>421</v>
      </c>
      <c r="G336" s="225"/>
      <c r="H336" s="229">
        <v>7.7050000000000001</v>
      </c>
      <c r="I336" s="230"/>
      <c r="J336" s="225"/>
      <c r="K336" s="225"/>
      <c r="L336" s="231"/>
      <c r="M336" s="232"/>
      <c r="N336" s="233"/>
      <c r="O336" s="233"/>
      <c r="P336" s="233"/>
      <c r="Q336" s="233"/>
      <c r="R336" s="233"/>
      <c r="S336" s="233"/>
      <c r="T336" s="234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35" t="s">
        <v>151</v>
      </c>
      <c r="AU336" s="235" t="s">
        <v>86</v>
      </c>
      <c r="AV336" s="13" t="s">
        <v>86</v>
      </c>
      <c r="AW336" s="13" t="s">
        <v>36</v>
      </c>
      <c r="AX336" s="13" t="s">
        <v>76</v>
      </c>
      <c r="AY336" s="235" t="s">
        <v>139</v>
      </c>
    </row>
    <row r="337" s="14" customFormat="1">
      <c r="A337" s="14"/>
      <c r="B337" s="236"/>
      <c r="C337" s="237"/>
      <c r="D337" s="226" t="s">
        <v>151</v>
      </c>
      <c r="E337" s="238" t="s">
        <v>19</v>
      </c>
      <c r="F337" s="239" t="s">
        <v>153</v>
      </c>
      <c r="G337" s="237"/>
      <c r="H337" s="240">
        <v>7.7050000000000001</v>
      </c>
      <c r="I337" s="241"/>
      <c r="J337" s="237"/>
      <c r="K337" s="237"/>
      <c r="L337" s="242"/>
      <c r="M337" s="243"/>
      <c r="N337" s="244"/>
      <c r="O337" s="244"/>
      <c r="P337" s="244"/>
      <c r="Q337" s="244"/>
      <c r="R337" s="244"/>
      <c r="S337" s="244"/>
      <c r="T337" s="245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46" t="s">
        <v>151</v>
      </c>
      <c r="AU337" s="246" t="s">
        <v>86</v>
      </c>
      <c r="AV337" s="14" t="s">
        <v>147</v>
      </c>
      <c r="AW337" s="14" t="s">
        <v>36</v>
      </c>
      <c r="AX337" s="14" t="s">
        <v>84</v>
      </c>
      <c r="AY337" s="246" t="s">
        <v>139</v>
      </c>
    </row>
    <row r="338" s="2" customFormat="1" ht="16.5" customHeight="1">
      <c r="A338" s="40"/>
      <c r="B338" s="41"/>
      <c r="C338" s="206" t="s">
        <v>478</v>
      </c>
      <c r="D338" s="206" t="s">
        <v>142</v>
      </c>
      <c r="E338" s="207" t="s">
        <v>479</v>
      </c>
      <c r="F338" s="208" t="s">
        <v>480</v>
      </c>
      <c r="G338" s="209" t="s">
        <v>223</v>
      </c>
      <c r="H338" s="210">
        <v>11.18</v>
      </c>
      <c r="I338" s="211"/>
      <c r="J338" s="212">
        <f>ROUND(I338*H338,2)</f>
        <v>0</v>
      </c>
      <c r="K338" s="208" t="s">
        <v>146</v>
      </c>
      <c r="L338" s="46"/>
      <c r="M338" s="213" t="s">
        <v>19</v>
      </c>
      <c r="N338" s="214" t="s">
        <v>47</v>
      </c>
      <c r="O338" s="86"/>
      <c r="P338" s="215">
        <f>O338*H338</f>
        <v>0</v>
      </c>
      <c r="Q338" s="215">
        <v>9.0000000000000006E-05</v>
      </c>
      <c r="R338" s="215">
        <f>Q338*H338</f>
        <v>0.0010062000000000001</v>
      </c>
      <c r="S338" s="215">
        <v>0</v>
      </c>
      <c r="T338" s="216">
        <f>S338*H338</f>
        <v>0</v>
      </c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R338" s="217" t="s">
        <v>243</v>
      </c>
      <c r="AT338" s="217" t="s">
        <v>142</v>
      </c>
      <c r="AU338" s="217" t="s">
        <v>86</v>
      </c>
      <c r="AY338" s="19" t="s">
        <v>139</v>
      </c>
      <c r="BE338" s="218">
        <f>IF(N338="základní",J338,0)</f>
        <v>0</v>
      </c>
      <c r="BF338" s="218">
        <f>IF(N338="snížená",J338,0)</f>
        <v>0</v>
      </c>
      <c r="BG338" s="218">
        <f>IF(N338="zákl. přenesená",J338,0)</f>
        <v>0</v>
      </c>
      <c r="BH338" s="218">
        <f>IF(N338="sníž. přenesená",J338,0)</f>
        <v>0</v>
      </c>
      <c r="BI338" s="218">
        <f>IF(N338="nulová",J338,0)</f>
        <v>0</v>
      </c>
      <c r="BJ338" s="19" t="s">
        <v>84</v>
      </c>
      <c r="BK338" s="218">
        <f>ROUND(I338*H338,2)</f>
        <v>0</v>
      </c>
      <c r="BL338" s="19" t="s">
        <v>243</v>
      </c>
      <c r="BM338" s="217" t="s">
        <v>481</v>
      </c>
    </row>
    <row r="339" s="2" customFormat="1">
      <c r="A339" s="40"/>
      <c r="B339" s="41"/>
      <c r="C339" s="42"/>
      <c r="D339" s="219" t="s">
        <v>149</v>
      </c>
      <c r="E339" s="42"/>
      <c r="F339" s="220" t="s">
        <v>482</v>
      </c>
      <c r="G339" s="42"/>
      <c r="H339" s="42"/>
      <c r="I339" s="221"/>
      <c r="J339" s="42"/>
      <c r="K339" s="42"/>
      <c r="L339" s="46"/>
      <c r="M339" s="222"/>
      <c r="N339" s="223"/>
      <c r="O339" s="86"/>
      <c r="P339" s="86"/>
      <c r="Q339" s="86"/>
      <c r="R339" s="86"/>
      <c r="S339" s="86"/>
      <c r="T339" s="87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T339" s="19" t="s">
        <v>149</v>
      </c>
      <c r="AU339" s="19" t="s">
        <v>86</v>
      </c>
    </row>
    <row r="340" s="13" customFormat="1">
      <c r="A340" s="13"/>
      <c r="B340" s="224"/>
      <c r="C340" s="225"/>
      <c r="D340" s="226" t="s">
        <v>151</v>
      </c>
      <c r="E340" s="227" t="s">
        <v>19</v>
      </c>
      <c r="F340" s="228" t="s">
        <v>483</v>
      </c>
      <c r="G340" s="225"/>
      <c r="H340" s="229">
        <v>11.18</v>
      </c>
      <c r="I340" s="230"/>
      <c r="J340" s="225"/>
      <c r="K340" s="225"/>
      <c r="L340" s="231"/>
      <c r="M340" s="232"/>
      <c r="N340" s="233"/>
      <c r="O340" s="233"/>
      <c r="P340" s="233"/>
      <c r="Q340" s="233"/>
      <c r="R340" s="233"/>
      <c r="S340" s="233"/>
      <c r="T340" s="234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35" t="s">
        <v>151</v>
      </c>
      <c r="AU340" s="235" t="s">
        <v>86</v>
      </c>
      <c r="AV340" s="13" t="s">
        <v>86</v>
      </c>
      <c r="AW340" s="13" t="s">
        <v>36</v>
      </c>
      <c r="AX340" s="13" t="s">
        <v>76</v>
      </c>
      <c r="AY340" s="235" t="s">
        <v>139</v>
      </c>
    </row>
    <row r="341" s="14" customFormat="1">
      <c r="A341" s="14"/>
      <c r="B341" s="236"/>
      <c r="C341" s="237"/>
      <c r="D341" s="226" t="s">
        <v>151</v>
      </c>
      <c r="E341" s="238" t="s">
        <v>19</v>
      </c>
      <c r="F341" s="239" t="s">
        <v>153</v>
      </c>
      <c r="G341" s="237"/>
      <c r="H341" s="240">
        <v>11.18</v>
      </c>
      <c r="I341" s="241"/>
      <c r="J341" s="237"/>
      <c r="K341" s="237"/>
      <c r="L341" s="242"/>
      <c r="M341" s="243"/>
      <c r="N341" s="244"/>
      <c r="O341" s="244"/>
      <c r="P341" s="244"/>
      <c r="Q341" s="244"/>
      <c r="R341" s="244"/>
      <c r="S341" s="244"/>
      <c r="T341" s="245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46" t="s">
        <v>151</v>
      </c>
      <c r="AU341" s="246" t="s">
        <v>86</v>
      </c>
      <c r="AV341" s="14" t="s">
        <v>147</v>
      </c>
      <c r="AW341" s="14" t="s">
        <v>36</v>
      </c>
      <c r="AX341" s="14" t="s">
        <v>84</v>
      </c>
      <c r="AY341" s="246" t="s">
        <v>139</v>
      </c>
    </row>
    <row r="342" s="2" customFormat="1" ht="24.15" customHeight="1">
      <c r="A342" s="40"/>
      <c r="B342" s="41"/>
      <c r="C342" s="206" t="s">
        <v>484</v>
      </c>
      <c r="D342" s="206" t="s">
        <v>142</v>
      </c>
      <c r="E342" s="207" t="s">
        <v>485</v>
      </c>
      <c r="F342" s="208" t="s">
        <v>486</v>
      </c>
      <c r="G342" s="209" t="s">
        <v>145</v>
      </c>
      <c r="H342" s="210">
        <v>6.7000000000000002</v>
      </c>
      <c r="I342" s="211"/>
      <c r="J342" s="212">
        <f>ROUND(I342*H342,2)</f>
        <v>0</v>
      </c>
      <c r="K342" s="208" t="s">
        <v>146</v>
      </c>
      <c r="L342" s="46"/>
      <c r="M342" s="213" t="s">
        <v>19</v>
      </c>
      <c r="N342" s="214" t="s">
        <v>47</v>
      </c>
      <c r="O342" s="86"/>
      <c r="P342" s="215">
        <f>O342*H342</f>
        <v>0</v>
      </c>
      <c r="Q342" s="215">
        <v>5.0000000000000002E-05</v>
      </c>
      <c r="R342" s="215">
        <f>Q342*H342</f>
        <v>0.00033500000000000001</v>
      </c>
      <c r="S342" s="215">
        <v>0</v>
      </c>
      <c r="T342" s="216">
        <f>S342*H342</f>
        <v>0</v>
      </c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R342" s="217" t="s">
        <v>243</v>
      </c>
      <c r="AT342" s="217" t="s">
        <v>142</v>
      </c>
      <c r="AU342" s="217" t="s">
        <v>86</v>
      </c>
      <c r="AY342" s="19" t="s">
        <v>139</v>
      </c>
      <c r="BE342" s="218">
        <f>IF(N342="základní",J342,0)</f>
        <v>0</v>
      </c>
      <c r="BF342" s="218">
        <f>IF(N342="snížená",J342,0)</f>
        <v>0</v>
      </c>
      <c r="BG342" s="218">
        <f>IF(N342="zákl. přenesená",J342,0)</f>
        <v>0</v>
      </c>
      <c r="BH342" s="218">
        <f>IF(N342="sníž. přenesená",J342,0)</f>
        <v>0</v>
      </c>
      <c r="BI342" s="218">
        <f>IF(N342="nulová",J342,0)</f>
        <v>0</v>
      </c>
      <c r="BJ342" s="19" t="s">
        <v>84</v>
      </c>
      <c r="BK342" s="218">
        <f>ROUND(I342*H342,2)</f>
        <v>0</v>
      </c>
      <c r="BL342" s="19" t="s">
        <v>243</v>
      </c>
      <c r="BM342" s="217" t="s">
        <v>487</v>
      </c>
    </row>
    <row r="343" s="2" customFormat="1">
      <c r="A343" s="40"/>
      <c r="B343" s="41"/>
      <c r="C343" s="42"/>
      <c r="D343" s="219" t="s">
        <v>149</v>
      </c>
      <c r="E343" s="42"/>
      <c r="F343" s="220" t="s">
        <v>488</v>
      </c>
      <c r="G343" s="42"/>
      <c r="H343" s="42"/>
      <c r="I343" s="221"/>
      <c r="J343" s="42"/>
      <c r="K343" s="42"/>
      <c r="L343" s="46"/>
      <c r="M343" s="222"/>
      <c r="N343" s="223"/>
      <c r="O343" s="86"/>
      <c r="P343" s="86"/>
      <c r="Q343" s="86"/>
      <c r="R343" s="86"/>
      <c r="S343" s="86"/>
      <c r="T343" s="87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T343" s="19" t="s">
        <v>149</v>
      </c>
      <c r="AU343" s="19" t="s">
        <v>86</v>
      </c>
    </row>
    <row r="344" s="13" customFormat="1">
      <c r="A344" s="13"/>
      <c r="B344" s="224"/>
      <c r="C344" s="225"/>
      <c r="D344" s="226" t="s">
        <v>151</v>
      </c>
      <c r="E344" s="227" t="s">
        <v>19</v>
      </c>
      <c r="F344" s="228" t="s">
        <v>235</v>
      </c>
      <c r="G344" s="225"/>
      <c r="H344" s="229">
        <v>6.7000000000000002</v>
      </c>
      <c r="I344" s="230"/>
      <c r="J344" s="225"/>
      <c r="K344" s="225"/>
      <c r="L344" s="231"/>
      <c r="M344" s="232"/>
      <c r="N344" s="233"/>
      <c r="O344" s="233"/>
      <c r="P344" s="233"/>
      <c r="Q344" s="233"/>
      <c r="R344" s="233"/>
      <c r="S344" s="233"/>
      <c r="T344" s="234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35" t="s">
        <v>151</v>
      </c>
      <c r="AU344" s="235" t="s">
        <v>86</v>
      </c>
      <c r="AV344" s="13" t="s">
        <v>86</v>
      </c>
      <c r="AW344" s="13" t="s">
        <v>36</v>
      </c>
      <c r="AX344" s="13" t="s">
        <v>76</v>
      </c>
      <c r="AY344" s="235" t="s">
        <v>139</v>
      </c>
    </row>
    <row r="345" s="14" customFormat="1">
      <c r="A345" s="14"/>
      <c r="B345" s="236"/>
      <c r="C345" s="237"/>
      <c r="D345" s="226" t="s">
        <v>151</v>
      </c>
      <c r="E345" s="238" t="s">
        <v>19</v>
      </c>
      <c r="F345" s="239" t="s">
        <v>153</v>
      </c>
      <c r="G345" s="237"/>
      <c r="H345" s="240">
        <v>6.7000000000000002</v>
      </c>
      <c r="I345" s="241"/>
      <c r="J345" s="237"/>
      <c r="K345" s="237"/>
      <c r="L345" s="242"/>
      <c r="M345" s="243"/>
      <c r="N345" s="244"/>
      <c r="O345" s="244"/>
      <c r="P345" s="244"/>
      <c r="Q345" s="244"/>
      <c r="R345" s="244"/>
      <c r="S345" s="244"/>
      <c r="T345" s="245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46" t="s">
        <v>151</v>
      </c>
      <c r="AU345" s="246" t="s">
        <v>86</v>
      </c>
      <c r="AV345" s="14" t="s">
        <v>147</v>
      </c>
      <c r="AW345" s="14" t="s">
        <v>36</v>
      </c>
      <c r="AX345" s="14" t="s">
        <v>84</v>
      </c>
      <c r="AY345" s="246" t="s">
        <v>139</v>
      </c>
    </row>
    <row r="346" s="2" customFormat="1" ht="49.05" customHeight="1">
      <c r="A346" s="40"/>
      <c r="B346" s="41"/>
      <c r="C346" s="206" t="s">
        <v>489</v>
      </c>
      <c r="D346" s="206" t="s">
        <v>142</v>
      </c>
      <c r="E346" s="207" t="s">
        <v>490</v>
      </c>
      <c r="F346" s="208" t="s">
        <v>491</v>
      </c>
      <c r="G346" s="209" t="s">
        <v>309</v>
      </c>
      <c r="H346" s="210">
        <v>0.25900000000000001</v>
      </c>
      <c r="I346" s="211"/>
      <c r="J346" s="212">
        <f>ROUND(I346*H346,2)</f>
        <v>0</v>
      </c>
      <c r="K346" s="208" t="s">
        <v>146</v>
      </c>
      <c r="L346" s="46"/>
      <c r="M346" s="213" t="s">
        <v>19</v>
      </c>
      <c r="N346" s="214" t="s">
        <v>47</v>
      </c>
      <c r="O346" s="86"/>
      <c r="P346" s="215">
        <f>O346*H346</f>
        <v>0</v>
      </c>
      <c r="Q346" s="215">
        <v>0</v>
      </c>
      <c r="R346" s="215">
        <f>Q346*H346</f>
        <v>0</v>
      </c>
      <c r="S346" s="215">
        <v>0</v>
      </c>
      <c r="T346" s="216">
        <f>S346*H346</f>
        <v>0</v>
      </c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R346" s="217" t="s">
        <v>243</v>
      </c>
      <c r="AT346" s="217" t="s">
        <v>142</v>
      </c>
      <c r="AU346" s="217" t="s">
        <v>86</v>
      </c>
      <c r="AY346" s="19" t="s">
        <v>139</v>
      </c>
      <c r="BE346" s="218">
        <f>IF(N346="základní",J346,0)</f>
        <v>0</v>
      </c>
      <c r="BF346" s="218">
        <f>IF(N346="snížená",J346,0)</f>
        <v>0</v>
      </c>
      <c r="BG346" s="218">
        <f>IF(N346="zákl. přenesená",J346,0)</f>
        <v>0</v>
      </c>
      <c r="BH346" s="218">
        <f>IF(N346="sníž. přenesená",J346,0)</f>
        <v>0</v>
      </c>
      <c r="BI346" s="218">
        <f>IF(N346="nulová",J346,0)</f>
        <v>0</v>
      </c>
      <c r="BJ346" s="19" t="s">
        <v>84</v>
      </c>
      <c r="BK346" s="218">
        <f>ROUND(I346*H346,2)</f>
        <v>0</v>
      </c>
      <c r="BL346" s="19" t="s">
        <v>243</v>
      </c>
      <c r="BM346" s="217" t="s">
        <v>492</v>
      </c>
    </row>
    <row r="347" s="2" customFormat="1">
      <c r="A347" s="40"/>
      <c r="B347" s="41"/>
      <c r="C347" s="42"/>
      <c r="D347" s="219" t="s">
        <v>149</v>
      </c>
      <c r="E347" s="42"/>
      <c r="F347" s="220" t="s">
        <v>493</v>
      </c>
      <c r="G347" s="42"/>
      <c r="H347" s="42"/>
      <c r="I347" s="221"/>
      <c r="J347" s="42"/>
      <c r="K347" s="42"/>
      <c r="L347" s="46"/>
      <c r="M347" s="222"/>
      <c r="N347" s="223"/>
      <c r="O347" s="86"/>
      <c r="P347" s="86"/>
      <c r="Q347" s="86"/>
      <c r="R347" s="86"/>
      <c r="S347" s="86"/>
      <c r="T347" s="87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T347" s="19" t="s">
        <v>149</v>
      </c>
      <c r="AU347" s="19" t="s">
        <v>86</v>
      </c>
    </row>
    <row r="348" s="12" customFormat="1" ht="22.8" customHeight="1">
      <c r="A348" s="12"/>
      <c r="B348" s="190"/>
      <c r="C348" s="191"/>
      <c r="D348" s="192" t="s">
        <v>75</v>
      </c>
      <c r="E348" s="204" t="s">
        <v>494</v>
      </c>
      <c r="F348" s="204" t="s">
        <v>495</v>
      </c>
      <c r="G348" s="191"/>
      <c r="H348" s="191"/>
      <c r="I348" s="194"/>
      <c r="J348" s="205">
        <f>BK348</f>
        <v>0</v>
      </c>
      <c r="K348" s="191"/>
      <c r="L348" s="196"/>
      <c r="M348" s="197"/>
      <c r="N348" s="198"/>
      <c r="O348" s="198"/>
      <c r="P348" s="199">
        <f>SUM(P349:P393)</f>
        <v>0</v>
      </c>
      <c r="Q348" s="198"/>
      <c r="R348" s="199">
        <f>SUM(R349:R393)</f>
        <v>0.42806342000000003</v>
      </c>
      <c r="S348" s="198"/>
      <c r="T348" s="200">
        <f>SUM(T349:T393)</f>
        <v>1.3098703999999999</v>
      </c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R348" s="201" t="s">
        <v>86</v>
      </c>
      <c r="AT348" s="202" t="s">
        <v>75</v>
      </c>
      <c r="AU348" s="202" t="s">
        <v>84</v>
      </c>
      <c r="AY348" s="201" t="s">
        <v>139</v>
      </c>
      <c r="BK348" s="203">
        <f>SUM(BK349:BK393)</f>
        <v>0</v>
      </c>
    </row>
    <row r="349" s="2" customFormat="1" ht="21.75" customHeight="1">
      <c r="A349" s="40"/>
      <c r="B349" s="41"/>
      <c r="C349" s="206" t="s">
        <v>496</v>
      </c>
      <c r="D349" s="206" t="s">
        <v>142</v>
      </c>
      <c r="E349" s="207" t="s">
        <v>497</v>
      </c>
      <c r="F349" s="208" t="s">
        <v>498</v>
      </c>
      <c r="G349" s="209" t="s">
        <v>145</v>
      </c>
      <c r="H349" s="210">
        <v>48.156999999999996</v>
      </c>
      <c r="I349" s="211"/>
      <c r="J349" s="212">
        <f>ROUND(I349*H349,2)</f>
        <v>0</v>
      </c>
      <c r="K349" s="208" t="s">
        <v>146</v>
      </c>
      <c r="L349" s="46"/>
      <c r="M349" s="213" t="s">
        <v>19</v>
      </c>
      <c r="N349" s="214" t="s">
        <v>47</v>
      </c>
      <c r="O349" s="86"/>
      <c r="P349" s="215">
        <f>O349*H349</f>
        <v>0</v>
      </c>
      <c r="Q349" s="215">
        <v>0</v>
      </c>
      <c r="R349" s="215">
        <f>Q349*H349</f>
        <v>0</v>
      </c>
      <c r="S349" s="215">
        <v>0.027199999999999998</v>
      </c>
      <c r="T349" s="216">
        <f>S349*H349</f>
        <v>1.3098703999999999</v>
      </c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R349" s="217" t="s">
        <v>243</v>
      </c>
      <c r="AT349" s="217" t="s">
        <v>142</v>
      </c>
      <c r="AU349" s="217" t="s">
        <v>86</v>
      </c>
      <c r="AY349" s="19" t="s">
        <v>139</v>
      </c>
      <c r="BE349" s="218">
        <f>IF(N349="základní",J349,0)</f>
        <v>0</v>
      </c>
      <c r="BF349" s="218">
        <f>IF(N349="snížená",J349,0)</f>
        <v>0</v>
      </c>
      <c r="BG349" s="218">
        <f>IF(N349="zákl. přenesená",J349,0)</f>
        <v>0</v>
      </c>
      <c r="BH349" s="218">
        <f>IF(N349="sníž. přenesená",J349,0)</f>
        <v>0</v>
      </c>
      <c r="BI349" s="218">
        <f>IF(N349="nulová",J349,0)</f>
        <v>0</v>
      </c>
      <c r="BJ349" s="19" t="s">
        <v>84</v>
      </c>
      <c r="BK349" s="218">
        <f>ROUND(I349*H349,2)</f>
        <v>0</v>
      </c>
      <c r="BL349" s="19" t="s">
        <v>243</v>
      </c>
      <c r="BM349" s="217" t="s">
        <v>499</v>
      </c>
    </row>
    <row r="350" s="2" customFormat="1">
      <c r="A350" s="40"/>
      <c r="B350" s="41"/>
      <c r="C350" s="42"/>
      <c r="D350" s="219" t="s">
        <v>149</v>
      </c>
      <c r="E350" s="42"/>
      <c r="F350" s="220" t="s">
        <v>500</v>
      </c>
      <c r="G350" s="42"/>
      <c r="H350" s="42"/>
      <c r="I350" s="221"/>
      <c r="J350" s="42"/>
      <c r="K350" s="42"/>
      <c r="L350" s="46"/>
      <c r="M350" s="222"/>
      <c r="N350" s="223"/>
      <c r="O350" s="86"/>
      <c r="P350" s="86"/>
      <c r="Q350" s="86"/>
      <c r="R350" s="86"/>
      <c r="S350" s="86"/>
      <c r="T350" s="87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T350" s="19" t="s">
        <v>149</v>
      </c>
      <c r="AU350" s="19" t="s">
        <v>86</v>
      </c>
    </row>
    <row r="351" s="13" customFormat="1">
      <c r="A351" s="13"/>
      <c r="B351" s="224"/>
      <c r="C351" s="225"/>
      <c r="D351" s="226" t="s">
        <v>151</v>
      </c>
      <c r="E351" s="227" t="s">
        <v>19</v>
      </c>
      <c r="F351" s="228" t="s">
        <v>501</v>
      </c>
      <c r="G351" s="225"/>
      <c r="H351" s="229">
        <v>30.501999999999999</v>
      </c>
      <c r="I351" s="230"/>
      <c r="J351" s="225"/>
      <c r="K351" s="225"/>
      <c r="L351" s="231"/>
      <c r="M351" s="232"/>
      <c r="N351" s="233"/>
      <c r="O351" s="233"/>
      <c r="P351" s="233"/>
      <c r="Q351" s="233"/>
      <c r="R351" s="233"/>
      <c r="S351" s="233"/>
      <c r="T351" s="234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35" t="s">
        <v>151</v>
      </c>
      <c r="AU351" s="235" t="s">
        <v>86</v>
      </c>
      <c r="AV351" s="13" t="s">
        <v>86</v>
      </c>
      <c r="AW351" s="13" t="s">
        <v>36</v>
      </c>
      <c r="AX351" s="13" t="s">
        <v>76</v>
      </c>
      <c r="AY351" s="235" t="s">
        <v>139</v>
      </c>
    </row>
    <row r="352" s="13" customFormat="1">
      <c r="A352" s="13"/>
      <c r="B352" s="224"/>
      <c r="C352" s="225"/>
      <c r="D352" s="226" t="s">
        <v>151</v>
      </c>
      <c r="E352" s="227" t="s">
        <v>19</v>
      </c>
      <c r="F352" s="228" t="s">
        <v>502</v>
      </c>
      <c r="G352" s="225"/>
      <c r="H352" s="229">
        <v>17.655000000000001</v>
      </c>
      <c r="I352" s="230"/>
      <c r="J352" s="225"/>
      <c r="K352" s="225"/>
      <c r="L352" s="231"/>
      <c r="M352" s="232"/>
      <c r="N352" s="233"/>
      <c r="O352" s="233"/>
      <c r="P352" s="233"/>
      <c r="Q352" s="233"/>
      <c r="R352" s="233"/>
      <c r="S352" s="233"/>
      <c r="T352" s="234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35" t="s">
        <v>151</v>
      </c>
      <c r="AU352" s="235" t="s">
        <v>86</v>
      </c>
      <c r="AV352" s="13" t="s">
        <v>86</v>
      </c>
      <c r="AW352" s="13" t="s">
        <v>36</v>
      </c>
      <c r="AX352" s="13" t="s">
        <v>76</v>
      </c>
      <c r="AY352" s="235" t="s">
        <v>139</v>
      </c>
    </row>
    <row r="353" s="14" customFormat="1">
      <c r="A353" s="14"/>
      <c r="B353" s="236"/>
      <c r="C353" s="237"/>
      <c r="D353" s="226" t="s">
        <v>151</v>
      </c>
      <c r="E353" s="238" t="s">
        <v>19</v>
      </c>
      <c r="F353" s="239" t="s">
        <v>153</v>
      </c>
      <c r="G353" s="237"/>
      <c r="H353" s="240">
        <v>48.156999999999996</v>
      </c>
      <c r="I353" s="241"/>
      <c r="J353" s="237"/>
      <c r="K353" s="237"/>
      <c r="L353" s="242"/>
      <c r="M353" s="243"/>
      <c r="N353" s="244"/>
      <c r="O353" s="244"/>
      <c r="P353" s="244"/>
      <c r="Q353" s="244"/>
      <c r="R353" s="244"/>
      <c r="S353" s="244"/>
      <c r="T353" s="245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46" t="s">
        <v>151</v>
      </c>
      <c r="AU353" s="246" t="s">
        <v>86</v>
      </c>
      <c r="AV353" s="14" t="s">
        <v>147</v>
      </c>
      <c r="AW353" s="14" t="s">
        <v>36</v>
      </c>
      <c r="AX353" s="14" t="s">
        <v>84</v>
      </c>
      <c r="AY353" s="246" t="s">
        <v>139</v>
      </c>
    </row>
    <row r="354" s="2" customFormat="1" ht="24.15" customHeight="1">
      <c r="A354" s="40"/>
      <c r="B354" s="41"/>
      <c r="C354" s="206" t="s">
        <v>503</v>
      </c>
      <c r="D354" s="206" t="s">
        <v>142</v>
      </c>
      <c r="E354" s="207" t="s">
        <v>504</v>
      </c>
      <c r="F354" s="208" t="s">
        <v>505</v>
      </c>
      <c r="G354" s="209" t="s">
        <v>145</v>
      </c>
      <c r="H354" s="210">
        <v>13.372999999999999</v>
      </c>
      <c r="I354" s="211"/>
      <c r="J354" s="212">
        <f>ROUND(I354*H354,2)</f>
        <v>0</v>
      </c>
      <c r="K354" s="208" t="s">
        <v>146</v>
      </c>
      <c r="L354" s="46"/>
      <c r="M354" s="213" t="s">
        <v>19</v>
      </c>
      <c r="N354" s="214" t="s">
        <v>47</v>
      </c>
      <c r="O354" s="86"/>
      <c r="P354" s="215">
        <f>O354*H354</f>
        <v>0</v>
      </c>
      <c r="Q354" s="215">
        <v>0</v>
      </c>
      <c r="R354" s="215">
        <f>Q354*H354</f>
        <v>0</v>
      </c>
      <c r="S354" s="215">
        <v>0</v>
      </c>
      <c r="T354" s="216">
        <f>S354*H354</f>
        <v>0</v>
      </c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R354" s="217" t="s">
        <v>243</v>
      </c>
      <c r="AT354" s="217" t="s">
        <v>142</v>
      </c>
      <c r="AU354" s="217" t="s">
        <v>86</v>
      </c>
      <c r="AY354" s="19" t="s">
        <v>139</v>
      </c>
      <c r="BE354" s="218">
        <f>IF(N354="základní",J354,0)</f>
        <v>0</v>
      </c>
      <c r="BF354" s="218">
        <f>IF(N354="snížená",J354,0)</f>
        <v>0</v>
      </c>
      <c r="BG354" s="218">
        <f>IF(N354="zákl. přenesená",J354,0)</f>
        <v>0</v>
      </c>
      <c r="BH354" s="218">
        <f>IF(N354="sníž. přenesená",J354,0)</f>
        <v>0</v>
      </c>
      <c r="BI354" s="218">
        <f>IF(N354="nulová",J354,0)</f>
        <v>0</v>
      </c>
      <c r="BJ354" s="19" t="s">
        <v>84</v>
      </c>
      <c r="BK354" s="218">
        <f>ROUND(I354*H354,2)</f>
        <v>0</v>
      </c>
      <c r="BL354" s="19" t="s">
        <v>243</v>
      </c>
      <c r="BM354" s="217" t="s">
        <v>506</v>
      </c>
    </row>
    <row r="355" s="2" customFormat="1">
      <c r="A355" s="40"/>
      <c r="B355" s="41"/>
      <c r="C355" s="42"/>
      <c r="D355" s="219" t="s">
        <v>149</v>
      </c>
      <c r="E355" s="42"/>
      <c r="F355" s="220" t="s">
        <v>507</v>
      </c>
      <c r="G355" s="42"/>
      <c r="H355" s="42"/>
      <c r="I355" s="221"/>
      <c r="J355" s="42"/>
      <c r="K355" s="42"/>
      <c r="L355" s="46"/>
      <c r="M355" s="222"/>
      <c r="N355" s="223"/>
      <c r="O355" s="86"/>
      <c r="P355" s="86"/>
      <c r="Q355" s="86"/>
      <c r="R355" s="86"/>
      <c r="S355" s="86"/>
      <c r="T355" s="87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T355" s="19" t="s">
        <v>149</v>
      </c>
      <c r="AU355" s="19" t="s">
        <v>86</v>
      </c>
    </row>
    <row r="356" s="13" customFormat="1">
      <c r="A356" s="13"/>
      <c r="B356" s="224"/>
      <c r="C356" s="225"/>
      <c r="D356" s="226" t="s">
        <v>151</v>
      </c>
      <c r="E356" s="227" t="s">
        <v>19</v>
      </c>
      <c r="F356" s="228" t="s">
        <v>508</v>
      </c>
      <c r="G356" s="225"/>
      <c r="H356" s="229">
        <v>13.372999999999999</v>
      </c>
      <c r="I356" s="230"/>
      <c r="J356" s="225"/>
      <c r="K356" s="225"/>
      <c r="L356" s="231"/>
      <c r="M356" s="232"/>
      <c r="N356" s="233"/>
      <c r="O356" s="233"/>
      <c r="P356" s="233"/>
      <c r="Q356" s="233"/>
      <c r="R356" s="233"/>
      <c r="S356" s="233"/>
      <c r="T356" s="234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35" t="s">
        <v>151</v>
      </c>
      <c r="AU356" s="235" t="s">
        <v>86</v>
      </c>
      <c r="AV356" s="13" t="s">
        <v>86</v>
      </c>
      <c r="AW356" s="13" t="s">
        <v>36</v>
      </c>
      <c r="AX356" s="13" t="s">
        <v>76</v>
      </c>
      <c r="AY356" s="235" t="s">
        <v>139</v>
      </c>
    </row>
    <row r="357" s="14" customFormat="1">
      <c r="A357" s="14"/>
      <c r="B357" s="236"/>
      <c r="C357" s="237"/>
      <c r="D357" s="226" t="s">
        <v>151</v>
      </c>
      <c r="E357" s="238" t="s">
        <v>19</v>
      </c>
      <c r="F357" s="239" t="s">
        <v>153</v>
      </c>
      <c r="G357" s="237"/>
      <c r="H357" s="240">
        <v>13.372999999999999</v>
      </c>
      <c r="I357" s="241"/>
      <c r="J357" s="237"/>
      <c r="K357" s="237"/>
      <c r="L357" s="242"/>
      <c r="M357" s="243"/>
      <c r="N357" s="244"/>
      <c r="O357" s="244"/>
      <c r="P357" s="244"/>
      <c r="Q357" s="244"/>
      <c r="R357" s="244"/>
      <c r="S357" s="244"/>
      <c r="T357" s="245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46" t="s">
        <v>151</v>
      </c>
      <c r="AU357" s="246" t="s">
        <v>86</v>
      </c>
      <c r="AV357" s="14" t="s">
        <v>147</v>
      </c>
      <c r="AW357" s="14" t="s">
        <v>36</v>
      </c>
      <c r="AX357" s="14" t="s">
        <v>84</v>
      </c>
      <c r="AY357" s="246" t="s">
        <v>139</v>
      </c>
    </row>
    <row r="358" s="2" customFormat="1" ht="24.15" customHeight="1">
      <c r="A358" s="40"/>
      <c r="B358" s="41"/>
      <c r="C358" s="206" t="s">
        <v>509</v>
      </c>
      <c r="D358" s="206" t="s">
        <v>142</v>
      </c>
      <c r="E358" s="207" t="s">
        <v>510</v>
      </c>
      <c r="F358" s="208" t="s">
        <v>511</v>
      </c>
      <c r="G358" s="209" t="s">
        <v>145</v>
      </c>
      <c r="H358" s="210">
        <v>13.372999999999999</v>
      </c>
      <c r="I358" s="211"/>
      <c r="J358" s="212">
        <f>ROUND(I358*H358,2)</f>
        <v>0</v>
      </c>
      <c r="K358" s="208" t="s">
        <v>146</v>
      </c>
      <c r="L358" s="46"/>
      <c r="M358" s="213" t="s">
        <v>19</v>
      </c>
      <c r="N358" s="214" t="s">
        <v>47</v>
      </c>
      <c r="O358" s="86"/>
      <c r="P358" s="215">
        <f>O358*H358</f>
        <v>0</v>
      </c>
      <c r="Q358" s="215">
        <v>0.00029999999999999997</v>
      </c>
      <c r="R358" s="215">
        <f>Q358*H358</f>
        <v>0.0040118999999999997</v>
      </c>
      <c r="S358" s="215">
        <v>0</v>
      </c>
      <c r="T358" s="216">
        <f>S358*H358</f>
        <v>0</v>
      </c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R358" s="217" t="s">
        <v>243</v>
      </c>
      <c r="AT358" s="217" t="s">
        <v>142</v>
      </c>
      <c r="AU358" s="217" t="s">
        <v>86</v>
      </c>
      <c r="AY358" s="19" t="s">
        <v>139</v>
      </c>
      <c r="BE358" s="218">
        <f>IF(N358="základní",J358,0)</f>
        <v>0</v>
      </c>
      <c r="BF358" s="218">
        <f>IF(N358="snížená",J358,0)</f>
        <v>0</v>
      </c>
      <c r="BG358" s="218">
        <f>IF(N358="zákl. přenesená",J358,0)</f>
        <v>0</v>
      </c>
      <c r="BH358" s="218">
        <f>IF(N358="sníž. přenesená",J358,0)</f>
        <v>0</v>
      </c>
      <c r="BI358" s="218">
        <f>IF(N358="nulová",J358,0)</f>
        <v>0</v>
      </c>
      <c r="BJ358" s="19" t="s">
        <v>84</v>
      </c>
      <c r="BK358" s="218">
        <f>ROUND(I358*H358,2)</f>
        <v>0</v>
      </c>
      <c r="BL358" s="19" t="s">
        <v>243</v>
      </c>
      <c r="BM358" s="217" t="s">
        <v>512</v>
      </c>
    </row>
    <row r="359" s="2" customFormat="1">
      <c r="A359" s="40"/>
      <c r="B359" s="41"/>
      <c r="C359" s="42"/>
      <c r="D359" s="219" t="s">
        <v>149</v>
      </c>
      <c r="E359" s="42"/>
      <c r="F359" s="220" t="s">
        <v>513</v>
      </c>
      <c r="G359" s="42"/>
      <c r="H359" s="42"/>
      <c r="I359" s="221"/>
      <c r="J359" s="42"/>
      <c r="K359" s="42"/>
      <c r="L359" s="46"/>
      <c r="M359" s="222"/>
      <c r="N359" s="223"/>
      <c r="O359" s="86"/>
      <c r="P359" s="86"/>
      <c r="Q359" s="86"/>
      <c r="R359" s="86"/>
      <c r="S359" s="86"/>
      <c r="T359" s="87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T359" s="19" t="s">
        <v>149</v>
      </c>
      <c r="AU359" s="19" t="s">
        <v>86</v>
      </c>
    </row>
    <row r="360" s="13" customFormat="1">
      <c r="A360" s="13"/>
      <c r="B360" s="224"/>
      <c r="C360" s="225"/>
      <c r="D360" s="226" t="s">
        <v>151</v>
      </c>
      <c r="E360" s="227" t="s">
        <v>19</v>
      </c>
      <c r="F360" s="228" t="s">
        <v>508</v>
      </c>
      <c r="G360" s="225"/>
      <c r="H360" s="229">
        <v>13.372999999999999</v>
      </c>
      <c r="I360" s="230"/>
      <c r="J360" s="225"/>
      <c r="K360" s="225"/>
      <c r="L360" s="231"/>
      <c r="M360" s="232"/>
      <c r="N360" s="233"/>
      <c r="O360" s="233"/>
      <c r="P360" s="233"/>
      <c r="Q360" s="233"/>
      <c r="R360" s="233"/>
      <c r="S360" s="233"/>
      <c r="T360" s="234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35" t="s">
        <v>151</v>
      </c>
      <c r="AU360" s="235" t="s">
        <v>86</v>
      </c>
      <c r="AV360" s="13" t="s">
        <v>86</v>
      </c>
      <c r="AW360" s="13" t="s">
        <v>36</v>
      </c>
      <c r="AX360" s="13" t="s">
        <v>76</v>
      </c>
      <c r="AY360" s="235" t="s">
        <v>139</v>
      </c>
    </row>
    <row r="361" s="14" customFormat="1">
      <c r="A361" s="14"/>
      <c r="B361" s="236"/>
      <c r="C361" s="237"/>
      <c r="D361" s="226" t="s">
        <v>151</v>
      </c>
      <c r="E361" s="238" t="s">
        <v>19</v>
      </c>
      <c r="F361" s="239" t="s">
        <v>153</v>
      </c>
      <c r="G361" s="237"/>
      <c r="H361" s="240">
        <v>13.372999999999999</v>
      </c>
      <c r="I361" s="241"/>
      <c r="J361" s="237"/>
      <c r="K361" s="237"/>
      <c r="L361" s="242"/>
      <c r="M361" s="243"/>
      <c r="N361" s="244"/>
      <c r="O361" s="244"/>
      <c r="P361" s="244"/>
      <c r="Q361" s="244"/>
      <c r="R361" s="244"/>
      <c r="S361" s="244"/>
      <c r="T361" s="245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46" t="s">
        <v>151</v>
      </c>
      <c r="AU361" s="246" t="s">
        <v>86</v>
      </c>
      <c r="AV361" s="14" t="s">
        <v>147</v>
      </c>
      <c r="AW361" s="14" t="s">
        <v>36</v>
      </c>
      <c r="AX361" s="14" t="s">
        <v>84</v>
      </c>
      <c r="AY361" s="246" t="s">
        <v>139</v>
      </c>
    </row>
    <row r="362" s="2" customFormat="1" ht="24.15" customHeight="1">
      <c r="A362" s="40"/>
      <c r="B362" s="41"/>
      <c r="C362" s="206" t="s">
        <v>156</v>
      </c>
      <c r="D362" s="206" t="s">
        <v>142</v>
      </c>
      <c r="E362" s="207" t="s">
        <v>514</v>
      </c>
      <c r="F362" s="208" t="s">
        <v>515</v>
      </c>
      <c r="G362" s="209" t="s">
        <v>145</v>
      </c>
      <c r="H362" s="210">
        <v>1.899</v>
      </c>
      <c r="I362" s="211"/>
      <c r="J362" s="212">
        <f>ROUND(I362*H362,2)</f>
        <v>0</v>
      </c>
      <c r="K362" s="208" t="s">
        <v>146</v>
      </c>
      <c r="L362" s="46"/>
      <c r="M362" s="213" t="s">
        <v>19</v>
      </c>
      <c r="N362" s="214" t="s">
        <v>47</v>
      </c>
      <c r="O362" s="86"/>
      <c r="P362" s="215">
        <f>O362*H362</f>
        <v>0</v>
      </c>
      <c r="Q362" s="215">
        <v>0.0015</v>
      </c>
      <c r="R362" s="215">
        <f>Q362*H362</f>
        <v>0.0028484999999999999</v>
      </c>
      <c r="S362" s="215">
        <v>0</v>
      </c>
      <c r="T362" s="216">
        <f>S362*H362</f>
        <v>0</v>
      </c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R362" s="217" t="s">
        <v>243</v>
      </c>
      <c r="AT362" s="217" t="s">
        <v>142</v>
      </c>
      <c r="AU362" s="217" t="s">
        <v>86</v>
      </c>
      <c r="AY362" s="19" t="s">
        <v>139</v>
      </c>
      <c r="BE362" s="218">
        <f>IF(N362="základní",J362,0)</f>
        <v>0</v>
      </c>
      <c r="BF362" s="218">
        <f>IF(N362="snížená",J362,0)</f>
        <v>0</v>
      </c>
      <c r="BG362" s="218">
        <f>IF(N362="zákl. přenesená",J362,0)</f>
        <v>0</v>
      </c>
      <c r="BH362" s="218">
        <f>IF(N362="sníž. přenesená",J362,0)</f>
        <v>0</v>
      </c>
      <c r="BI362" s="218">
        <f>IF(N362="nulová",J362,0)</f>
        <v>0</v>
      </c>
      <c r="BJ362" s="19" t="s">
        <v>84</v>
      </c>
      <c r="BK362" s="218">
        <f>ROUND(I362*H362,2)</f>
        <v>0</v>
      </c>
      <c r="BL362" s="19" t="s">
        <v>243</v>
      </c>
      <c r="BM362" s="217" t="s">
        <v>516</v>
      </c>
    </row>
    <row r="363" s="2" customFormat="1">
      <c r="A363" s="40"/>
      <c r="B363" s="41"/>
      <c r="C363" s="42"/>
      <c r="D363" s="219" t="s">
        <v>149</v>
      </c>
      <c r="E363" s="42"/>
      <c r="F363" s="220" t="s">
        <v>517</v>
      </c>
      <c r="G363" s="42"/>
      <c r="H363" s="42"/>
      <c r="I363" s="221"/>
      <c r="J363" s="42"/>
      <c r="K363" s="42"/>
      <c r="L363" s="46"/>
      <c r="M363" s="222"/>
      <c r="N363" s="223"/>
      <c r="O363" s="86"/>
      <c r="P363" s="86"/>
      <c r="Q363" s="86"/>
      <c r="R363" s="86"/>
      <c r="S363" s="86"/>
      <c r="T363" s="87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T363" s="19" t="s">
        <v>149</v>
      </c>
      <c r="AU363" s="19" t="s">
        <v>86</v>
      </c>
    </row>
    <row r="364" s="13" customFormat="1">
      <c r="A364" s="13"/>
      <c r="B364" s="224"/>
      <c r="C364" s="225"/>
      <c r="D364" s="226" t="s">
        <v>151</v>
      </c>
      <c r="E364" s="227" t="s">
        <v>19</v>
      </c>
      <c r="F364" s="228" t="s">
        <v>518</v>
      </c>
      <c r="G364" s="225"/>
      <c r="H364" s="229">
        <v>1.899</v>
      </c>
      <c r="I364" s="230"/>
      <c r="J364" s="225"/>
      <c r="K364" s="225"/>
      <c r="L364" s="231"/>
      <c r="M364" s="232"/>
      <c r="N364" s="233"/>
      <c r="O364" s="233"/>
      <c r="P364" s="233"/>
      <c r="Q364" s="233"/>
      <c r="R364" s="233"/>
      <c r="S364" s="233"/>
      <c r="T364" s="234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35" t="s">
        <v>151</v>
      </c>
      <c r="AU364" s="235" t="s">
        <v>86</v>
      </c>
      <c r="AV364" s="13" t="s">
        <v>86</v>
      </c>
      <c r="AW364" s="13" t="s">
        <v>36</v>
      </c>
      <c r="AX364" s="13" t="s">
        <v>76</v>
      </c>
      <c r="AY364" s="235" t="s">
        <v>139</v>
      </c>
    </row>
    <row r="365" s="14" customFormat="1">
      <c r="A365" s="14"/>
      <c r="B365" s="236"/>
      <c r="C365" s="237"/>
      <c r="D365" s="226" t="s">
        <v>151</v>
      </c>
      <c r="E365" s="238" t="s">
        <v>19</v>
      </c>
      <c r="F365" s="239" t="s">
        <v>153</v>
      </c>
      <c r="G365" s="237"/>
      <c r="H365" s="240">
        <v>1.899</v>
      </c>
      <c r="I365" s="241"/>
      <c r="J365" s="237"/>
      <c r="K365" s="237"/>
      <c r="L365" s="242"/>
      <c r="M365" s="243"/>
      <c r="N365" s="244"/>
      <c r="O365" s="244"/>
      <c r="P365" s="244"/>
      <c r="Q365" s="244"/>
      <c r="R365" s="244"/>
      <c r="S365" s="244"/>
      <c r="T365" s="245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46" t="s">
        <v>151</v>
      </c>
      <c r="AU365" s="246" t="s">
        <v>86</v>
      </c>
      <c r="AV365" s="14" t="s">
        <v>147</v>
      </c>
      <c r="AW365" s="14" t="s">
        <v>36</v>
      </c>
      <c r="AX365" s="14" t="s">
        <v>84</v>
      </c>
      <c r="AY365" s="246" t="s">
        <v>139</v>
      </c>
    </row>
    <row r="366" s="2" customFormat="1" ht="24.15" customHeight="1">
      <c r="A366" s="40"/>
      <c r="B366" s="41"/>
      <c r="C366" s="206" t="s">
        <v>519</v>
      </c>
      <c r="D366" s="206" t="s">
        <v>142</v>
      </c>
      <c r="E366" s="207" t="s">
        <v>520</v>
      </c>
      <c r="F366" s="208" t="s">
        <v>521</v>
      </c>
      <c r="G366" s="209" t="s">
        <v>223</v>
      </c>
      <c r="H366" s="210">
        <v>1.2</v>
      </c>
      <c r="I366" s="211"/>
      <c r="J366" s="212">
        <f>ROUND(I366*H366,2)</f>
        <v>0</v>
      </c>
      <c r="K366" s="208" t="s">
        <v>146</v>
      </c>
      <c r="L366" s="46"/>
      <c r="M366" s="213" t="s">
        <v>19</v>
      </c>
      <c r="N366" s="214" t="s">
        <v>47</v>
      </c>
      <c r="O366" s="86"/>
      <c r="P366" s="215">
        <f>O366*H366</f>
        <v>0</v>
      </c>
      <c r="Q366" s="215">
        <v>0.00027999999999999998</v>
      </c>
      <c r="R366" s="215">
        <f>Q366*H366</f>
        <v>0.00033599999999999998</v>
      </c>
      <c r="S366" s="215">
        <v>0</v>
      </c>
      <c r="T366" s="216">
        <f>S366*H366</f>
        <v>0</v>
      </c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R366" s="217" t="s">
        <v>243</v>
      </c>
      <c r="AT366" s="217" t="s">
        <v>142</v>
      </c>
      <c r="AU366" s="217" t="s">
        <v>86</v>
      </c>
      <c r="AY366" s="19" t="s">
        <v>139</v>
      </c>
      <c r="BE366" s="218">
        <f>IF(N366="základní",J366,0)</f>
        <v>0</v>
      </c>
      <c r="BF366" s="218">
        <f>IF(N366="snížená",J366,0)</f>
        <v>0</v>
      </c>
      <c r="BG366" s="218">
        <f>IF(N366="zákl. přenesená",J366,0)</f>
        <v>0</v>
      </c>
      <c r="BH366" s="218">
        <f>IF(N366="sníž. přenesená",J366,0)</f>
        <v>0</v>
      </c>
      <c r="BI366" s="218">
        <f>IF(N366="nulová",J366,0)</f>
        <v>0</v>
      </c>
      <c r="BJ366" s="19" t="s">
        <v>84</v>
      </c>
      <c r="BK366" s="218">
        <f>ROUND(I366*H366,2)</f>
        <v>0</v>
      </c>
      <c r="BL366" s="19" t="s">
        <v>243</v>
      </c>
      <c r="BM366" s="217" t="s">
        <v>522</v>
      </c>
    </row>
    <row r="367" s="2" customFormat="1">
      <c r="A367" s="40"/>
      <c r="B367" s="41"/>
      <c r="C367" s="42"/>
      <c r="D367" s="219" t="s">
        <v>149</v>
      </c>
      <c r="E367" s="42"/>
      <c r="F367" s="220" t="s">
        <v>523</v>
      </c>
      <c r="G367" s="42"/>
      <c r="H367" s="42"/>
      <c r="I367" s="221"/>
      <c r="J367" s="42"/>
      <c r="K367" s="42"/>
      <c r="L367" s="46"/>
      <c r="M367" s="222"/>
      <c r="N367" s="223"/>
      <c r="O367" s="86"/>
      <c r="P367" s="86"/>
      <c r="Q367" s="86"/>
      <c r="R367" s="86"/>
      <c r="S367" s="86"/>
      <c r="T367" s="87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T367" s="19" t="s">
        <v>149</v>
      </c>
      <c r="AU367" s="19" t="s">
        <v>86</v>
      </c>
    </row>
    <row r="368" s="13" customFormat="1">
      <c r="A368" s="13"/>
      <c r="B368" s="224"/>
      <c r="C368" s="225"/>
      <c r="D368" s="226" t="s">
        <v>151</v>
      </c>
      <c r="E368" s="227" t="s">
        <v>19</v>
      </c>
      <c r="F368" s="228" t="s">
        <v>524</v>
      </c>
      <c r="G368" s="225"/>
      <c r="H368" s="229">
        <v>1.2</v>
      </c>
      <c r="I368" s="230"/>
      <c r="J368" s="225"/>
      <c r="K368" s="225"/>
      <c r="L368" s="231"/>
      <c r="M368" s="232"/>
      <c r="N368" s="233"/>
      <c r="O368" s="233"/>
      <c r="P368" s="233"/>
      <c r="Q368" s="233"/>
      <c r="R368" s="233"/>
      <c r="S368" s="233"/>
      <c r="T368" s="234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35" t="s">
        <v>151</v>
      </c>
      <c r="AU368" s="235" t="s">
        <v>86</v>
      </c>
      <c r="AV368" s="13" t="s">
        <v>86</v>
      </c>
      <c r="AW368" s="13" t="s">
        <v>36</v>
      </c>
      <c r="AX368" s="13" t="s">
        <v>76</v>
      </c>
      <c r="AY368" s="235" t="s">
        <v>139</v>
      </c>
    </row>
    <row r="369" s="14" customFormat="1">
      <c r="A369" s="14"/>
      <c r="B369" s="236"/>
      <c r="C369" s="237"/>
      <c r="D369" s="226" t="s">
        <v>151</v>
      </c>
      <c r="E369" s="238" t="s">
        <v>19</v>
      </c>
      <c r="F369" s="239" t="s">
        <v>153</v>
      </c>
      <c r="G369" s="237"/>
      <c r="H369" s="240">
        <v>1.2</v>
      </c>
      <c r="I369" s="241"/>
      <c r="J369" s="237"/>
      <c r="K369" s="237"/>
      <c r="L369" s="242"/>
      <c r="M369" s="243"/>
      <c r="N369" s="244"/>
      <c r="O369" s="244"/>
      <c r="P369" s="244"/>
      <c r="Q369" s="244"/>
      <c r="R369" s="244"/>
      <c r="S369" s="244"/>
      <c r="T369" s="245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46" t="s">
        <v>151</v>
      </c>
      <c r="AU369" s="246" t="s">
        <v>86</v>
      </c>
      <c r="AV369" s="14" t="s">
        <v>147</v>
      </c>
      <c r="AW369" s="14" t="s">
        <v>36</v>
      </c>
      <c r="AX369" s="14" t="s">
        <v>84</v>
      </c>
      <c r="AY369" s="246" t="s">
        <v>139</v>
      </c>
    </row>
    <row r="370" s="2" customFormat="1" ht="37.8" customHeight="1">
      <c r="A370" s="40"/>
      <c r="B370" s="41"/>
      <c r="C370" s="206" t="s">
        <v>190</v>
      </c>
      <c r="D370" s="206" t="s">
        <v>142</v>
      </c>
      <c r="E370" s="207" t="s">
        <v>525</v>
      </c>
      <c r="F370" s="208" t="s">
        <v>526</v>
      </c>
      <c r="G370" s="209" t="s">
        <v>145</v>
      </c>
      <c r="H370" s="210">
        <v>13.372999999999999</v>
      </c>
      <c r="I370" s="211"/>
      <c r="J370" s="212">
        <f>ROUND(I370*H370,2)</f>
        <v>0</v>
      </c>
      <c r="K370" s="208" t="s">
        <v>146</v>
      </c>
      <c r="L370" s="46"/>
      <c r="M370" s="213" t="s">
        <v>19</v>
      </c>
      <c r="N370" s="214" t="s">
        <v>47</v>
      </c>
      <c r="O370" s="86"/>
      <c r="P370" s="215">
        <f>O370*H370</f>
        <v>0</v>
      </c>
      <c r="Q370" s="215">
        <v>0.0090900000000000009</v>
      </c>
      <c r="R370" s="215">
        <f>Q370*H370</f>
        <v>0.12156057000000001</v>
      </c>
      <c r="S370" s="215">
        <v>0</v>
      </c>
      <c r="T370" s="216">
        <f>S370*H370</f>
        <v>0</v>
      </c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R370" s="217" t="s">
        <v>243</v>
      </c>
      <c r="AT370" s="217" t="s">
        <v>142</v>
      </c>
      <c r="AU370" s="217" t="s">
        <v>86</v>
      </c>
      <c r="AY370" s="19" t="s">
        <v>139</v>
      </c>
      <c r="BE370" s="218">
        <f>IF(N370="základní",J370,0)</f>
        <v>0</v>
      </c>
      <c r="BF370" s="218">
        <f>IF(N370="snížená",J370,0)</f>
        <v>0</v>
      </c>
      <c r="BG370" s="218">
        <f>IF(N370="zákl. přenesená",J370,0)</f>
        <v>0</v>
      </c>
      <c r="BH370" s="218">
        <f>IF(N370="sníž. přenesená",J370,0)</f>
        <v>0</v>
      </c>
      <c r="BI370" s="218">
        <f>IF(N370="nulová",J370,0)</f>
        <v>0</v>
      </c>
      <c r="BJ370" s="19" t="s">
        <v>84</v>
      </c>
      <c r="BK370" s="218">
        <f>ROUND(I370*H370,2)</f>
        <v>0</v>
      </c>
      <c r="BL370" s="19" t="s">
        <v>243</v>
      </c>
      <c r="BM370" s="217" t="s">
        <v>527</v>
      </c>
    </row>
    <row r="371" s="2" customFormat="1">
      <c r="A371" s="40"/>
      <c r="B371" s="41"/>
      <c r="C371" s="42"/>
      <c r="D371" s="219" t="s">
        <v>149</v>
      </c>
      <c r="E371" s="42"/>
      <c r="F371" s="220" t="s">
        <v>528</v>
      </c>
      <c r="G371" s="42"/>
      <c r="H371" s="42"/>
      <c r="I371" s="221"/>
      <c r="J371" s="42"/>
      <c r="K371" s="42"/>
      <c r="L371" s="46"/>
      <c r="M371" s="222"/>
      <c r="N371" s="223"/>
      <c r="O371" s="86"/>
      <c r="P371" s="86"/>
      <c r="Q371" s="86"/>
      <c r="R371" s="86"/>
      <c r="S371" s="86"/>
      <c r="T371" s="87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T371" s="19" t="s">
        <v>149</v>
      </c>
      <c r="AU371" s="19" t="s">
        <v>86</v>
      </c>
    </row>
    <row r="372" s="13" customFormat="1">
      <c r="A372" s="13"/>
      <c r="B372" s="224"/>
      <c r="C372" s="225"/>
      <c r="D372" s="226" t="s">
        <v>151</v>
      </c>
      <c r="E372" s="227" t="s">
        <v>19</v>
      </c>
      <c r="F372" s="228" t="s">
        <v>508</v>
      </c>
      <c r="G372" s="225"/>
      <c r="H372" s="229">
        <v>13.372999999999999</v>
      </c>
      <c r="I372" s="230"/>
      <c r="J372" s="225"/>
      <c r="K372" s="225"/>
      <c r="L372" s="231"/>
      <c r="M372" s="232"/>
      <c r="N372" s="233"/>
      <c r="O372" s="233"/>
      <c r="P372" s="233"/>
      <c r="Q372" s="233"/>
      <c r="R372" s="233"/>
      <c r="S372" s="233"/>
      <c r="T372" s="234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35" t="s">
        <v>151</v>
      </c>
      <c r="AU372" s="235" t="s">
        <v>86</v>
      </c>
      <c r="AV372" s="13" t="s">
        <v>86</v>
      </c>
      <c r="AW372" s="13" t="s">
        <v>36</v>
      </c>
      <c r="AX372" s="13" t="s">
        <v>76</v>
      </c>
      <c r="AY372" s="235" t="s">
        <v>139</v>
      </c>
    </row>
    <row r="373" s="14" customFormat="1">
      <c r="A373" s="14"/>
      <c r="B373" s="236"/>
      <c r="C373" s="237"/>
      <c r="D373" s="226" t="s">
        <v>151</v>
      </c>
      <c r="E373" s="238" t="s">
        <v>19</v>
      </c>
      <c r="F373" s="239" t="s">
        <v>153</v>
      </c>
      <c r="G373" s="237"/>
      <c r="H373" s="240">
        <v>13.372999999999999</v>
      </c>
      <c r="I373" s="241"/>
      <c r="J373" s="237"/>
      <c r="K373" s="237"/>
      <c r="L373" s="242"/>
      <c r="M373" s="243"/>
      <c r="N373" s="244"/>
      <c r="O373" s="244"/>
      <c r="P373" s="244"/>
      <c r="Q373" s="244"/>
      <c r="R373" s="244"/>
      <c r="S373" s="244"/>
      <c r="T373" s="245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46" t="s">
        <v>151</v>
      </c>
      <c r="AU373" s="246" t="s">
        <v>86</v>
      </c>
      <c r="AV373" s="14" t="s">
        <v>147</v>
      </c>
      <c r="AW373" s="14" t="s">
        <v>36</v>
      </c>
      <c r="AX373" s="14" t="s">
        <v>84</v>
      </c>
      <c r="AY373" s="246" t="s">
        <v>139</v>
      </c>
    </row>
    <row r="374" s="2" customFormat="1" ht="24.15" customHeight="1">
      <c r="A374" s="40"/>
      <c r="B374" s="41"/>
      <c r="C374" s="257" t="s">
        <v>529</v>
      </c>
      <c r="D374" s="257" t="s">
        <v>417</v>
      </c>
      <c r="E374" s="258" t="s">
        <v>530</v>
      </c>
      <c r="F374" s="259" t="s">
        <v>531</v>
      </c>
      <c r="G374" s="260" t="s">
        <v>145</v>
      </c>
      <c r="H374" s="261">
        <v>15.379</v>
      </c>
      <c r="I374" s="262"/>
      <c r="J374" s="263">
        <f>ROUND(I374*H374,2)</f>
        <v>0</v>
      </c>
      <c r="K374" s="259" t="s">
        <v>146</v>
      </c>
      <c r="L374" s="264"/>
      <c r="M374" s="265" t="s">
        <v>19</v>
      </c>
      <c r="N374" s="266" t="s">
        <v>47</v>
      </c>
      <c r="O374" s="86"/>
      <c r="P374" s="215">
        <f>O374*H374</f>
        <v>0</v>
      </c>
      <c r="Q374" s="215">
        <v>0.019</v>
      </c>
      <c r="R374" s="215">
        <f>Q374*H374</f>
        <v>0.29220099999999999</v>
      </c>
      <c r="S374" s="215">
        <v>0</v>
      </c>
      <c r="T374" s="216">
        <f>S374*H374</f>
        <v>0</v>
      </c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R374" s="217" t="s">
        <v>344</v>
      </c>
      <c r="AT374" s="217" t="s">
        <v>417</v>
      </c>
      <c r="AU374" s="217" t="s">
        <v>86</v>
      </c>
      <c r="AY374" s="19" t="s">
        <v>139</v>
      </c>
      <c r="BE374" s="218">
        <f>IF(N374="základní",J374,0)</f>
        <v>0</v>
      </c>
      <c r="BF374" s="218">
        <f>IF(N374="snížená",J374,0)</f>
        <v>0</v>
      </c>
      <c r="BG374" s="218">
        <f>IF(N374="zákl. přenesená",J374,0)</f>
        <v>0</v>
      </c>
      <c r="BH374" s="218">
        <f>IF(N374="sníž. přenesená",J374,0)</f>
        <v>0</v>
      </c>
      <c r="BI374" s="218">
        <f>IF(N374="nulová",J374,0)</f>
        <v>0</v>
      </c>
      <c r="BJ374" s="19" t="s">
        <v>84</v>
      </c>
      <c r="BK374" s="218">
        <f>ROUND(I374*H374,2)</f>
        <v>0</v>
      </c>
      <c r="BL374" s="19" t="s">
        <v>243</v>
      </c>
      <c r="BM374" s="217" t="s">
        <v>532</v>
      </c>
    </row>
    <row r="375" s="13" customFormat="1">
      <c r="A375" s="13"/>
      <c r="B375" s="224"/>
      <c r="C375" s="225"/>
      <c r="D375" s="226" t="s">
        <v>151</v>
      </c>
      <c r="E375" s="227" t="s">
        <v>19</v>
      </c>
      <c r="F375" s="228" t="s">
        <v>533</v>
      </c>
      <c r="G375" s="225"/>
      <c r="H375" s="229">
        <v>15.379</v>
      </c>
      <c r="I375" s="230"/>
      <c r="J375" s="225"/>
      <c r="K375" s="225"/>
      <c r="L375" s="231"/>
      <c r="M375" s="232"/>
      <c r="N375" s="233"/>
      <c r="O375" s="233"/>
      <c r="P375" s="233"/>
      <c r="Q375" s="233"/>
      <c r="R375" s="233"/>
      <c r="S375" s="233"/>
      <c r="T375" s="234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35" t="s">
        <v>151</v>
      </c>
      <c r="AU375" s="235" t="s">
        <v>86</v>
      </c>
      <c r="AV375" s="13" t="s">
        <v>86</v>
      </c>
      <c r="AW375" s="13" t="s">
        <v>36</v>
      </c>
      <c r="AX375" s="13" t="s">
        <v>76</v>
      </c>
      <c r="AY375" s="235" t="s">
        <v>139</v>
      </c>
    </row>
    <row r="376" s="14" customFormat="1">
      <c r="A376" s="14"/>
      <c r="B376" s="236"/>
      <c r="C376" s="237"/>
      <c r="D376" s="226" t="s">
        <v>151</v>
      </c>
      <c r="E376" s="238" t="s">
        <v>19</v>
      </c>
      <c r="F376" s="239" t="s">
        <v>153</v>
      </c>
      <c r="G376" s="237"/>
      <c r="H376" s="240">
        <v>15.379</v>
      </c>
      <c r="I376" s="241"/>
      <c r="J376" s="237"/>
      <c r="K376" s="237"/>
      <c r="L376" s="242"/>
      <c r="M376" s="243"/>
      <c r="N376" s="244"/>
      <c r="O376" s="244"/>
      <c r="P376" s="244"/>
      <c r="Q376" s="244"/>
      <c r="R376" s="244"/>
      <c r="S376" s="244"/>
      <c r="T376" s="245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46" t="s">
        <v>151</v>
      </c>
      <c r="AU376" s="246" t="s">
        <v>86</v>
      </c>
      <c r="AV376" s="14" t="s">
        <v>147</v>
      </c>
      <c r="AW376" s="14" t="s">
        <v>36</v>
      </c>
      <c r="AX376" s="14" t="s">
        <v>84</v>
      </c>
      <c r="AY376" s="246" t="s">
        <v>139</v>
      </c>
    </row>
    <row r="377" s="2" customFormat="1" ht="33" customHeight="1">
      <c r="A377" s="40"/>
      <c r="B377" s="41"/>
      <c r="C377" s="206" t="s">
        <v>534</v>
      </c>
      <c r="D377" s="206" t="s">
        <v>142</v>
      </c>
      <c r="E377" s="207" t="s">
        <v>535</v>
      </c>
      <c r="F377" s="208" t="s">
        <v>536</v>
      </c>
      <c r="G377" s="209" t="s">
        <v>223</v>
      </c>
      <c r="H377" s="210">
        <v>11.529999999999999</v>
      </c>
      <c r="I377" s="211"/>
      <c r="J377" s="212">
        <f>ROUND(I377*H377,2)</f>
        <v>0</v>
      </c>
      <c r="K377" s="208" t="s">
        <v>146</v>
      </c>
      <c r="L377" s="46"/>
      <c r="M377" s="213" t="s">
        <v>19</v>
      </c>
      <c r="N377" s="214" t="s">
        <v>47</v>
      </c>
      <c r="O377" s="86"/>
      <c r="P377" s="215">
        <f>O377*H377</f>
        <v>0</v>
      </c>
      <c r="Q377" s="215">
        <v>0.00018000000000000001</v>
      </c>
      <c r="R377" s="215">
        <f>Q377*H377</f>
        <v>0.0020753999999999998</v>
      </c>
      <c r="S377" s="215">
        <v>0</v>
      </c>
      <c r="T377" s="216">
        <f>S377*H377</f>
        <v>0</v>
      </c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R377" s="217" t="s">
        <v>243</v>
      </c>
      <c r="AT377" s="217" t="s">
        <v>142</v>
      </c>
      <c r="AU377" s="217" t="s">
        <v>86</v>
      </c>
      <c r="AY377" s="19" t="s">
        <v>139</v>
      </c>
      <c r="BE377" s="218">
        <f>IF(N377="základní",J377,0)</f>
        <v>0</v>
      </c>
      <c r="BF377" s="218">
        <f>IF(N377="snížená",J377,0)</f>
        <v>0</v>
      </c>
      <c r="BG377" s="218">
        <f>IF(N377="zákl. přenesená",J377,0)</f>
        <v>0</v>
      </c>
      <c r="BH377" s="218">
        <f>IF(N377="sníž. přenesená",J377,0)</f>
        <v>0</v>
      </c>
      <c r="BI377" s="218">
        <f>IF(N377="nulová",J377,0)</f>
        <v>0</v>
      </c>
      <c r="BJ377" s="19" t="s">
        <v>84</v>
      </c>
      <c r="BK377" s="218">
        <f>ROUND(I377*H377,2)</f>
        <v>0</v>
      </c>
      <c r="BL377" s="19" t="s">
        <v>243</v>
      </c>
      <c r="BM377" s="217" t="s">
        <v>537</v>
      </c>
    </row>
    <row r="378" s="2" customFormat="1">
      <c r="A378" s="40"/>
      <c r="B378" s="41"/>
      <c r="C378" s="42"/>
      <c r="D378" s="219" t="s">
        <v>149</v>
      </c>
      <c r="E378" s="42"/>
      <c r="F378" s="220" t="s">
        <v>538</v>
      </c>
      <c r="G378" s="42"/>
      <c r="H378" s="42"/>
      <c r="I378" s="221"/>
      <c r="J378" s="42"/>
      <c r="K378" s="42"/>
      <c r="L378" s="46"/>
      <c r="M378" s="222"/>
      <c r="N378" s="223"/>
      <c r="O378" s="86"/>
      <c r="P378" s="86"/>
      <c r="Q378" s="86"/>
      <c r="R378" s="86"/>
      <c r="S378" s="86"/>
      <c r="T378" s="87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T378" s="19" t="s">
        <v>149</v>
      </c>
      <c r="AU378" s="19" t="s">
        <v>86</v>
      </c>
    </row>
    <row r="379" s="13" customFormat="1">
      <c r="A379" s="13"/>
      <c r="B379" s="224"/>
      <c r="C379" s="225"/>
      <c r="D379" s="226" t="s">
        <v>151</v>
      </c>
      <c r="E379" s="227" t="s">
        <v>19</v>
      </c>
      <c r="F379" s="228" t="s">
        <v>539</v>
      </c>
      <c r="G379" s="225"/>
      <c r="H379" s="229">
        <v>11.529999999999999</v>
      </c>
      <c r="I379" s="230"/>
      <c r="J379" s="225"/>
      <c r="K379" s="225"/>
      <c r="L379" s="231"/>
      <c r="M379" s="232"/>
      <c r="N379" s="233"/>
      <c r="O379" s="233"/>
      <c r="P379" s="233"/>
      <c r="Q379" s="233"/>
      <c r="R379" s="233"/>
      <c r="S379" s="233"/>
      <c r="T379" s="234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35" t="s">
        <v>151</v>
      </c>
      <c r="AU379" s="235" t="s">
        <v>86</v>
      </c>
      <c r="AV379" s="13" t="s">
        <v>86</v>
      </c>
      <c r="AW379" s="13" t="s">
        <v>36</v>
      </c>
      <c r="AX379" s="13" t="s">
        <v>76</v>
      </c>
      <c r="AY379" s="235" t="s">
        <v>139</v>
      </c>
    </row>
    <row r="380" s="14" customFormat="1">
      <c r="A380" s="14"/>
      <c r="B380" s="236"/>
      <c r="C380" s="237"/>
      <c r="D380" s="226" t="s">
        <v>151</v>
      </c>
      <c r="E380" s="238" t="s">
        <v>19</v>
      </c>
      <c r="F380" s="239" t="s">
        <v>153</v>
      </c>
      <c r="G380" s="237"/>
      <c r="H380" s="240">
        <v>11.529999999999999</v>
      </c>
      <c r="I380" s="241"/>
      <c r="J380" s="237"/>
      <c r="K380" s="237"/>
      <c r="L380" s="242"/>
      <c r="M380" s="243"/>
      <c r="N380" s="244"/>
      <c r="O380" s="244"/>
      <c r="P380" s="244"/>
      <c r="Q380" s="244"/>
      <c r="R380" s="244"/>
      <c r="S380" s="244"/>
      <c r="T380" s="245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46" t="s">
        <v>151</v>
      </c>
      <c r="AU380" s="246" t="s">
        <v>86</v>
      </c>
      <c r="AV380" s="14" t="s">
        <v>147</v>
      </c>
      <c r="AW380" s="14" t="s">
        <v>36</v>
      </c>
      <c r="AX380" s="14" t="s">
        <v>84</v>
      </c>
      <c r="AY380" s="246" t="s">
        <v>139</v>
      </c>
    </row>
    <row r="381" s="2" customFormat="1" ht="16.5" customHeight="1">
      <c r="A381" s="40"/>
      <c r="B381" s="41"/>
      <c r="C381" s="257" t="s">
        <v>540</v>
      </c>
      <c r="D381" s="257" t="s">
        <v>417</v>
      </c>
      <c r="E381" s="258" t="s">
        <v>541</v>
      </c>
      <c r="F381" s="259" t="s">
        <v>542</v>
      </c>
      <c r="G381" s="260" t="s">
        <v>223</v>
      </c>
      <c r="H381" s="261">
        <v>13.26</v>
      </c>
      <c r="I381" s="262"/>
      <c r="J381" s="263">
        <f>ROUND(I381*H381,2)</f>
        <v>0</v>
      </c>
      <c r="K381" s="259" t="s">
        <v>19</v>
      </c>
      <c r="L381" s="264"/>
      <c r="M381" s="265" t="s">
        <v>19</v>
      </c>
      <c r="N381" s="266" t="s">
        <v>47</v>
      </c>
      <c r="O381" s="86"/>
      <c r="P381" s="215">
        <f>O381*H381</f>
        <v>0</v>
      </c>
      <c r="Q381" s="215">
        <v>0.00029999999999999997</v>
      </c>
      <c r="R381" s="215">
        <f>Q381*H381</f>
        <v>0.0039779999999999998</v>
      </c>
      <c r="S381" s="215">
        <v>0</v>
      </c>
      <c r="T381" s="216">
        <f>S381*H381</f>
        <v>0</v>
      </c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R381" s="217" t="s">
        <v>344</v>
      </c>
      <c r="AT381" s="217" t="s">
        <v>417</v>
      </c>
      <c r="AU381" s="217" t="s">
        <v>86</v>
      </c>
      <c r="AY381" s="19" t="s">
        <v>139</v>
      </c>
      <c r="BE381" s="218">
        <f>IF(N381="základní",J381,0)</f>
        <v>0</v>
      </c>
      <c r="BF381" s="218">
        <f>IF(N381="snížená",J381,0)</f>
        <v>0</v>
      </c>
      <c r="BG381" s="218">
        <f>IF(N381="zákl. přenesená",J381,0)</f>
        <v>0</v>
      </c>
      <c r="BH381" s="218">
        <f>IF(N381="sníž. přenesená",J381,0)</f>
        <v>0</v>
      </c>
      <c r="BI381" s="218">
        <f>IF(N381="nulová",J381,0)</f>
        <v>0</v>
      </c>
      <c r="BJ381" s="19" t="s">
        <v>84</v>
      </c>
      <c r="BK381" s="218">
        <f>ROUND(I381*H381,2)</f>
        <v>0</v>
      </c>
      <c r="BL381" s="19" t="s">
        <v>243</v>
      </c>
      <c r="BM381" s="217" t="s">
        <v>543</v>
      </c>
    </row>
    <row r="382" s="13" customFormat="1">
      <c r="A382" s="13"/>
      <c r="B382" s="224"/>
      <c r="C382" s="225"/>
      <c r="D382" s="226" t="s">
        <v>151</v>
      </c>
      <c r="E382" s="227" t="s">
        <v>19</v>
      </c>
      <c r="F382" s="228" t="s">
        <v>544</v>
      </c>
      <c r="G382" s="225"/>
      <c r="H382" s="229">
        <v>13.26</v>
      </c>
      <c r="I382" s="230"/>
      <c r="J382" s="225"/>
      <c r="K382" s="225"/>
      <c r="L382" s="231"/>
      <c r="M382" s="232"/>
      <c r="N382" s="233"/>
      <c r="O382" s="233"/>
      <c r="P382" s="233"/>
      <c r="Q382" s="233"/>
      <c r="R382" s="233"/>
      <c r="S382" s="233"/>
      <c r="T382" s="234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35" t="s">
        <v>151</v>
      </c>
      <c r="AU382" s="235" t="s">
        <v>86</v>
      </c>
      <c r="AV382" s="13" t="s">
        <v>86</v>
      </c>
      <c r="AW382" s="13" t="s">
        <v>36</v>
      </c>
      <c r="AX382" s="13" t="s">
        <v>76</v>
      </c>
      <c r="AY382" s="235" t="s">
        <v>139</v>
      </c>
    </row>
    <row r="383" s="14" customFormat="1">
      <c r="A383" s="14"/>
      <c r="B383" s="236"/>
      <c r="C383" s="237"/>
      <c r="D383" s="226" t="s">
        <v>151</v>
      </c>
      <c r="E383" s="238" t="s">
        <v>19</v>
      </c>
      <c r="F383" s="239" t="s">
        <v>153</v>
      </c>
      <c r="G383" s="237"/>
      <c r="H383" s="240">
        <v>13.26</v>
      </c>
      <c r="I383" s="241"/>
      <c r="J383" s="237"/>
      <c r="K383" s="237"/>
      <c r="L383" s="242"/>
      <c r="M383" s="243"/>
      <c r="N383" s="244"/>
      <c r="O383" s="244"/>
      <c r="P383" s="244"/>
      <c r="Q383" s="244"/>
      <c r="R383" s="244"/>
      <c r="S383" s="244"/>
      <c r="T383" s="245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46" t="s">
        <v>151</v>
      </c>
      <c r="AU383" s="246" t="s">
        <v>86</v>
      </c>
      <c r="AV383" s="14" t="s">
        <v>147</v>
      </c>
      <c r="AW383" s="14" t="s">
        <v>36</v>
      </c>
      <c r="AX383" s="14" t="s">
        <v>84</v>
      </c>
      <c r="AY383" s="246" t="s">
        <v>139</v>
      </c>
    </row>
    <row r="384" s="2" customFormat="1" ht="24.15" customHeight="1">
      <c r="A384" s="40"/>
      <c r="B384" s="41"/>
      <c r="C384" s="206" t="s">
        <v>545</v>
      </c>
      <c r="D384" s="206" t="s">
        <v>142</v>
      </c>
      <c r="E384" s="207" t="s">
        <v>546</v>
      </c>
      <c r="F384" s="208" t="s">
        <v>547</v>
      </c>
      <c r="G384" s="209" t="s">
        <v>223</v>
      </c>
      <c r="H384" s="210">
        <v>4.2599999999999998</v>
      </c>
      <c r="I384" s="211"/>
      <c r="J384" s="212">
        <f>ROUND(I384*H384,2)</f>
        <v>0</v>
      </c>
      <c r="K384" s="208" t="s">
        <v>146</v>
      </c>
      <c r="L384" s="46"/>
      <c r="M384" s="213" t="s">
        <v>19</v>
      </c>
      <c r="N384" s="214" t="s">
        <v>47</v>
      </c>
      <c r="O384" s="86"/>
      <c r="P384" s="215">
        <f>O384*H384</f>
        <v>0</v>
      </c>
      <c r="Q384" s="215">
        <v>9.0000000000000006E-05</v>
      </c>
      <c r="R384" s="215">
        <f>Q384*H384</f>
        <v>0.0003834</v>
      </c>
      <c r="S384" s="215">
        <v>0</v>
      </c>
      <c r="T384" s="216">
        <f>S384*H384</f>
        <v>0</v>
      </c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R384" s="217" t="s">
        <v>243</v>
      </c>
      <c r="AT384" s="217" t="s">
        <v>142</v>
      </c>
      <c r="AU384" s="217" t="s">
        <v>86</v>
      </c>
      <c r="AY384" s="19" t="s">
        <v>139</v>
      </c>
      <c r="BE384" s="218">
        <f>IF(N384="základní",J384,0)</f>
        <v>0</v>
      </c>
      <c r="BF384" s="218">
        <f>IF(N384="snížená",J384,0)</f>
        <v>0</v>
      </c>
      <c r="BG384" s="218">
        <f>IF(N384="zákl. přenesená",J384,0)</f>
        <v>0</v>
      </c>
      <c r="BH384" s="218">
        <f>IF(N384="sníž. přenesená",J384,0)</f>
        <v>0</v>
      </c>
      <c r="BI384" s="218">
        <f>IF(N384="nulová",J384,0)</f>
        <v>0</v>
      </c>
      <c r="BJ384" s="19" t="s">
        <v>84</v>
      </c>
      <c r="BK384" s="218">
        <f>ROUND(I384*H384,2)</f>
        <v>0</v>
      </c>
      <c r="BL384" s="19" t="s">
        <v>243</v>
      </c>
      <c r="BM384" s="217" t="s">
        <v>548</v>
      </c>
    </row>
    <row r="385" s="2" customFormat="1">
      <c r="A385" s="40"/>
      <c r="B385" s="41"/>
      <c r="C385" s="42"/>
      <c r="D385" s="219" t="s">
        <v>149</v>
      </c>
      <c r="E385" s="42"/>
      <c r="F385" s="220" t="s">
        <v>549</v>
      </c>
      <c r="G385" s="42"/>
      <c r="H385" s="42"/>
      <c r="I385" s="221"/>
      <c r="J385" s="42"/>
      <c r="K385" s="42"/>
      <c r="L385" s="46"/>
      <c r="M385" s="222"/>
      <c r="N385" s="223"/>
      <c r="O385" s="86"/>
      <c r="P385" s="86"/>
      <c r="Q385" s="86"/>
      <c r="R385" s="86"/>
      <c r="S385" s="86"/>
      <c r="T385" s="87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T385" s="19" t="s">
        <v>149</v>
      </c>
      <c r="AU385" s="19" t="s">
        <v>86</v>
      </c>
    </row>
    <row r="386" s="13" customFormat="1">
      <c r="A386" s="13"/>
      <c r="B386" s="224"/>
      <c r="C386" s="225"/>
      <c r="D386" s="226" t="s">
        <v>151</v>
      </c>
      <c r="E386" s="227" t="s">
        <v>19</v>
      </c>
      <c r="F386" s="228" t="s">
        <v>550</v>
      </c>
      <c r="G386" s="225"/>
      <c r="H386" s="229">
        <v>4.2599999999999998</v>
      </c>
      <c r="I386" s="230"/>
      <c r="J386" s="225"/>
      <c r="K386" s="225"/>
      <c r="L386" s="231"/>
      <c r="M386" s="232"/>
      <c r="N386" s="233"/>
      <c r="O386" s="233"/>
      <c r="P386" s="233"/>
      <c r="Q386" s="233"/>
      <c r="R386" s="233"/>
      <c r="S386" s="233"/>
      <c r="T386" s="234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35" t="s">
        <v>151</v>
      </c>
      <c r="AU386" s="235" t="s">
        <v>86</v>
      </c>
      <c r="AV386" s="13" t="s">
        <v>86</v>
      </c>
      <c r="AW386" s="13" t="s">
        <v>36</v>
      </c>
      <c r="AX386" s="13" t="s">
        <v>76</v>
      </c>
      <c r="AY386" s="235" t="s">
        <v>139</v>
      </c>
    </row>
    <row r="387" s="14" customFormat="1">
      <c r="A387" s="14"/>
      <c r="B387" s="236"/>
      <c r="C387" s="237"/>
      <c r="D387" s="226" t="s">
        <v>151</v>
      </c>
      <c r="E387" s="238" t="s">
        <v>19</v>
      </c>
      <c r="F387" s="239" t="s">
        <v>153</v>
      </c>
      <c r="G387" s="237"/>
      <c r="H387" s="240">
        <v>4.2599999999999998</v>
      </c>
      <c r="I387" s="241"/>
      <c r="J387" s="237"/>
      <c r="K387" s="237"/>
      <c r="L387" s="242"/>
      <c r="M387" s="243"/>
      <c r="N387" s="244"/>
      <c r="O387" s="244"/>
      <c r="P387" s="244"/>
      <c r="Q387" s="244"/>
      <c r="R387" s="244"/>
      <c r="S387" s="244"/>
      <c r="T387" s="245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246" t="s">
        <v>151</v>
      </c>
      <c r="AU387" s="246" t="s">
        <v>86</v>
      </c>
      <c r="AV387" s="14" t="s">
        <v>147</v>
      </c>
      <c r="AW387" s="14" t="s">
        <v>36</v>
      </c>
      <c r="AX387" s="14" t="s">
        <v>84</v>
      </c>
      <c r="AY387" s="246" t="s">
        <v>139</v>
      </c>
    </row>
    <row r="388" s="2" customFormat="1" ht="24.15" customHeight="1">
      <c r="A388" s="40"/>
      <c r="B388" s="41"/>
      <c r="C388" s="206" t="s">
        <v>551</v>
      </c>
      <c r="D388" s="206" t="s">
        <v>142</v>
      </c>
      <c r="E388" s="207" t="s">
        <v>552</v>
      </c>
      <c r="F388" s="208" t="s">
        <v>553</v>
      </c>
      <c r="G388" s="209" t="s">
        <v>145</v>
      </c>
      <c r="H388" s="210">
        <v>13.372999999999999</v>
      </c>
      <c r="I388" s="211"/>
      <c r="J388" s="212">
        <f>ROUND(I388*H388,2)</f>
        <v>0</v>
      </c>
      <c r="K388" s="208" t="s">
        <v>146</v>
      </c>
      <c r="L388" s="46"/>
      <c r="M388" s="213" t="s">
        <v>19</v>
      </c>
      <c r="N388" s="214" t="s">
        <v>47</v>
      </c>
      <c r="O388" s="86"/>
      <c r="P388" s="215">
        <f>O388*H388</f>
        <v>0</v>
      </c>
      <c r="Q388" s="215">
        <v>5.0000000000000002E-05</v>
      </c>
      <c r="R388" s="215">
        <f>Q388*H388</f>
        <v>0.00066865000000000002</v>
      </c>
      <c r="S388" s="215">
        <v>0</v>
      </c>
      <c r="T388" s="216">
        <f>S388*H388</f>
        <v>0</v>
      </c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R388" s="217" t="s">
        <v>243</v>
      </c>
      <c r="AT388" s="217" t="s">
        <v>142</v>
      </c>
      <c r="AU388" s="217" t="s">
        <v>86</v>
      </c>
      <c r="AY388" s="19" t="s">
        <v>139</v>
      </c>
      <c r="BE388" s="218">
        <f>IF(N388="základní",J388,0)</f>
        <v>0</v>
      </c>
      <c r="BF388" s="218">
        <f>IF(N388="snížená",J388,0)</f>
        <v>0</v>
      </c>
      <c r="BG388" s="218">
        <f>IF(N388="zákl. přenesená",J388,0)</f>
        <v>0</v>
      </c>
      <c r="BH388" s="218">
        <f>IF(N388="sníž. přenesená",J388,0)</f>
        <v>0</v>
      </c>
      <c r="BI388" s="218">
        <f>IF(N388="nulová",J388,0)</f>
        <v>0</v>
      </c>
      <c r="BJ388" s="19" t="s">
        <v>84</v>
      </c>
      <c r="BK388" s="218">
        <f>ROUND(I388*H388,2)</f>
        <v>0</v>
      </c>
      <c r="BL388" s="19" t="s">
        <v>243</v>
      </c>
      <c r="BM388" s="217" t="s">
        <v>554</v>
      </c>
    </row>
    <row r="389" s="2" customFormat="1">
      <c r="A389" s="40"/>
      <c r="B389" s="41"/>
      <c r="C389" s="42"/>
      <c r="D389" s="219" t="s">
        <v>149</v>
      </c>
      <c r="E389" s="42"/>
      <c r="F389" s="220" t="s">
        <v>555</v>
      </c>
      <c r="G389" s="42"/>
      <c r="H389" s="42"/>
      <c r="I389" s="221"/>
      <c r="J389" s="42"/>
      <c r="K389" s="42"/>
      <c r="L389" s="46"/>
      <c r="M389" s="222"/>
      <c r="N389" s="223"/>
      <c r="O389" s="86"/>
      <c r="P389" s="86"/>
      <c r="Q389" s="86"/>
      <c r="R389" s="86"/>
      <c r="S389" s="86"/>
      <c r="T389" s="87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T389" s="19" t="s">
        <v>149</v>
      </c>
      <c r="AU389" s="19" t="s">
        <v>86</v>
      </c>
    </row>
    <row r="390" s="13" customFormat="1">
      <c r="A390" s="13"/>
      <c r="B390" s="224"/>
      <c r="C390" s="225"/>
      <c r="D390" s="226" t="s">
        <v>151</v>
      </c>
      <c r="E390" s="227" t="s">
        <v>19</v>
      </c>
      <c r="F390" s="228" t="s">
        <v>508</v>
      </c>
      <c r="G390" s="225"/>
      <c r="H390" s="229">
        <v>13.372999999999999</v>
      </c>
      <c r="I390" s="230"/>
      <c r="J390" s="225"/>
      <c r="K390" s="225"/>
      <c r="L390" s="231"/>
      <c r="M390" s="232"/>
      <c r="N390" s="233"/>
      <c r="O390" s="233"/>
      <c r="P390" s="233"/>
      <c r="Q390" s="233"/>
      <c r="R390" s="233"/>
      <c r="S390" s="233"/>
      <c r="T390" s="234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35" t="s">
        <v>151</v>
      </c>
      <c r="AU390" s="235" t="s">
        <v>86</v>
      </c>
      <c r="AV390" s="13" t="s">
        <v>86</v>
      </c>
      <c r="AW390" s="13" t="s">
        <v>36</v>
      </c>
      <c r="AX390" s="13" t="s">
        <v>76</v>
      </c>
      <c r="AY390" s="235" t="s">
        <v>139</v>
      </c>
    </row>
    <row r="391" s="14" customFormat="1">
      <c r="A391" s="14"/>
      <c r="B391" s="236"/>
      <c r="C391" s="237"/>
      <c r="D391" s="226" t="s">
        <v>151</v>
      </c>
      <c r="E391" s="238" t="s">
        <v>19</v>
      </c>
      <c r="F391" s="239" t="s">
        <v>153</v>
      </c>
      <c r="G391" s="237"/>
      <c r="H391" s="240">
        <v>13.372999999999999</v>
      </c>
      <c r="I391" s="241"/>
      <c r="J391" s="237"/>
      <c r="K391" s="237"/>
      <c r="L391" s="242"/>
      <c r="M391" s="243"/>
      <c r="N391" s="244"/>
      <c r="O391" s="244"/>
      <c r="P391" s="244"/>
      <c r="Q391" s="244"/>
      <c r="R391" s="244"/>
      <c r="S391" s="244"/>
      <c r="T391" s="245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46" t="s">
        <v>151</v>
      </c>
      <c r="AU391" s="246" t="s">
        <v>86</v>
      </c>
      <c r="AV391" s="14" t="s">
        <v>147</v>
      </c>
      <c r="AW391" s="14" t="s">
        <v>36</v>
      </c>
      <c r="AX391" s="14" t="s">
        <v>84</v>
      </c>
      <c r="AY391" s="246" t="s">
        <v>139</v>
      </c>
    </row>
    <row r="392" s="2" customFormat="1" ht="49.05" customHeight="1">
      <c r="A392" s="40"/>
      <c r="B392" s="41"/>
      <c r="C392" s="206" t="s">
        <v>556</v>
      </c>
      <c r="D392" s="206" t="s">
        <v>142</v>
      </c>
      <c r="E392" s="207" t="s">
        <v>557</v>
      </c>
      <c r="F392" s="208" t="s">
        <v>558</v>
      </c>
      <c r="G392" s="209" t="s">
        <v>309</v>
      </c>
      <c r="H392" s="210">
        <v>0.42799999999999999</v>
      </c>
      <c r="I392" s="211"/>
      <c r="J392" s="212">
        <f>ROUND(I392*H392,2)</f>
        <v>0</v>
      </c>
      <c r="K392" s="208" t="s">
        <v>146</v>
      </c>
      <c r="L392" s="46"/>
      <c r="M392" s="213" t="s">
        <v>19</v>
      </c>
      <c r="N392" s="214" t="s">
        <v>47</v>
      </c>
      <c r="O392" s="86"/>
      <c r="P392" s="215">
        <f>O392*H392</f>
        <v>0</v>
      </c>
      <c r="Q392" s="215">
        <v>0</v>
      </c>
      <c r="R392" s="215">
        <f>Q392*H392</f>
        <v>0</v>
      </c>
      <c r="S392" s="215">
        <v>0</v>
      </c>
      <c r="T392" s="216">
        <f>S392*H392</f>
        <v>0</v>
      </c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R392" s="217" t="s">
        <v>243</v>
      </c>
      <c r="AT392" s="217" t="s">
        <v>142</v>
      </c>
      <c r="AU392" s="217" t="s">
        <v>86</v>
      </c>
      <c r="AY392" s="19" t="s">
        <v>139</v>
      </c>
      <c r="BE392" s="218">
        <f>IF(N392="základní",J392,0)</f>
        <v>0</v>
      </c>
      <c r="BF392" s="218">
        <f>IF(N392="snížená",J392,0)</f>
        <v>0</v>
      </c>
      <c r="BG392" s="218">
        <f>IF(N392="zákl. přenesená",J392,0)</f>
        <v>0</v>
      </c>
      <c r="BH392" s="218">
        <f>IF(N392="sníž. přenesená",J392,0)</f>
        <v>0</v>
      </c>
      <c r="BI392" s="218">
        <f>IF(N392="nulová",J392,0)</f>
        <v>0</v>
      </c>
      <c r="BJ392" s="19" t="s">
        <v>84</v>
      </c>
      <c r="BK392" s="218">
        <f>ROUND(I392*H392,2)</f>
        <v>0</v>
      </c>
      <c r="BL392" s="19" t="s">
        <v>243</v>
      </c>
      <c r="BM392" s="217" t="s">
        <v>559</v>
      </c>
    </row>
    <row r="393" s="2" customFormat="1">
      <c r="A393" s="40"/>
      <c r="B393" s="41"/>
      <c r="C393" s="42"/>
      <c r="D393" s="219" t="s">
        <v>149</v>
      </c>
      <c r="E393" s="42"/>
      <c r="F393" s="220" t="s">
        <v>560</v>
      </c>
      <c r="G393" s="42"/>
      <c r="H393" s="42"/>
      <c r="I393" s="221"/>
      <c r="J393" s="42"/>
      <c r="K393" s="42"/>
      <c r="L393" s="46"/>
      <c r="M393" s="222"/>
      <c r="N393" s="223"/>
      <c r="O393" s="86"/>
      <c r="P393" s="86"/>
      <c r="Q393" s="86"/>
      <c r="R393" s="86"/>
      <c r="S393" s="86"/>
      <c r="T393" s="87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T393" s="19" t="s">
        <v>149</v>
      </c>
      <c r="AU393" s="19" t="s">
        <v>86</v>
      </c>
    </row>
    <row r="394" s="12" customFormat="1" ht="22.8" customHeight="1">
      <c r="A394" s="12"/>
      <c r="B394" s="190"/>
      <c r="C394" s="191"/>
      <c r="D394" s="192" t="s">
        <v>75</v>
      </c>
      <c r="E394" s="204" t="s">
        <v>561</v>
      </c>
      <c r="F394" s="204" t="s">
        <v>562</v>
      </c>
      <c r="G394" s="191"/>
      <c r="H394" s="191"/>
      <c r="I394" s="194"/>
      <c r="J394" s="205">
        <f>BK394</f>
        <v>0</v>
      </c>
      <c r="K394" s="191"/>
      <c r="L394" s="196"/>
      <c r="M394" s="197"/>
      <c r="N394" s="198"/>
      <c r="O394" s="198"/>
      <c r="P394" s="199">
        <f>SUM(P395:P414)</f>
        <v>0</v>
      </c>
      <c r="Q394" s="198"/>
      <c r="R394" s="199">
        <f>SUM(R395:R414)</f>
        <v>0.094819500000000001</v>
      </c>
      <c r="S394" s="198"/>
      <c r="T394" s="200">
        <f>SUM(T395:T414)</f>
        <v>0.0193347</v>
      </c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R394" s="201" t="s">
        <v>86</v>
      </c>
      <c r="AT394" s="202" t="s">
        <v>75</v>
      </c>
      <c r="AU394" s="202" t="s">
        <v>84</v>
      </c>
      <c r="AY394" s="201" t="s">
        <v>139</v>
      </c>
      <c r="BK394" s="203">
        <f>SUM(BK395:BK414)</f>
        <v>0</v>
      </c>
    </row>
    <row r="395" s="2" customFormat="1" ht="16.5" customHeight="1">
      <c r="A395" s="40"/>
      <c r="B395" s="41"/>
      <c r="C395" s="206" t="s">
        <v>563</v>
      </c>
      <c r="D395" s="206" t="s">
        <v>142</v>
      </c>
      <c r="E395" s="207" t="s">
        <v>564</v>
      </c>
      <c r="F395" s="208" t="s">
        <v>565</v>
      </c>
      <c r="G395" s="209" t="s">
        <v>145</v>
      </c>
      <c r="H395" s="210">
        <v>62.369999999999997</v>
      </c>
      <c r="I395" s="211"/>
      <c r="J395" s="212">
        <f>ROUND(I395*H395,2)</f>
        <v>0</v>
      </c>
      <c r="K395" s="208" t="s">
        <v>146</v>
      </c>
      <c r="L395" s="46"/>
      <c r="M395" s="213" t="s">
        <v>19</v>
      </c>
      <c r="N395" s="214" t="s">
        <v>47</v>
      </c>
      <c r="O395" s="86"/>
      <c r="P395" s="215">
        <f>O395*H395</f>
        <v>0</v>
      </c>
      <c r="Q395" s="215">
        <v>0.001</v>
      </c>
      <c r="R395" s="215">
        <f>Q395*H395</f>
        <v>0.062370000000000002</v>
      </c>
      <c r="S395" s="215">
        <v>0.00031</v>
      </c>
      <c r="T395" s="216">
        <f>S395*H395</f>
        <v>0.0193347</v>
      </c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R395" s="217" t="s">
        <v>243</v>
      </c>
      <c r="AT395" s="217" t="s">
        <v>142</v>
      </c>
      <c r="AU395" s="217" t="s">
        <v>86</v>
      </c>
      <c r="AY395" s="19" t="s">
        <v>139</v>
      </c>
      <c r="BE395" s="218">
        <f>IF(N395="základní",J395,0)</f>
        <v>0</v>
      </c>
      <c r="BF395" s="218">
        <f>IF(N395="snížená",J395,0)</f>
        <v>0</v>
      </c>
      <c r="BG395" s="218">
        <f>IF(N395="zákl. přenesená",J395,0)</f>
        <v>0</v>
      </c>
      <c r="BH395" s="218">
        <f>IF(N395="sníž. přenesená",J395,0)</f>
        <v>0</v>
      </c>
      <c r="BI395" s="218">
        <f>IF(N395="nulová",J395,0)</f>
        <v>0</v>
      </c>
      <c r="BJ395" s="19" t="s">
        <v>84</v>
      </c>
      <c r="BK395" s="218">
        <f>ROUND(I395*H395,2)</f>
        <v>0</v>
      </c>
      <c r="BL395" s="19" t="s">
        <v>243</v>
      </c>
      <c r="BM395" s="217" t="s">
        <v>566</v>
      </c>
    </row>
    <row r="396" s="2" customFormat="1">
      <c r="A396" s="40"/>
      <c r="B396" s="41"/>
      <c r="C396" s="42"/>
      <c r="D396" s="219" t="s">
        <v>149</v>
      </c>
      <c r="E396" s="42"/>
      <c r="F396" s="220" t="s">
        <v>567</v>
      </c>
      <c r="G396" s="42"/>
      <c r="H396" s="42"/>
      <c r="I396" s="221"/>
      <c r="J396" s="42"/>
      <c r="K396" s="42"/>
      <c r="L396" s="46"/>
      <c r="M396" s="222"/>
      <c r="N396" s="223"/>
      <c r="O396" s="86"/>
      <c r="P396" s="86"/>
      <c r="Q396" s="86"/>
      <c r="R396" s="86"/>
      <c r="S396" s="86"/>
      <c r="T396" s="87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T396" s="19" t="s">
        <v>149</v>
      </c>
      <c r="AU396" s="19" t="s">
        <v>86</v>
      </c>
    </row>
    <row r="397" s="13" customFormat="1">
      <c r="A397" s="13"/>
      <c r="B397" s="224"/>
      <c r="C397" s="225"/>
      <c r="D397" s="226" t="s">
        <v>151</v>
      </c>
      <c r="E397" s="227" t="s">
        <v>19</v>
      </c>
      <c r="F397" s="228" t="s">
        <v>568</v>
      </c>
      <c r="G397" s="225"/>
      <c r="H397" s="229">
        <v>56.582999999999998</v>
      </c>
      <c r="I397" s="230"/>
      <c r="J397" s="225"/>
      <c r="K397" s="225"/>
      <c r="L397" s="231"/>
      <c r="M397" s="232"/>
      <c r="N397" s="233"/>
      <c r="O397" s="233"/>
      <c r="P397" s="233"/>
      <c r="Q397" s="233"/>
      <c r="R397" s="233"/>
      <c r="S397" s="233"/>
      <c r="T397" s="234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35" t="s">
        <v>151</v>
      </c>
      <c r="AU397" s="235" t="s">
        <v>86</v>
      </c>
      <c r="AV397" s="13" t="s">
        <v>86</v>
      </c>
      <c r="AW397" s="13" t="s">
        <v>36</v>
      </c>
      <c r="AX397" s="13" t="s">
        <v>76</v>
      </c>
      <c r="AY397" s="235" t="s">
        <v>139</v>
      </c>
    </row>
    <row r="398" s="13" customFormat="1">
      <c r="A398" s="13"/>
      <c r="B398" s="224"/>
      <c r="C398" s="225"/>
      <c r="D398" s="226" t="s">
        <v>151</v>
      </c>
      <c r="E398" s="227" t="s">
        <v>19</v>
      </c>
      <c r="F398" s="228" t="s">
        <v>569</v>
      </c>
      <c r="G398" s="225"/>
      <c r="H398" s="229">
        <v>5.7869999999999999</v>
      </c>
      <c r="I398" s="230"/>
      <c r="J398" s="225"/>
      <c r="K398" s="225"/>
      <c r="L398" s="231"/>
      <c r="M398" s="232"/>
      <c r="N398" s="233"/>
      <c r="O398" s="233"/>
      <c r="P398" s="233"/>
      <c r="Q398" s="233"/>
      <c r="R398" s="233"/>
      <c r="S398" s="233"/>
      <c r="T398" s="234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35" t="s">
        <v>151</v>
      </c>
      <c r="AU398" s="235" t="s">
        <v>86</v>
      </c>
      <c r="AV398" s="13" t="s">
        <v>86</v>
      </c>
      <c r="AW398" s="13" t="s">
        <v>36</v>
      </c>
      <c r="AX398" s="13" t="s">
        <v>76</v>
      </c>
      <c r="AY398" s="235" t="s">
        <v>139</v>
      </c>
    </row>
    <row r="399" s="14" customFormat="1">
      <c r="A399" s="14"/>
      <c r="B399" s="236"/>
      <c r="C399" s="237"/>
      <c r="D399" s="226" t="s">
        <v>151</v>
      </c>
      <c r="E399" s="238" t="s">
        <v>19</v>
      </c>
      <c r="F399" s="239" t="s">
        <v>153</v>
      </c>
      <c r="G399" s="237"/>
      <c r="H399" s="240">
        <v>62.369999999999997</v>
      </c>
      <c r="I399" s="241"/>
      <c r="J399" s="237"/>
      <c r="K399" s="237"/>
      <c r="L399" s="242"/>
      <c r="M399" s="243"/>
      <c r="N399" s="244"/>
      <c r="O399" s="244"/>
      <c r="P399" s="244"/>
      <c r="Q399" s="244"/>
      <c r="R399" s="244"/>
      <c r="S399" s="244"/>
      <c r="T399" s="245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T399" s="246" t="s">
        <v>151</v>
      </c>
      <c r="AU399" s="246" t="s">
        <v>86</v>
      </c>
      <c r="AV399" s="14" t="s">
        <v>147</v>
      </c>
      <c r="AW399" s="14" t="s">
        <v>36</v>
      </c>
      <c r="AX399" s="14" t="s">
        <v>84</v>
      </c>
      <c r="AY399" s="246" t="s">
        <v>139</v>
      </c>
    </row>
    <row r="400" s="2" customFormat="1" ht="24.15" customHeight="1">
      <c r="A400" s="40"/>
      <c r="B400" s="41"/>
      <c r="C400" s="206" t="s">
        <v>570</v>
      </c>
      <c r="D400" s="206" t="s">
        <v>142</v>
      </c>
      <c r="E400" s="207" t="s">
        <v>571</v>
      </c>
      <c r="F400" s="208" t="s">
        <v>572</v>
      </c>
      <c r="G400" s="209" t="s">
        <v>145</v>
      </c>
      <c r="H400" s="210">
        <v>64.899000000000001</v>
      </c>
      <c r="I400" s="211"/>
      <c r="J400" s="212">
        <f>ROUND(I400*H400,2)</f>
        <v>0</v>
      </c>
      <c r="K400" s="208" t="s">
        <v>146</v>
      </c>
      <c r="L400" s="46"/>
      <c r="M400" s="213" t="s">
        <v>19</v>
      </c>
      <c r="N400" s="214" t="s">
        <v>47</v>
      </c>
      <c r="O400" s="86"/>
      <c r="P400" s="215">
        <f>O400*H400</f>
        <v>0</v>
      </c>
      <c r="Q400" s="215">
        <v>0</v>
      </c>
      <c r="R400" s="215">
        <f>Q400*H400</f>
        <v>0</v>
      </c>
      <c r="S400" s="215">
        <v>0</v>
      </c>
      <c r="T400" s="216">
        <f>S400*H400</f>
        <v>0</v>
      </c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R400" s="217" t="s">
        <v>243</v>
      </c>
      <c r="AT400" s="217" t="s">
        <v>142</v>
      </c>
      <c r="AU400" s="217" t="s">
        <v>86</v>
      </c>
      <c r="AY400" s="19" t="s">
        <v>139</v>
      </c>
      <c r="BE400" s="218">
        <f>IF(N400="základní",J400,0)</f>
        <v>0</v>
      </c>
      <c r="BF400" s="218">
        <f>IF(N400="snížená",J400,0)</f>
        <v>0</v>
      </c>
      <c r="BG400" s="218">
        <f>IF(N400="zákl. přenesená",J400,0)</f>
        <v>0</v>
      </c>
      <c r="BH400" s="218">
        <f>IF(N400="sníž. přenesená",J400,0)</f>
        <v>0</v>
      </c>
      <c r="BI400" s="218">
        <f>IF(N400="nulová",J400,0)</f>
        <v>0</v>
      </c>
      <c r="BJ400" s="19" t="s">
        <v>84</v>
      </c>
      <c r="BK400" s="218">
        <f>ROUND(I400*H400,2)</f>
        <v>0</v>
      </c>
      <c r="BL400" s="19" t="s">
        <v>243</v>
      </c>
      <c r="BM400" s="217" t="s">
        <v>573</v>
      </c>
    </row>
    <row r="401" s="2" customFormat="1">
      <c r="A401" s="40"/>
      <c r="B401" s="41"/>
      <c r="C401" s="42"/>
      <c r="D401" s="219" t="s">
        <v>149</v>
      </c>
      <c r="E401" s="42"/>
      <c r="F401" s="220" t="s">
        <v>574</v>
      </c>
      <c r="G401" s="42"/>
      <c r="H401" s="42"/>
      <c r="I401" s="221"/>
      <c r="J401" s="42"/>
      <c r="K401" s="42"/>
      <c r="L401" s="46"/>
      <c r="M401" s="222"/>
      <c r="N401" s="223"/>
      <c r="O401" s="86"/>
      <c r="P401" s="86"/>
      <c r="Q401" s="86"/>
      <c r="R401" s="86"/>
      <c r="S401" s="86"/>
      <c r="T401" s="87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T401" s="19" t="s">
        <v>149</v>
      </c>
      <c r="AU401" s="19" t="s">
        <v>86</v>
      </c>
    </row>
    <row r="402" s="13" customFormat="1">
      <c r="A402" s="13"/>
      <c r="B402" s="224"/>
      <c r="C402" s="225"/>
      <c r="D402" s="226" t="s">
        <v>151</v>
      </c>
      <c r="E402" s="227" t="s">
        <v>19</v>
      </c>
      <c r="F402" s="228" t="s">
        <v>575</v>
      </c>
      <c r="G402" s="225"/>
      <c r="H402" s="229">
        <v>57.338999999999999</v>
      </c>
      <c r="I402" s="230"/>
      <c r="J402" s="225"/>
      <c r="K402" s="225"/>
      <c r="L402" s="231"/>
      <c r="M402" s="232"/>
      <c r="N402" s="233"/>
      <c r="O402" s="233"/>
      <c r="P402" s="233"/>
      <c r="Q402" s="233"/>
      <c r="R402" s="233"/>
      <c r="S402" s="233"/>
      <c r="T402" s="234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35" t="s">
        <v>151</v>
      </c>
      <c r="AU402" s="235" t="s">
        <v>86</v>
      </c>
      <c r="AV402" s="13" t="s">
        <v>86</v>
      </c>
      <c r="AW402" s="13" t="s">
        <v>36</v>
      </c>
      <c r="AX402" s="13" t="s">
        <v>76</v>
      </c>
      <c r="AY402" s="235" t="s">
        <v>139</v>
      </c>
    </row>
    <row r="403" s="13" customFormat="1">
      <c r="A403" s="13"/>
      <c r="B403" s="224"/>
      <c r="C403" s="225"/>
      <c r="D403" s="226" t="s">
        <v>151</v>
      </c>
      <c r="E403" s="227" t="s">
        <v>19</v>
      </c>
      <c r="F403" s="228" t="s">
        <v>576</v>
      </c>
      <c r="G403" s="225"/>
      <c r="H403" s="229">
        <v>7.5599999999999996</v>
      </c>
      <c r="I403" s="230"/>
      <c r="J403" s="225"/>
      <c r="K403" s="225"/>
      <c r="L403" s="231"/>
      <c r="M403" s="232"/>
      <c r="N403" s="233"/>
      <c r="O403" s="233"/>
      <c r="P403" s="233"/>
      <c r="Q403" s="233"/>
      <c r="R403" s="233"/>
      <c r="S403" s="233"/>
      <c r="T403" s="234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35" t="s">
        <v>151</v>
      </c>
      <c r="AU403" s="235" t="s">
        <v>86</v>
      </c>
      <c r="AV403" s="13" t="s">
        <v>86</v>
      </c>
      <c r="AW403" s="13" t="s">
        <v>36</v>
      </c>
      <c r="AX403" s="13" t="s">
        <v>76</v>
      </c>
      <c r="AY403" s="235" t="s">
        <v>139</v>
      </c>
    </row>
    <row r="404" s="14" customFormat="1">
      <c r="A404" s="14"/>
      <c r="B404" s="236"/>
      <c r="C404" s="237"/>
      <c r="D404" s="226" t="s">
        <v>151</v>
      </c>
      <c r="E404" s="238" t="s">
        <v>19</v>
      </c>
      <c r="F404" s="239" t="s">
        <v>153</v>
      </c>
      <c r="G404" s="237"/>
      <c r="H404" s="240">
        <v>64.899000000000001</v>
      </c>
      <c r="I404" s="241"/>
      <c r="J404" s="237"/>
      <c r="K404" s="237"/>
      <c r="L404" s="242"/>
      <c r="M404" s="243"/>
      <c r="N404" s="244"/>
      <c r="O404" s="244"/>
      <c r="P404" s="244"/>
      <c r="Q404" s="244"/>
      <c r="R404" s="244"/>
      <c r="S404" s="244"/>
      <c r="T404" s="245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46" t="s">
        <v>151</v>
      </c>
      <c r="AU404" s="246" t="s">
        <v>86</v>
      </c>
      <c r="AV404" s="14" t="s">
        <v>147</v>
      </c>
      <c r="AW404" s="14" t="s">
        <v>36</v>
      </c>
      <c r="AX404" s="14" t="s">
        <v>84</v>
      </c>
      <c r="AY404" s="246" t="s">
        <v>139</v>
      </c>
    </row>
    <row r="405" s="2" customFormat="1" ht="33" customHeight="1">
      <c r="A405" s="40"/>
      <c r="B405" s="41"/>
      <c r="C405" s="206" t="s">
        <v>577</v>
      </c>
      <c r="D405" s="206" t="s">
        <v>142</v>
      </c>
      <c r="E405" s="207" t="s">
        <v>578</v>
      </c>
      <c r="F405" s="208" t="s">
        <v>579</v>
      </c>
      <c r="G405" s="209" t="s">
        <v>145</v>
      </c>
      <c r="H405" s="210">
        <v>64.899000000000001</v>
      </c>
      <c r="I405" s="211"/>
      <c r="J405" s="212">
        <f>ROUND(I405*H405,2)</f>
        <v>0</v>
      </c>
      <c r="K405" s="208" t="s">
        <v>146</v>
      </c>
      <c r="L405" s="46"/>
      <c r="M405" s="213" t="s">
        <v>19</v>
      </c>
      <c r="N405" s="214" t="s">
        <v>47</v>
      </c>
      <c r="O405" s="86"/>
      <c r="P405" s="215">
        <f>O405*H405</f>
        <v>0</v>
      </c>
      <c r="Q405" s="215">
        <v>0.00021000000000000001</v>
      </c>
      <c r="R405" s="215">
        <f>Q405*H405</f>
        <v>0.01362879</v>
      </c>
      <c r="S405" s="215">
        <v>0</v>
      </c>
      <c r="T405" s="216">
        <f>S405*H405</f>
        <v>0</v>
      </c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R405" s="217" t="s">
        <v>243</v>
      </c>
      <c r="AT405" s="217" t="s">
        <v>142</v>
      </c>
      <c r="AU405" s="217" t="s">
        <v>86</v>
      </c>
      <c r="AY405" s="19" t="s">
        <v>139</v>
      </c>
      <c r="BE405" s="218">
        <f>IF(N405="základní",J405,0)</f>
        <v>0</v>
      </c>
      <c r="BF405" s="218">
        <f>IF(N405="snížená",J405,0)</f>
        <v>0</v>
      </c>
      <c r="BG405" s="218">
        <f>IF(N405="zákl. přenesená",J405,0)</f>
        <v>0</v>
      </c>
      <c r="BH405" s="218">
        <f>IF(N405="sníž. přenesená",J405,0)</f>
        <v>0</v>
      </c>
      <c r="BI405" s="218">
        <f>IF(N405="nulová",J405,0)</f>
        <v>0</v>
      </c>
      <c r="BJ405" s="19" t="s">
        <v>84</v>
      </c>
      <c r="BK405" s="218">
        <f>ROUND(I405*H405,2)</f>
        <v>0</v>
      </c>
      <c r="BL405" s="19" t="s">
        <v>243</v>
      </c>
      <c r="BM405" s="217" t="s">
        <v>580</v>
      </c>
    </row>
    <row r="406" s="2" customFormat="1">
      <c r="A406" s="40"/>
      <c r="B406" s="41"/>
      <c r="C406" s="42"/>
      <c r="D406" s="219" t="s">
        <v>149</v>
      </c>
      <c r="E406" s="42"/>
      <c r="F406" s="220" t="s">
        <v>581</v>
      </c>
      <c r="G406" s="42"/>
      <c r="H406" s="42"/>
      <c r="I406" s="221"/>
      <c r="J406" s="42"/>
      <c r="K406" s="42"/>
      <c r="L406" s="46"/>
      <c r="M406" s="222"/>
      <c r="N406" s="223"/>
      <c r="O406" s="86"/>
      <c r="P406" s="86"/>
      <c r="Q406" s="86"/>
      <c r="R406" s="86"/>
      <c r="S406" s="86"/>
      <c r="T406" s="87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T406" s="19" t="s">
        <v>149</v>
      </c>
      <c r="AU406" s="19" t="s">
        <v>86</v>
      </c>
    </row>
    <row r="407" s="13" customFormat="1">
      <c r="A407" s="13"/>
      <c r="B407" s="224"/>
      <c r="C407" s="225"/>
      <c r="D407" s="226" t="s">
        <v>151</v>
      </c>
      <c r="E407" s="227" t="s">
        <v>19</v>
      </c>
      <c r="F407" s="228" t="s">
        <v>575</v>
      </c>
      <c r="G407" s="225"/>
      <c r="H407" s="229">
        <v>57.338999999999999</v>
      </c>
      <c r="I407" s="230"/>
      <c r="J407" s="225"/>
      <c r="K407" s="225"/>
      <c r="L407" s="231"/>
      <c r="M407" s="232"/>
      <c r="N407" s="233"/>
      <c r="O407" s="233"/>
      <c r="P407" s="233"/>
      <c r="Q407" s="233"/>
      <c r="R407" s="233"/>
      <c r="S407" s="233"/>
      <c r="T407" s="234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235" t="s">
        <v>151</v>
      </c>
      <c r="AU407" s="235" t="s">
        <v>86</v>
      </c>
      <c r="AV407" s="13" t="s">
        <v>86</v>
      </c>
      <c r="AW407" s="13" t="s">
        <v>36</v>
      </c>
      <c r="AX407" s="13" t="s">
        <v>76</v>
      </c>
      <c r="AY407" s="235" t="s">
        <v>139</v>
      </c>
    </row>
    <row r="408" s="13" customFormat="1">
      <c r="A408" s="13"/>
      <c r="B408" s="224"/>
      <c r="C408" s="225"/>
      <c r="D408" s="226" t="s">
        <v>151</v>
      </c>
      <c r="E408" s="227" t="s">
        <v>19</v>
      </c>
      <c r="F408" s="228" t="s">
        <v>576</v>
      </c>
      <c r="G408" s="225"/>
      <c r="H408" s="229">
        <v>7.5599999999999996</v>
      </c>
      <c r="I408" s="230"/>
      <c r="J408" s="225"/>
      <c r="K408" s="225"/>
      <c r="L408" s="231"/>
      <c r="M408" s="232"/>
      <c r="N408" s="233"/>
      <c r="O408" s="233"/>
      <c r="P408" s="233"/>
      <c r="Q408" s="233"/>
      <c r="R408" s="233"/>
      <c r="S408" s="233"/>
      <c r="T408" s="234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35" t="s">
        <v>151</v>
      </c>
      <c r="AU408" s="235" t="s">
        <v>86</v>
      </c>
      <c r="AV408" s="13" t="s">
        <v>86</v>
      </c>
      <c r="AW408" s="13" t="s">
        <v>36</v>
      </c>
      <c r="AX408" s="13" t="s">
        <v>76</v>
      </c>
      <c r="AY408" s="235" t="s">
        <v>139</v>
      </c>
    </row>
    <row r="409" s="14" customFormat="1">
      <c r="A409" s="14"/>
      <c r="B409" s="236"/>
      <c r="C409" s="237"/>
      <c r="D409" s="226" t="s">
        <v>151</v>
      </c>
      <c r="E409" s="238" t="s">
        <v>19</v>
      </c>
      <c r="F409" s="239" t="s">
        <v>153</v>
      </c>
      <c r="G409" s="237"/>
      <c r="H409" s="240">
        <v>64.899000000000001</v>
      </c>
      <c r="I409" s="241"/>
      <c r="J409" s="237"/>
      <c r="K409" s="237"/>
      <c r="L409" s="242"/>
      <c r="M409" s="243"/>
      <c r="N409" s="244"/>
      <c r="O409" s="244"/>
      <c r="P409" s="244"/>
      <c r="Q409" s="244"/>
      <c r="R409" s="244"/>
      <c r="S409" s="244"/>
      <c r="T409" s="245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T409" s="246" t="s">
        <v>151</v>
      </c>
      <c r="AU409" s="246" t="s">
        <v>86</v>
      </c>
      <c r="AV409" s="14" t="s">
        <v>147</v>
      </c>
      <c r="AW409" s="14" t="s">
        <v>36</v>
      </c>
      <c r="AX409" s="14" t="s">
        <v>84</v>
      </c>
      <c r="AY409" s="246" t="s">
        <v>139</v>
      </c>
    </row>
    <row r="410" s="2" customFormat="1" ht="37.8" customHeight="1">
      <c r="A410" s="40"/>
      <c r="B410" s="41"/>
      <c r="C410" s="206" t="s">
        <v>582</v>
      </c>
      <c r="D410" s="206" t="s">
        <v>142</v>
      </c>
      <c r="E410" s="207" t="s">
        <v>583</v>
      </c>
      <c r="F410" s="208" t="s">
        <v>584</v>
      </c>
      <c r="G410" s="209" t="s">
        <v>145</v>
      </c>
      <c r="H410" s="210">
        <v>64.899000000000001</v>
      </c>
      <c r="I410" s="211"/>
      <c r="J410" s="212">
        <f>ROUND(I410*H410,2)</f>
        <v>0</v>
      </c>
      <c r="K410" s="208" t="s">
        <v>146</v>
      </c>
      <c r="L410" s="46"/>
      <c r="M410" s="213" t="s">
        <v>19</v>
      </c>
      <c r="N410" s="214" t="s">
        <v>47</v>
      </c>
      <c r="O410" s="86"/>
      <c r="P410" s="215">
        <f>O410*H410</f>
        <v>0</v>
      </c>
      <c r="Q410" s="215">
        <v>0.00029</v>
      </c>
      <c r="R410" s="215">
        <f>Q410*H410</f>
        <v>0.018820710000000001</v>
      </c>
      <c r="S410" s="215">
        <v>0</v>
      </c>
      <c r="T410" s="216">
        <f>S410*H410</f>
        <v>0</v>
      </c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R410" s="217" t="s">
        <v>243</v>
      </c>
      <c r="AT410" s="217" t="s">
        <v>142</v>
      </c>
      <c r="AU410" s="217" t="s">
        <v>86</v>
      </c>
      <c r="AY410" s="19" t="s">
        <v>139</v>
      </c>
      <c r="BE410" s="218">
        <f>IF(N410="základní",J410,0)</f>
        <v>0</v>
      </c>
      <c r="BF410" s="218">
        <f>IF(N410="snížená",J410,0)</f>
        <v>0</v>
      </c>
      <c r="BG410" s="218">
        <f>IF(N410="zákl. přenesená",J410,0)</f>
        <v>0</v>
      </c>
      <c r="BH410" s="218">
        <f>IF(N410="sníž. přenesená",J410,0)</f>
        <v>0</v>
      </c>
      <c r="BI410" s="218">
        <f>IF(N410="nulová",J410,0)</f>
        <v>0</v>
      </c>
      <c r="BJ410" s="19" t="s">
        <v>84</v>
      </c>
      <c r="BK410" s="218">
        <f>ROUND(I410*H410,2)</f>
        <v>0</v>
      </c>
      <c r="BL410" s="19" t="s">
        <v>243</v>
      </c>
      <c r="BM410" s="217" t="s">
        <v>585</v>
      </c>
    </row>
    <row r="411" s="2" customFormat="1">
      <c r="A411" s="40"/>
      <c r="B411" s="41"/>
      <c r="C411" s="42"/>
      <c r="D411" s="219" t="s">
        <v>149</v>
      </c>
      <c r="E411" s="42"/>
      <c r="F411" s="220" t="s">
        <v>586</v>
      </c>
      <c r="G411" s="42"/>
      <c r="H411" s="42"/>
      <c r="I411" s="221"/>
      <c r="J411" s="42"/>
      <c r="K411" s="42"/>
      <c r="L411" s="46"/>
      <c r="M411" s="222"/>
      <c r="N411" s="223"/>
      <c r="O411" s="86"/>
      <c r="P411" s="86"/>
      <c r="Q411" s="86"/>
      <c r="R411" s="86"/>
      <c r="S411" s="86"/>
      <c r="T411" s="87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T411" s="19" t="s">
        <v>149</v>
      </c>
      <c r="AU411" s="19" t="s">
        <v>86</v>
      </c>
    </row>
    <row r="412" s="13" customFormat="1">
      <c r="A412" s="13"/>
      <c r="B412" s="224"/>
      <c r="C412" s="225"/>
      <c r="D412" s="226" t="s">
        <v>151</v>
      </c>
      <c r="E412" s="227" t="s">
        <v>19</v>
      </c>
      <c r="F412" s="228" t="s">
        <v>575</v>
      </c>
      <c r="G412" s="225"/>
      <c r="H412" s="229">
        <v>57.338999999999999</v>
      </c>
      <c r="I412" s="230"/>
      <c r="J412" s="225"/>
      <c r="K412" s="225"/>
      <c r="L412" s="231"/>
      <c r="M412" s="232"/>
      <c r="N412" s="233"/>
      <c r="O412" s="233"/>
      <c r="P412" s="233"/>
      <c r="Q412" s="233"/>
      <c r="R412" s="233"/>
      <c r="S412" s="233"/>
      <c r="T412" s="234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35" t="s">
        <v>151</v>
      </c>
      <c r="AU412" s="235" t="s">
        <v>86</v>
      </c>
      <c r="AV412" s="13" t="s">
        <v>86</v>
      </c>
      <c r="AW412" s="13" t="s">
        <v>36</v>
      </c>
      <c r="AX412" s="13" t="s">
        <v>76</v>
      </c>
      <c r="AY412" s="235" t="s">
        <v>139</v>
      </c>
    </row>
    <row r="413" s="13" customFormat="1">
      <c r="A413" s="13"/>
      <c r="B413" s="224"/>
      <c r="C413" s="225"/>
      <c r="D413" s="226" t="s">
        <v>151</v>
      </c>
      <c r="E413" s="227" t="s">
        <v>19</v>
      </c>
      <c r="F413" s="228" t="s">
        <v>576</v>
      </c>
      <c r="G413" s="225"/>
      <c r="H413" s="229">
        <v>7.5599999999999996</v>
      </c>
      <c r="I413" s="230"/>
      <c r="J413" s="225"/>
      <c r="K413" s="225"/>
      <c r="L413" s="231"/>
      <c r="M413" s="232"/>
      <c r="N413" s="233"/>
      <c r="O413" s="233"/>
      <c r="P413" s="233"/>
      <c r="Q413" s="233"/>
      <c r="R413" s="233"/>
      <c r="S413" s="233"/>
      <c r="T413" s="234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235" t="s">
        <v>151</v>
      </c>
      <c r="AU413" s="235" t="s">
        <v>86</v>
      </c>
      <c r="AV413" s="13" t="s">
        <v>86</v>
      </c>
      <c r="AW413" s="13" t="s">
        <v>36</v>
      </c>
      <c r="AX413" s="13" t="s">
        <v>76</v>
      </c>
      <c r="AY413" s="235" t="s">
        <v>139</v>
      </c>
    </row>
    <row r="414" s="14" customFormat="1">
      <c r="A414" s="14"/>
      <c r="B414" s="236"/>
      <c r="C414" s="237"/>
      <c r="D414" s="226" t="s">
        <v>151</v>
      </c>
      <c r="E414" s="238" t="s">
        <v>19</v>
      </c>
      <c r="F414" s="239" t="s">
        <v>153</v>
      </c>
      <c r="G414" s="237"/>
      <c r="H414" s="240">
        <v>64.899000000000001</v>
      </c>
      <c r="I414" s="241"/>
      <c r="J414" s="237"/>
      <c r="K414" s="237"/>
      <c r="L414" s="242"/>
      <c r="M414" s="267"/>
      <c r="N414" s="268"/>
      <c r="O414" s="268"/>
      <c r="P414" s="268"/>
      <c r="Q414" s="268"/>
      <c r="R414" s="268"/>
      <c r="S414" s="268"/>
      <c r="T414" s="269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T414" s="246" t="s">
        <v>151</v>
      </c>
      <c r="AU414" s="246" t="s">
        <v>86</v>
      </c>
      <c r="AV414" s="14" t="s">
        <v>147</v>
      </c>
      <c r="AW414" s="14" t="s">
        <v>36</v>
      </c>
      <c r="AX414" s="14" t="s">
        <v>84</v>
      </c>
      <c r="AY414" s="246" t="s">
        <v>139</v>
      </c>
    </row>
    <row r="415" s="2" customFormat="1" ht="6.96" customHeight="1">
      <c r="A415" s="40"/>
      <c r="B415" s="61"/>
      <c r="C415" s="62"/>
      <c r="D415" s="62"/>
      <c r="E415" s="62"/>
      <c r="F415" s="62"/>
      <c r="G415" s="62"/>
      <c r="H415" s="62"/>
      <c r="I415" s="62"/>
      <c r="J415" s="62"/>
      <c r="K415" s="62"/>
      <c r="L415" s="46"/>
      <c r="M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</row>
  </sheetData>
  <sheetProtection sheet="1" autoFilter="0" formatColumns="0" formatRows="0" objects="1" scenarios="1" spinCount="100000" saltValue="Q/EEmaIlKShXqm8yqEcmereihaaMIf4TucAOESBOAly+UrRLhHep8NV3eWqTbMq5kLUlA8GcWtP7gY79mTWhtg==" hashValue="6QzGWw8Lsl7oGdWOAqtydjczdAj2t4+Vy0GKqfeNFlk3a6j4bVF4jSWN51ksZBrykb8wr7FOzP8PuO0iVCARww==" algorithmName="SHA-512" password="CC35"/>
  <autoFilter ref="C99:K414"/>
  <mergeCells count="9">
    <mergeCell ref="E7:H7"/>
    <mergeCell ref="E9:H9"/>
    <mergeCell ref="E18:H18"/>
    <mergeCell ref="E27:H27"/>
    <mergeCell ref="E48:H48"/>
    <mergeCell ref="E50:H50"/>
    <mergeCell ref="E90:H90"/>
    <mergeCell ref="E92:H92"/>
    <mergeCell ref="L2:V2"/>
  </mergeCells>
  <hyperlinks>
    <hyperlink ref="F104" r:id="rId1" display="https://podminky.urs.cz/item/CS_URS_2025_01/346272256"/>
    <hyperlink ref="F110" r:id="rId2" display="https://podminky.urs.cz/item/CS_URS_2025_01/612131101"/>
    <hyperlink ref="F115" r:id="rId3" display="https://podminky.urs.cz/item/CS_URS_2025_01/612321121"/>
    <hyperlink ref="F119" r:id="rId4" display="https://podminky.urs.cz/item/CS_URS_2025_01/612321141"/>
    <hyperlink ref="F124" r:id="rId5" display="https://podminky.urs.cz/item/CS_URS_2025_01/612321191"/>
    <hyperlink ref="F129" r:id="rId6" display="https://podminky.urs.cz/item/CS_URS_2025_01/612325413"/>
    <hyperlink ref="F133" r:id="rId7" display="https://podminky.urs.cz/item/CS_URS_2025_01/612325423"/>
    <hyperlink ref="F138" r:id="rId8" display="https://podminky.urs.cz/item/CS_URS_2025_01/632441215"/>
    <hyperlink ref="F143" r:id="rId9" display="https://podminky.urs.cz/item/CS_URS_2025_01/632441291"/>
    <hyperlink ref="F148" r:id="rId10" display="https://podminky.urs.cz/item/CS_URS_2025_01/632451103"/>
    <hyperlink ref="F153" r:id="rId11" display="https://podminky.urs.cz/item/CS_URS_2025_01/631351101"/>
    <hyperlink ref="F158" r:id="rId12" display="https://podminky.urs.cz/item/CS_URS_2025_01/631351102"/>
    <hyperlink ref="F163" r:id="rId13" display="https://podminky.urs.cz/item/CS_URS_2025_01/634112112"/>
    <hyperlink ref="F170" r:id="rId14" display="https://podminky.urs.cz/item/CS_URS_2025_01/949101112"/>
    <hyperlink ref="F176" r:id="rId15" display="https://podminky.urs.cz/item/CS_URS_2025_01/952901111"/>
    <hyperlink ref="F185" r:id="rId16" display="https://podminky.urs.cz/item/CS_URS_2025_01/962031133"/>
    <hyperlink ref="F190" r:id="rId17" display="https://podminky.urs.cz/item/CS_URS_2025_01/965045113"/>
    <hyperlink ref="F195" r:id="rId18" display="https://podminky.urs.cz/item/CS_URS_2025_01/965043341"/>
    <hyperlink ref="F200" r:id="rId19" display="https://podminky.urs.cz/item/CS_URS_2025_01/965049111"/>
    <hyperlink ref="F205" r:id="rId20" display="https://podminky.urs.cz/item/CS_URS_2025_01/968072456"/>
    <hyperlink ref="F209" r:id="rId21" display="https://podminky.urs.cz/item/CS_URS_2025_01/968072558"/>
    <hyperlink ref="F214" r:id="rId22" display="https://podminky.urs.cz/item/CS_URS_2025_01/978021291"/>
    <hyperlink ref="F228" r:id="rId23" display="https://podminky.urs.cz/item/CS_URS_2025_01/997013211"/>
    <hyperlink ref="F230" r:id="rId24" display="https://podminky.urs.cz/item/CS_URS_2025_01/997006012"/>
    <hyperlink ref="F232" r:id="rId25" display="https://podminky.urs.cz/item/CS_URS_2025_01/997006512"/>
    <hyperlink ref="F234" r:id="rId26" display="https://podminky.urs.cz/item/CS_URS_2025_01/997006519"/>
    <hyperlink ref="F237" r:id="rId27" display="https://podminky.urs.cz/item/CS_URS_2025_01/997013871"/>
    <hyperlink ref="F240" r:id="rId28" display="https://podminky.urs.cz/item/CS_URS_2025_01/998018001"/>
    <hyperlink ref="F244" r:id="rId29" display="https://podminky.urs.cz/item/CS_URS_2025_01/713120823"/>
    <hyperlink ref="F253" r:id="rId30" display="https://podminky.urs.cz/item/CS_URS_2025_01/713110813"/>
    <hyperlink ref="F258" r:id="rId31" display="https://podminky.urs.cz/item/CS_URS_2025_01/713130841"/>
    <hyperlink ref="F262" r:id="rId32" display="https://podminky.urs.cz/item/CS_URS_2025_01/713130843"/>
    <hyperlink ref="F266" r:id="rId33" display="https://podminky.urs.cz/item/CS_URS_2025_01/713130845"/>
    <hyperlink ref="F271" r:id="rId34" display="https://podminky.urs.cz/item/CS_URS_2025_01/721210813"/>
    <hyperlink ref="F275" r:id="rId35" display="https://podminky.urs.cz/item/CS_URS_2025_01/721211422"/>
    <hyperlink ref="F279" r:id="rId36" display="https://podminky.urs.cz/item/CS_URS_2025_01/998721121"/>
    <hyperlink ref="F282" r:id="rId37" display="https://podminky.urs.cz/item/CS_URS_2025_01/725210821"/>
    <hyperlink ref="F286" r:id="rId38" display="https://podminky.urs.cz/item/CS_URS_2025_01/725820801"/>
    <hyperlink ref="F291" r:id="rId39" display="https://podminky.urs.cz/item/CS_URS_2025_01/763135101"/>
    <hyperlink ref="F299" r:id="rId40" display="https://podminky.urs.cz/item/CS_URS_2025_01/763131731"/>
    <hyperlink ref="F304" r:id="rId41" display="https://podminky.urs.cz/item/CS_URS_2025_01/998763331"/>
    <hyperlink ref="F307" r:id="rId42" display="https://podminky.urs.cz/item/CS_URS_2025_01/766691914"/>
    <hyperlink ref="F312" r:id="rId43" display="https://podminky.urs.cz/item/CS_URS_2025_01/771111011"/>
    <hyperlink ref="F316" r:id="rId44" display="https://podminky.urs.cz/item/CS_URS_2025_01/771121011"/>
    <hyperlink ref="F320" r:id="rId45" display="https://podminky.urs.cz/item/CS_URS_2025_01/771591112"/>
    <hyperlink ref="F324" r:id="rId46" display="https://podminky.urs.cz/item/CS_URS_2025_01/771591264"/>
    <hyperlink ref="F328" r:id="rId47" display="https://podminky.urs.cz/item/CS_URS_2025_01/771591241"/>
    <hyperlink ref="F332" r:id="rId48" display="https://podminky.urs.cz/item/CS_URS_2025_01/771574413"/>
    <hyperlink ref="F339" r:id="rId49" display="https://podminky.urs.cz/item/CS_URS_2025_01/771591115"/>
    <hyperlink ref="F343" r:id="rId50" display="https://podminky.urs.cz/item/CS_URS_2025_01/771592011"/>
    <hyperlink ref="F347" r:id="rId51" display="https://podminky.urs.cz/item/CS_URS_2025_01/998771121"/>
    <hyperlink ref="F350" r:id="rId52" display="https://podminky.urs.cz/item/CS_URS_2025_01/781473810"/>
    <hyperlink ref="F355" r:id="rId53" display="https://podminky.urs.cz/item/CS_URS_2025_01/781111011"/>
    <hyperlink ref="F359" r:id="rId54" display="https://podminky.urs.cz/item/CS_URS_2025_01/781121011"/>
    <hyperlink ref="F363" r:id="rId55" display="https://podminky.urs.cz/item/CS_URS_2025_01/781131112"/>
    <hyperlink ref="F367" r:id="rId56" display="https://podminky.urs.cz/item/CS_URS_2025_01/781131232"/>
    <hyperlink ref="F371" r:id="rId57" display="https://podminky.urs.cz/item/CS_URS_2025_01/781472214"/>
    <hyperlink ref="F378" r:id="rId58" display="https://podminky.urs.cz/item/CS_URS_2025_01/781492251"/>
    <hyperlink ref="F385" r:id="rId59" display="https://podminky.urs.cz/item/CS_URS_2025_01/781495115"/>
    <hyperlink ref="F389" r:id="rId60" display="https://podminky.urs.cz/item/CS_URS_2025_01/781495211"/>
    <hyperlink ref="F393" r:id="rId61" display="https://podminky.urs.cz/item/CS_URS_2025_01/998781121"/>
    <hyperlink ref="F396" r:id="rId62" display="https://podminky.urs.cz/item/CS_URS_2025_01/784121001"/>
    <hyperlink ref="F401" r:id="rId63" display="https://podminky.urs.cz/item/CS_URS_2025_01/784111001"/>
    <hyperlink ref="F406" r:id="rId64" display="https://podminky.urs.cz/item/CS_URS_2025_01/784181101"/>
    <hyperlink ref="F411" r:id="rId65" display="https://podminky.urs.cz/item/CS_URS_2025_01/784211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66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89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86</v>
      </c>
    </row>
    <row r="4" s="1" customFormat="1" ht="24.96" customHeight="1">
      <c r="B4" s="22"/>
      <c r="D4" s="132" t="s">
        <v>96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26.25" customHeight="1">
      <c r="B7" s="22"/>
      <c r="E7" s="135" t="str">
        <f>'Rekapitulace stavby'!K6</f>
        <v>Rekonstrukce chladírenských a mrazících boxů SŠ Brno, Charbulova - odloučené pracoviště Nová Svratka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97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587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18. 6. 2025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27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28</v>
      </c>
      <c r="F15" s="40"/>
      <c r="G15" s="40"/>
      <c r="H15" s="40"/>
      <c r="I15" s="134" t="s">
        <v>29</v>
      </c>
      <c r="J15" s="138" t="s">
        <v>30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31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29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33</v>
      </c>
      <c r="E20" s="40"/>
      <c r="F20" s="40"/>
      <c r="G20" s="40"/>
      <c r="H20" s="40"/>
      <c r="I20" s="134" t="s">
        <v>26</v>
      </c>
      <c r="J20" s="138" t="s">
        <v>34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35</v>
      </c>
      <c r="F21" s="40"/>
      <c r="G21" s="40"/>
      <c r="H21" s="40"/>
      <c r="I21" s="134" t="s">
        <v>29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37</v>
      </c>
      <c r="E23" s="40"/>
      <c r="F23" s="40"/>
      <c r="G23" s="40"/>
      <c r="H23" s="40"/>
      <c r="I23" s="134" t="s">
        <v>26</v>
      </c>
      <c r="J23" s="138" t="s">
        <v>38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39</v>
      </c>
      <c r="F24" s="40"/>
      <c r="G24" s="40"/>
      <c r="H24" s="40"/>
      <c r="I24" s="134" t="s">
        <v>29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40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42</v>
      </c>
      <c r="E30" s="40"/>
      <c r="F30" s="40"/>
      <c r="G30" s="40"/>
      <c r="H30" s="40"/>
      <c r="I30" s="40"/>
      <c r="J30" s="146">
        <f>ROUND(J80,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44</v>
      </c>
      <c r="G32" s="40"/>
      <c r="H32" s="40"/>
      <c r="I32" s="147" t="s">
        <v>43</v>
      </c>
      <c r="J32" s="147" t="s">
        <v>45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46</v>
      </c>
      <c r="E33" s="134" t="s">
        <v>47</v>
      </c>
      <c r="F33" s="149">
        <f>ROUND((SUM(BE80:BE117)),  2)</f>
        <v>0</v>
      </c>
      <c r="G33" s="40"/>
      <c r="H33" s="40"/>
      <c r="I33" s="150">
        <v>0.20999999999999999</v>
      </c>
      <c r="J33" s="149">
        <f>ROUND(((SUM(BE80:BE117))*I33),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48</v>
      </c>
      <c r="F34" s="149">
        <f>ROUND((SUM(BF80:BF117)),  2)</f>
        <v>0</v>
      </c>
      <c r="G34" s="40"/>
      <c r="H34" s="40"/>
      <c r="I34" s="150">
        <v>0.12</v>
      </c>
      <c r="J34" s="149">
        <f>ROUND(((SUM(BF80:BF117))*I34),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49</v>
      </c>
      <c r="F35" s="149">
        <f>ROUND((SUM(BG80:BG117)),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50</v>
      </c>
      <c r="F36" s="149">
        <f>ROUND((SUM(BH80:BH117)),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51</v>
      </c>
      <c r="F37" s="149">
        <f>ROUND((SUM(BI80:BI117)),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52</v>
      </c>
      <c r="E39" s="153"/>
      <c r="F39" s="153"/>
      <c r="G39" s="154" t="s">
        <v>53</v>
      </c>
      <c r="H39" s="155" t="s">
        <v>54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99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2"/>
      <c r="D48" s="42"/>
      <c r="E48" s="162" t="str">
        <f>E7</f>
        <v>Rekonstrukce chladírenských a mrazících boxů SŠ Brno, Charbulova - odloučené pracoviště Nová Svratka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97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02 - Vzduchotechnika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Veslařská 54, 637 00 Brno</v>
      </c>
      <c r="G52" s="42"/>
      <c r="H52" s="42"/>
      <c r="I52" s="34" t="s">
        <v>23</v>
      </c>
      <c r="J52" s="74" t="str">
        <f>IF(J12="","",J12)</f>
        <v>18. 6. 2025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Střední škola Brno, Charbulova, p.o.</v>
      </c>
      <c r="G54" s="42"/>
      <c r="H54" s="42"/>
      <c r="I54" s="34" t="s">
        <v>33</v>
      </c>
      <c r="J54" s="38" t="str">
        <f>E21</f>
        <v>Ing. Dagmar Gálová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37</v>
      </c>
      <c r="J55" s="38" t="str">
        <f>E24</f>
        <v>Ing. Jaroslav Stolička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100</v>
      </c>
      <c r="D57" s="164"/>
      <c r="E57" s="164"/>
      <c r="F57" s="164"/>
      <c r="G57" s="164"/>
      <c r="H57" s="164"/>
      <c r="I57" s="164"/>
      <c r="J57" s="165" t="s">
        <v>101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74</v>
      </c>
      <c r="D59" s="42"/>
      <c r="E59" s="42"/>
      <c r="F59" s="42"/>
      <c r="G59" s="42"/>
      <c r="H59" s="42"/>
      <c r="I59" s="42"/>
      <c r="J59" s="104">
        <f>J80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102</v>
      </c>
    </row>
    <row r="60" s="9" customFormat="1" ht="24.96" customHeight="1">
      <c r="A60" s="9"/>
      <c r="B60" s="167"/>
      <c r="C60" s="168"/>
      <c r="D60" s="169" t="s">
        <v>588</v>
      </c>
      <c r="E60" s="170"/>
      <c r="F60" s="170"/>
      <c r="G60" s="170"/>
      <c r="H60" s="170"/>
      <c r="I60" s="170"/>
      <c r="J60" s="171">
        <f>J81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2" customFormat="1" ht="21.84" customHeight="1">
      <c r="A61" s="40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13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6.96" customHeight="1">
      <c r="A62" s="40"/>
      <c r="B62" s="61"/>
      <c r="C62" s="62"/>
      <c r="D62" s="62"/>
      <c r="E62" s="62"/>
      <c r="F62" s="62"/>
      <c r="G62" s="62"/>
      <c r="H62" s="62"/>
      <c r="I62" s="62"/>
      <c r="J62" s="62"/>
      <c r="K62" s="62"/>
      <c r="L62" s="13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6" s="2" customFormat="1" ht="6.96" customHeight="1">
      <c r="A66" s="40"/>
      <c r="B66" s="63"/>
      <c r="C66" s="64"/>
      <c r="D66" s="64"/>
      <c r="E66" s="64"/>
      <c r="F66" s="64"/>
      <c r="G66" s="64"/>
      <c r="H66" s="64"/>
      <c r="I66" s="64"/>
      <c r="J66" s="64"/>
      <c r="K66" s="64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24.96" customHeight="1">
      <c r="A67" s="40"/>
      <c r="B67" s="41"/>
      <c r="C67" s="25" t="s">
        <v>124</v>
      </c>
      <c r="D67" s="42"/>
      <c r="E67" s="42"/>
      <c r="F67" s="42"/>
      <c r="G67" s="42"/>
      <c r="H67" s="42"/>
      <c r="I67" s="42"/>
      <c r="J67" s="42"/>
      <c r="K67" s="4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6.96" customHeight="1">
      <c r="A68" s="40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12" customHeight="1">
      <c r="A69" s="40"/>
      <c r="B69" s="41"/>
      <c r="C69" s="34" t="s">
        <v>16</v>
      </c>
      <c r="D69" s="42"/>
      <c r="E69" s="42"/>
      <c r="F69" s="42"/>
      <c r="G69" s="42"/>
      <c r="H69" s="42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26.25" customHeight="1">
      <c r="A70" s="40"/>
      <c r="B70" s="41"/>
      <c r="C70" s="42"/>
      <c r="D70" s="42"/>
      <c r="E70" s="162" t="str">
        <f>E7</f>
        <v>Rekonstrukce chladírenských a mrazících boxů SŠ Brno, Charbulova - odloučené pracoviště Nová Svratka</v>
      </c>
      <c r="F70" s="34"/>
      <c r="G70" s="34"/>
      <c r="H70" s="34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2" customHeight="1">
      <c r="A71" s="40"/>
      <c r="B71" s="41"/>
      <c r="C71" s="34" t="s">
        <v>97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6.5" customHeight="1">
      <c r="A72" s="40"/>
      <c r="B72" s="41"/>
      <c r="C72" s="42"/>
      <c r="D72" s="42"/>
      <c r="E72" s="71" t="str">
        <f>E9</f>
        <v>02 - Vzduchotechnika</v>
      </c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21</v>
      </c>
      <c r="D74" s="42"/>
      <c r="E74" s="42"/>
      <c r="F74" s="29" t="str">
        <f>F12</f>
        <v>Veslařská 54, 637 00 Brno</v>
      </c>
      <c r="G74" s="42"/>
      <c r="H74" s="42"/>
      <c r="I74" s="34" t="s">
        <v>23</v>
      </c>
      <c r="J74" s="74" t="str">
        <f>IF(J12="","",J12)</f>
        <v>18. 6. 2025</v>
      </c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5.15" customHeight="1">
      <c r="A76" s="40"/>
      <c r="B76" s="41"/>
      <c r="C76" s="34" t="s">
        <v>25</v>
      </c>
      <c r="D76" s="42"/>
      <c r="E76" s="42"/>
      <c r="F76" s="29" t="str">
        <f>E15</f>
        <v>Střední škola Brno, Charbulova, p.o.</v>
      </c>
      <c r="G76" s="42"/>
      <c r="H76" s="42"/>
      <c r="I76" s="34" t="s">
        <v>33</v>
      </c>
      <c r="J76" s="38" t="str">
        <f>E21</f>
        <v>Ing. Dagmar Gálová</v>
      </c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5.15" customHeight="1">
      <c r="A77" s="40"/>
      <c r="B77" s="41"/>
      <c r="C77" s="34" t="s">
        <v>31</v>
      </c>
      <c r="D77" s="42"/>
      <c r="E77" s="42"/>
      <c r="F77" s="29" t="str">
        <f>IF(E18="","",E18)</f>
        <v>Vyplň údaj</v>
      </c>
      <c r="G77" s="42"/>
      <c r="H77" s="42"/>
      <c r="I77" s="34" t="s">
        <v>37</v>
      </c>
      <c r="J77" s="38" t="str">
        <f>E24</f>
        <v>Ing. Jaroslav Stolička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0.32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11" customFormat="1" ht="29.28" customHeight="1">
      <c r="A79" s="179"/>
      <c r="B79" s="180"/>
      <c r="C79" s="181" t="s">
        <v>125</v>
      </c>
      <c r="D79" s="182" t="s">
        <v>61</v>
      </c>
      <c r="E79" s="182" t="s">
        <v>57</v>
      </c>
      <c r="F79" s="182" t="s">
        <v>58</v>
      </c>
      <c r="G79" s="182" t="s">
        <v>126</v>
      </c>
      <c r="H79" s="182" t="s">
        <v>127</v>
      </c>
      <c r="I79" s="182" t="s">
        <v>128</v>
      </c>
      <c r="J79" s="182" t="s">
        <v>101</v>
      </c>
      <c r="K79" s="183" t="s">
        <v>129</v>
      </c>
      <c r="L79" s="184"/>
      <c r="M79" s="94" t="s">
        <v>19</v>
      </c>
      <c r="N79" s="95" t="s">
        <v>46</v>
      </c>
      <c r="O79" s="95" t="s">
        <v>130</v>
      </c>
      <c r="P79" s="95" t="s">
        <v>131</v>
      </c>
      <c r="Q79" s="95" t="s">
        <v>132</v>
      </c>
      <c r="R79" s="95" t="s">
        <v>133</v>
      </c>
      <c r="S79" s="95" t="s">
        <v>134</v>
      </c>
      <c r="T79" s="96" t="s">
        <v>135</v>
      </c>
      <c r="U79" s="179"/>
      <c r="V79" s="179"/>
      <c r="W79" s="179"/>
      <c r="X79" s="179"/>
      <c r="Y79" s="179"/>
      <c r="Z79" s="179"/>
      <c r="AA79" s="179"/>
      <c r="AB79" s="179"/>
      <c r="AC79" s="179"/>
      <c r="AD79" s="179"/>
      <c r="AE79" s="179"/>
    </row>
    <row r="80" s="2" customFormat="1" ht="22.8" customHeight="1">
      <c r="A80" s="40"/>
      <c r="B80" s="41"/>
      <c r="C80" s="101" t="s">
        <v>136</v>
      </c>
      <c r="D80" s="42"/>
      <c r="E80" s="42"/>
      <c r="F80" s="42"/>
      <c r="G80" s="42"/>
      <c r="H80" s="42"/>
      <c r="I80" s="42"/>
      <c r="J80" s="185">
        <f>BK80</f>
        <v>0</v>
      </c>
      <c r="K80" s="42"/>
      <c r="L80" s="46"/>
      <c r="M80" s="97"/>
      <c r="N80" s="186"/>
      <c r="O80" s="98"/>
      <c r="P80" s="187">
        <f>P81</f>
        <v>0</v>
      </c>
      <c r="Q80" s="98"/>
      <c r="R80" s="187">
        <f>R81</f>
        <v>0</v>
      </c>
      <c r="S80" s="98"/>
      <c r="T80" s="188">
        <f>T81</f>
        <v>0</v>
      </c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T80" s="19" t="s">
        <v>75</v>
      </c>
      <c r="AU80" s="19" t="s">
        <v>102</v>
      </c>
      <c r="BK80" s="189">
        <f>BK81</f>
        <v>0</v>
      </c>
    </row>
    <row r="81" s="12" customFormat="1" ht="25.92" customHeight="1">
      <c r="A81" s="12"/>
      <c r="B81" s="190"/>
      <c r="C81" s="191"/>
      <c r="D81" s="192" t="s">
        <v>75</v>
      </c>
      <c r="E81" s="193" t="s">
        <v>81</v>
      </c>
      <c r="F81" s="193" t="s">
        <v>589</v>
      </c>
      <c r="G81" s="191"/>
      <c r="H81" s="191"/>
      <c r="I81" s="194"/>
      <c r="J81" s="195">
        <f>BK81</f>
        <v>0</v>
      </c>
      <c r="K81" s="191"/>
      <c r="L81" s="196"/>
      <c r="M81" s="197"/>
      <c r="N81" s="198"/>
      <c r="O81" s="198"/>
      <c r="P81" s="199">
        <f>SUM(P82:P117)</f>
        <v>0</v>
      </c>
      <c r="Q81" s="198"/>
      <c r="R81" s="199">
        <f>SUM(R82:R117)</f>
        <v>0</v>
      </c>
      <c r="S81" s="198"/>
      <c r="T81" s="200">
        <f>SUM(T82:T117)</f>
        <v>0</v>
      </c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R81" s="201" t="s">
        <v>86</v>
      </c>
      <c r="AT81" s="202" t="s">
        <v>75</v>
      </c>
      <c r="AU81" s="202" t="s">
        <v>76</v>
      </c>
      <c r="AY81" s="201" t="s">
        <v>139</v>
      </c>
      <c r="BK81" s="203">
        <f>SUM(BK82:BK117)</f>
        <v>0</v>
      </c>
    </row>
    <row r="82" s="2" customFormat="1" ht="128.55" customHeight="1">
      <c r="A82" s="40"/>
      <c r="B82" s="41"/>
      <c r="C82" s="206" t="s">
        <v>84</v>
      </c>
      <c r="D82" s="206" t="s">
        <v>142</v>
      </c>
      <c r="E82" s="207" t="s">
        <v>590</v>
      </c>
      <c r="F82" s="208" t="s">
        <v>591</v>
      </c>
      <c r="G82" s="209" t="s">
        <v>246</v>
      </c>
      <c r="H82" s="210">
        <v>3</v>
      </c>
      <c r="I82" s="211"/>
      <c r="J82" s="212">
        <f>ROUND(I82*H82,2)</f>
        <v>0</v>
      </c>
      <c r="K82" s="208" t="s">
        <v>19</v>
      </c>
      <c r="L82" s="46"/>
      <c r="M82" s="213" t="s">
        <v>19</v>
      </c>
      <c r="N82" s="214" t="s">
        <v>47</v>
      </c>
      <c r="O82" s="86"/>
      <c r="P82" s="215">
        <f>O82*H82</f>
        <v>0</v>
      </c>
      <c r="Q82" s="215">
        <v>0</v>
      </c>
      <c r="R82" s="215">
        <f>Q82*H82</f>
        <v>0</v>
      </c>
      <c r="S82" s="215">
        <v>0</v>
      </c>
      <c r="T82" s="216">
        <f>S82*H82</f>
        <v>0</v>
      </c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R82" s="217" t="s">
        <v>147</v>
      </c>
      <c r="AT82" s="217" t="s">
        <v>142</v>
      </c>
      <c r="AU82" s="217" t="s">
        <v>84</v>
      </c>
      <c r="AY82" s="19" t="s">
        <v>139</v>
      </c>
      <c r="BE82" s="218">
        <f>IF(N82="základní",J82,0)</f>
        <v>0</v>
      </c>
      <c r="BF82" s="218">
        <f>IF(N82="snížená",J82,0)</f>
        <v>0</v>
      </c>
      <c r="BG82" s="218">
        <f>IF(N82="zákl. přenesená",J82,0)</f>
        <v>0</v>
      </c>
      <c r="BH82" s="218">
        <f>IF(N82="sníž. přenesená",J82,0)</f>
        <v>0</v>
      </c>
      <c r="BI82" s="218">
        <f>IF(N82="nulová",J82,0)</f>
        <v>0</v>
      </c>
      <c r="BJ82" s="19" t="s">
        <v>84</v>
      </c>
      <c r="BK82" s="218">
        <f>ROUND(I82*H82,2)</f>
        <v>0</v>
      </c>
      <c r="BL82" s="19" t="s">
        <v>147</v>
      </c>
      <c r="BM82" s="217" t="s">
        <v>86</v>
      </c>
    </row>
    <row r="83" s="2" customFormat="1" ht="66.75" customHeight="1">
      <c r="A83" s="40"/>
      <c r="B83" s="41"/>
      <c r="C83" s="206" t="s">
        <v>86</v>
      </c>
      <c r="D83" s="206" t="s">
        <v>142</v>
      </c>
      <c r="E83" s="207" t="s">
        <v>592</v>
      </c>
      <c r="F83" s="208" t="s">
        <v>593</v>
      </c>
      <c r="G83" s="209" t="s">
        <v>594</v>
      </c>
      <c r="H83" s="210">
        <v>3</v>
      </c>
      <c r="I83" s="211"/>
      <c r="J83" s="212">
        <f>ROUND(I83*H83,2)</f>
        <v>0</v>
      </c>
      <c r="K83" s="208" t="s">
        <v>19</v>
      </c>
      <c r="L83" s="46"/>
      <c r="M83" s="213" t="s">
        <v>19</v>
      </c>
      <c r="N83" s="214" t="s">
        <v>47</v>
      </c>
      <c r="O83" s="86"/>
      <c r="P83" s="215">
        <f>O83*H83</f>
        <v>0</v>
      </c>
      <c r="Q83" s="215">
        <v>0</v>
      </c>
      <c r="R83" s="215">
        <f>Q83*H83</f>
        <v>0</v>
      </c>
      <c r="S83" s="215">
        <v>0</v>
      </c>
      <c r="T83" s="216">
        <f>S83*H83</f>
        <v>0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R83" s="217" t="s">
        <v>147</v>
      </c>
      <c r="AT83" s="217" t="s">
        <v>142</v>
      </c>
      <c r="AU83" s="217" t="s">
        <v>84</v>
      </c>
      <c r="AY83" s="19" t="s">
        <v>139</v>
      </c>
      <c r="BE83" s="218">
        <f>IF(N83="základní",J83,0)</f>
        <v>0</v>
      </c>
      <c r="BF83" s="218">
        <f>IF(N83="snížená",J83,0)</f>
        <v>0</v>
      </c>
      <c r="BG83" s="218">
        <f>IF(N83="zákl. přenesená",J83,0)</f>
        <v>0</v>
      </c>
      <c r="BH83" s="218">
        <f>IF(N83="sníž. přenesená",J83,0)</f>
        <v>0</v>
      </c>
      <c r="BI83" s="218">
        <f>IF(N83="nulová",J83,0)</f>
        <v>0</v>
      </c>
      <c r="BJ83" s="19" t="s">
        <v>84</v>
      </c>
      <c r="BK83" s="218">
        <f>ROUND(I83*H83,2)</f>
        <v>0</v>
      </c>
      <c r="BL83" s="19" t="s">
        <v>147</v>
      </c>
      <c r="BM83" s="217" t="s">
        <v>147</v>
      </c>
    </row>
    <row r="84" s="2" customFormat="1" ht="123" customHeight="1">
      <c r="A84" s="40"/>
      <c r="B84" s="41"/>
      <c r="C84" s="206" t="s">
        <v>140</v>
      </c>
      <c r="D84" s="206" t="s">
        <v>142</v>
      </c>
      <c r="E84" s="207" t="s">
        <v>595</v>
      </c>
      <c r="F84" s="208" t="s">
        <v>596</v>
      </c>
      <c r="G84" s="209" t="s">
        <v>594</v>
      </c>
      <c r="H84" s="210">
        <v>3</v>
      </c>
      <c r="I84" s="211"/>
      <c r="J84" s="212">
        <f>ROUND(I84*H84,2)</f>
        <v>0</v>
      </c>
      <c r="K84" s="208" t="s">
        <v>19</v>
      </c>
      <c r="L84" s="46"/>
      <c r="M84" s="213" t="s">
        <v>19</v>
      </c>
      <c r="N84" s="214" t="s">
        <v>47</v>
      </c>
      <c r="O84" s="86"/>
      <c r="P84" s="215">
        <f>O84*H84</f>
        <v>0</v>
      </c>
      <c r="Q84" s="215">
        <v>0</v>
      </c>
      <c r="R84" s="215">
        <f>Q84*H84</f>
        <v>0</v>
      </c>
      <c r="S84" s="215">
        <v>0</v>
      </c>
      <c r="T84" s="216">
        <f>S84*H84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R84" s="217" t="s">
        <v>147</v>
      </c>
      <c r="AT84" s="217" t="s">
        <v>142</v>
      </c>
      <c r="AU84" s="217" t="s">
        <v>84</v>
      </c>
      <c r="AY84" s="19" t="s">
        <v>139</v>
      </c>
      <c r="BE84" s="218">
        <f>IF(N84="základní",J84,0)</f>
        <v>0</v>
      </c>
      <c r="BF84" s="218">
        <f>IF(N84="snížená",J84,0)</f>
        <v>0</v>
      </c>
      <c r="BG84" s="218">
        <f>IF(N84="zákl. přenesená",J84,0)</f>
        <v>0</v>
      </c>
      <c r="BH84" s="218">
        <f>IF(N84="sníž. přenesená",J84,0)</f>
        <v>0</v>
      </c>
      <c r="BI84" s="218">
        <f>IF(N84="nulová",J84,0)</f>
        <v>0</v>
      </c>
      <c r="BJ84" s="19" t="s">
        <v>84</v>
      </c>
      <c r="BK84" s="218">
        <f>ROUND(I84*H84,2)</f>
        <v>0</v>
      </c>
      <c r="BL84" s="19" t="s">
        <v>147</v>
      </c>
      <c r="BM84" s="217" t="s">
        <v>154</v>
      </c>
    </row>
    <row r="85" s="2" customFormat="1" ht="55.5" customHeight="1">
      <c r="A85" s="40"/>
      <c r="B85" s="41"/>
      <c r="C85" s="206" t="s">
        <v>147</v>
      </c>
      <c r="D85" s="206" t="s">
        <v>142</v>
      </c>
      <c r="E85" s="207" t="s">
        <v>597</v>
      </c>
      <c r="F85" s="208" t="s">
        <v>598</v>
      </c>
      <c r="G85" s="209" t="s">
        <v>594</v>
      </c>
      <c r="H85" s="210">
        <v>3</v>
      </c>
      <c r="I85" s="211"/>
      <c r="J85" s="212">
        <f>ROUND(I85*H85,2)</f>
        <v>0</v>
      </c>
      <c r="K85" s="208" t="s">
        <v>19</v>
      </c>
      <c r="L85" s="46"/>
      <c r="M85" s="213" t="s">
        <v>19</v>
      </c>
      <c r="N85" s="214" t="s">
        <v>47</v>
      </c>
      <c r="O85" s="86"/>
      <c r="P85" s="215">
        <f>O85*H85</f>
        <v>0</v>
      </c>
      <c r="Q85" s="215">
        <v>0</v>
      </c>
      <c r="R85" s="215">
        <f>Q85*H85</f>
        <v>0</v>
      </c>
      <c r="S85" s="215">
        <v>0</v>
      </c>
      <c r="T85" s="216">
        <f>S85*H85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R85" s="217" t="s">
        <v>147</v>
      </c>
      <c r="AT85" s="217" t="s">
        <v>142</v>
      </c>
      <c r="AU85" s="217" t="s">
        <v>84</v>
      </c>
      <c r="AY85" s="19" t="s">
        <v>139</v>
      </c>
      <c r="BE85" s="218">
        <f>IF(N85="základní",J85,0)</f>
        <v>0</v>
      </c>
      <c r="BF85" s="218">
        <f>IF(N85="snížená",J85,0)</f>
        <v>0</v>
      </c>
      <c r="BG85" s="218">
        <f>IF(N85="zákl. přenesená",J85,0)</f>
        <v>0</v>
      </c>
      <c r="BH85" s="218">
        <f>IF(N85="sníž. přenesená",J85,0)</f>
        <v>0</v>
      </c>
      <c r="BI85" s="218">
        <f>IF(N85="nulová",J85,0)</f>
        <v>0</v>
      </c>
      <c r="BJ85" s="19" t="s">
        <v>84</v>
      </c>
      <c r="BK85" s="218">
        <f>ROUND(I85*H85,2)</f>
        <v>0</v>
      </c>
      <c r="BL85" s="19" t="s">
        <v>147</v>
      </c>
      <c r="BM85" s="217" t="s">
        <v>192</v>
      </c>
    </row>
    <row r="86" s="2" customFormat="1" ht="16.5" customHeight="1">
      <c r="A86" s="40"/>
      <c r="B86" s="41"/>
      <c r="C86" s="206" t="s">
        <v>174</v>
      </c>
      <c r="D86" s="206" t="s">
        <v>142</v>
      </c>
      <c r="E86" s="207" t="s">
        <v>599</v>
      </c>
      <c r="F86" s="208" t="s">
        <v>600</v>
      </c>
      <c r="G86" s="209" t="s">
        <v>594</v>
      </c>
      <c r="H86" s="210">
        <v>3</v>
      </c>
      <c r="I86" s="211"/>
      <c r="J86" s="212">
        <f>ROUND(I86*H86,2)</f>
        <v>0</v>
      </c>
      <c r="K86" s="208" t="s">
        <v>19</v>
      </c>
      <c r="L86" s="46"/>
      <c r="M86" s="213" t="s">
        <v>19</v>
      </c>
      <c r="N86" s="214" t="s">
        <v>47</v>
      </c>
      <c r="O86" s="86"/>
      <c r="P86" s="215">
        <f>O86*H86</f>
        <v>0</v>
      </c>
      <c r="Q86" s="215">
        <v>0</v>
      </c>
      <c r="R86" s="215">
        <f>Q86*H86</f>
        <v>0</v>
      </c>
      <c r="S86" s="215">
        <v>0</v>
      </c>
      <c r="T86" s="216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7" t="s">
        <v>147</v>
      </c>
      <c r="AT86" s="217" t="s">
        <v>142</v>
      </c>
      <c r="AU86" s="217" t="s">
        <v>84</v>
      </c>
      <c r="AY86" s="19" t="s">
        <v>139</v>
      </c>
      <c r="BE86" s="218">
        <f>IF(N86="základní",J86,0)</f>
        <v>0</v>
      </c>
      <c r="BF86" s="218">
        <f>IF(N86="snížená",J86,0)</f>
        <v>0</v>
      </c>
      <c r="BG86" s="218">
        <f>IF(N86="zákl. přenesená",J86,0)</f>
        <v>0</v>
      </c>
      <c r="BH86" s="218">
        <f>IF(N86="sníž. přenesená",J86,0)</f>
        <v>0</v>
      </c>
      <c r="BI86" s="218">
        <f>IF(N86="nulová",J86,0)</f>
        <v>0</v>
      </c>
      <c r="BJ86" s="19" t="s">
        <v>84</v>
      </c>
      <c r="BK86" s="218">
        <f>ROUND(I86*H86,2)</f>
        <v>0</v>
      </c>
      <c r="BL86" s="19" t="s">
        <v>147</v>
      </c>
      <c r="BM86" s="217" t="s">
        <v>205</v>
      </c>
    </row>
    <row r="87" s="2" customFormat="1" ht="49.05" customHeight="1">
      <c r="A87" s="40"/>
      <c r="B87" s="41"/>
      <c r="C87" s="206" t="s">
        <v>154</v>
      </c>
      <c r="D87" s="206" t="s">
        <v>142</v>
      </c>
      <c r="E87" s="207" t="s">
        <v>601</v>
      </c>
      <c r="F87" s="208" t="s">
        <v>602</v>
      </c>
      <c r="G87" s="209" t="s">
        <v>594</v>
      </c>
      <c r="H87" s="210">
        <v>3</v>
      </c>
      <c r="I87" s="211"/>
      <c r="J87" s="212">
        <f>ROUND(I87*H87,2)</f>
        <v>0</v>
      </c>
      <c r="K87" s="208" t="s">
        <v>19</v>
      </c>
      <c r="L87" s="46"/>
      <c r="M87" s="213" t="s">
        <v>19</v>
      </c>
      <c r="N87" s="214" t="s">
        <v>47</v>
      </c>
      <c r="O87" s="86"/>
      <c r="P87" s="215">
        <f>O87*H87</f>
        <v>0</v>
      </c>
      <c r="Q87" s="215">
        <v>0</v>
      </c>
      <c r="R87" s="215">
        <f>Q87*H87</f>
        <v>0</v>
      </c>
      <c r="S87" s="215">
        <v>0</v>
      </c>
      <c r="T87" s="216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7" t="s">
        <v>147</v>
      </c>
      <c r="AT87" s="217" t="s">
        <v>142</v>
      </c>
      <c r="AU87" s="217" t="s">
        <v>84</v>
      </c>
      <c r="AY87" s="19" t="s">
        <v>139</v>
      </c>
      <c r="BE87" s="218">
        <f>IF(N87="základní",J87,0)</f>
        <v>0</v>
      </c>
      <c r="BF87" s="218">
        <f>IF(N87="snížená",J87,0)</f>
        <v>0</v>
      </c>
      <c r="BG87" s="218">
        <f>IF(N87="zákl. přenesená",J87,0)</f>
        <v>0</v>
      </c>
      <c r="BH87" s="218">
        <f>IF(N87="sníž. přenesená",J87,0)</f>
        <v>0</v>
      </c>
      <c r="BI87" s="218">
        <f>IF(N87="nulová",J87,0)</f>
        <v>0</v>
      </c>
      <c r="BJ87" s="19" t="s">
        <v>84</v>
      </c>
      <c r="BK87" s="218">
        <f>ROUND(I87*H87,2)</f>
        <v>0</v>
      </c>
      <c r="BL87" s="19" t="s">
        <v>147</v>
      </c>
      <c r="BM87" s="217" t="s">
        <v>8</v>
      </c>
    </row>
    <row r="88" s="2" customFormat="1" ht="24.15" customHeight="1">
      <c r="A88" s="40"/>
      <c r="B88" s="41"/>
      <c r="C88" s="206" t="s">
        <v>184</v>
      </c>
      <c r="D88" s="206" t="s">
        <v>142</v>
      </c>
      <c r="E88" s="207" t="s">
        <v>603</v>
      </c>
      <c r="F88" s="208" t="s">
        <v>604</v>
      </c>
      <c r="G88" s="209" t="s">
        <v>594</v>
      </c>
      <c r="H88" s="210">
        <v>3</v>
      </c>
      <c r="I88" s="211"/>
      <c r="J88" s="212">
        <f>ROUND(I88*H88,2)</f>
        <v>0</v>
      </c>
      <c r="K88" s="208" t="s">
        <v>19</v>
      </c>
      <c r="L88" s="46"/>
      <c r="M88" s="213" t="s">
        <v>19</v>
      </c>
      <c r="N88" s="214" t="s">
        <v>47</v>
      </c>
      <c r="O88" s="86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7" t="s">
        <v>147</v>
      </c>
      <c r="AT88" s="217" t="s">
        <v>142</v>
      </c>
      <c r="AU88" s="217" t="s">
        <v>84</v>
      </c>
      <c r="AY88" s="19" t="s">
        <v>139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9" t="s">
        <v>84</v>
      </c>
      <c r="BK88" s="218">
        <f>ROUND(I88*H88,2)</f>
        <v>0</v>
      </c>
      <c r="BL88" s="19" t="s">
        <v>147</v>
      </c>
      <c r="BM88" s="217" t="s">
        <v>230</v>
      </c>
    </row>
    <row r="89" s="2" customFormat="1" ht="55.5" customHeight="1">
      <c r="A89" s="40"/>
      <c r="B89" s="41"/>
      <c r="C89" s="206" t="s">
        <v>192</v>
      </c>
      <c r="D89" s="206" t="s">
        <v>142</v>
      </c>
      <c r="E89" s="207" t="s">
        <v>605</v>
      </c>
      <c r="F89" s="208" t="s">
        <v>606</v>
      </c>
      <c r="G89" s="209" t="s">
        <v>594</v>
      </c>
      <c r="H89" s="210">
        <v>3</v>
      </c>
      <c r="I89" s="211"/>
      <c r="J89" s="212">
        <f>ROUND(I89*H89,2)</f>
        <v>0</v>
      </c>
      <c r="K89" s="208" t="s">
        <v>19</v>
      </c>
      <c r="L89" s="46"/>
      <c r="M89" s="213" t="s">
        <v>19</v>
      </c>
      <c r="N89" s="214" t="s">
        <v>47</v>
      </c>
      <c r="O89" s="86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147</v>
      </c>
      <c r="AT89" s="217" t="s">
        <v>142</v>
      </c>
      <c r="AU89" s="217" t="s">
        <v>84</v>
      </c>
      <c r="AY89" s="19" t="s">
        <v>139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84</v>
      </c>
      <c r="BK89" s="218">
        <f>ROUND(I89*H89,2)</f>
        <v>0</v>
      </c>
      <c r="BL89" s="19" t="s">
        <v>147</v>
      </c>
      <c r="BM89" s="217" t="s">
        <v>243</v>
      </c>
    </row>
    <row r="90" s="2" customFormat="1" ht="55.5" customHeight="1">
      <c r="A90" s="40"/>
      <c r="B90" s="41"/>
      <c r="C90" s="206" t="s">
        <v>199</v>
      </c>
      <c r="D90" s="206" t="s">
        <v>142</v>
      </c>
      <c r="E90" s="207" t="s">
        <v>607</v>
      </c>
      <c r="F90" s="208" t="s">
        <v>608</v>
      </c>
      <c r="G90" s="209" t="s">
        <v>594</v>
      </c>
      <c r="H90" s="210">
        <v>3</v>
      </c>
      <c r="I90" s="211"/>
      <c r="J90" s="212">
        <f>ROUND(I90*H90,2)</f>
        <v>0</v>
      </c>
      <c r="K90" s="208" t="s">
        <v>19</v>
      </c>
      <c r="L90" s="46"/>
      <c r="M90" s="213" t="s">
        <v>19</v>
      </c>
      <c r="N90" s="214" t="s">
        <v>47</v>
      </c>
      <c r="O90" s="86"/>
      <c r="P90" s="215">
        <f>O90*H90</f>
        <v>0</v>
      </c>
      <c r="Q90" s="215">
        <v>0</v>
      </c>
      <c r="R90" s="215">
        <f>Q90*H90</f>
        <v>0</v>
      </c>
      <c r="S90" s="215">
        <v>0</v>
      </c>
      <c r="T90" s="216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147</v>
      </c>
      <c r="AT90" s="217" t="s">
        <v>142</v>
      </c>
      <c r="AU90" s="217" t="s">
        <v>84</v>
      </c>
      <c r="AY90" s="19" t="s">
        <v>139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84</v>
      </c>
      <c r="BK90" s="218">
        <f>ROUND(I90*H90,2)</f>
        <v>0</v>
      </c>
      <c r="BL90" s="19" t="s">
        <v>147</v>
      </c>
      <c r="BM90" s="217" t="s">
        <v>257</v>
      </c>
    </row>
    <row r="91" s="2" customFormat="1" ht="37.8" customHeight="1">
      <c r="A91" s="40"/>
      <c r="B91" s="41"/>
      <c r="C91" s="206" t="s">
        <v>205</v>
      </c>
      <c r="D91" s="206" t="s">
        <v>142</v>
      </c>
      <c r="E91" s="207" t="s">
        <v>609</v>
      </c>
      <c r="F91" s="208" t="s">
        <v>610</v>
      </c>
      <c r="G91" s="209" t="s">
        <v>594</v>
      </c>
      <c r="H91" s="210">
        <v>3</v>
      </c>
      <c r="I91" s="211"/>
      <c r="J91" s="212">
        <f>ROUND(I91*H91,2)</f>
        <v>0</v>
      </c>
      <c r="K91" s="208" t="s">
        <v>19</v>
      </c>
      <c r="L91" s="46"/>
      <c r="M91" s="213" t="s">
        <v>19</v>
      </c>
      <c r="N91" s="214" t="s">
        <v>47</v>
      </c>
      <c r="O91" s="86"/>
      <c r="P91" s="215">
        <f>O91*H91</f>
        <v>0</v>
      </c>
      <c r="Q91" s="215">
        <v>0</v>
      </c>
      <c r="R91" s="215">
        <f>Q91*H91</f>
        <v>0</v>
      </c>
      <c r="S91" s="215">
        <v>0</v>
      </c>
      <c r="T91" s="216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7" t="s">
        <v>147</v>
      </c>
      <c r="AT91" s="217" t="s">
        <v>142</v>
      </c>
      <c r="AU91" s="217" t="s">
        <v>84</v>
      </c>
      <c r="AY91" s="19" t="s">
        <v>139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9" t="s">
        <v>84</v>
      </c>
      <c r="BK91" s="218">
        <f>ROUND(I91*H91,2)</f>
        <v>0</v>
      </c>
      <c r="BL91" s="19" t="s">
        <v>147</v>
      </c>
      <c r="BM91" s="217" t="s">
        <v>271</v>
      </c>
    </row>
    <row r="92" s="2" customFormat="1" ht="24.15" customHeight="1">
      <c r="A92" s="40"/>
      <c r="B92" s="41"/>
      <c r="C92" s="206" t="s">
        <v>210</v>
      </c>
      <c r="D92" s="206" t="s">
        <v>142</v>
      </c>
      <c r="E92" s="207" t="s">
        <v>611</v>
      </c>
      <c r="F92" s="208" t="s">
        <v>612</v>
      </c>
      <c r="G92" s="209" t="s">
        <v>613</v>
      </c>
      <c r="H92" s="210">
        <v>47</v>
      </c>
      <c r="I92" s="211"/>
      <c r="J92" s="212">
        <f>ROUND(I92*H92,2)</f>
        <v>0</v>
      </c>
      <c r="K92" s="208" t="s">
        <v>19</v>
      </c>
      <c r="L92" s="46"/>
      <c r="M92" s="213" t="s">
        <v>19</v>
      </c>
      <c r="N92" s="214" t="s">
        <v>47</v>
      </c>
      <c r="O92" s="86"/>
      <c r="P92" s="215">
        <f>O92*H92</f>
        <v>0</v>
      </c>
      <c r="Q92" s="215">
        <v>0</v>
      </c>
      <c r="R92" s="215">
        <f>Q92*H92</f>
        <v>0</v>
      </c>
      <c r="S92" s="215">
        <v>0</v>
      </c>
      <c r="T92" s="216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147</v>
      </c>
      <c r="AT92" s="217" t="s">
        <v>142</v>
      </c>
      <c r="AU92" s="217" t="s">
        <v>84</v>
      </c>
      <c r="AY92" s="19" t="s">
        <v>139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84</v>
      </c>
      <c r="BK92" s="218">
        <f>ROUND(I92*H92,2)</f>
        <v>0</v>
      </c>
      <c r="BL92" s="19" t="s">
        <v>147</v>
      </c>
      <c r="BM92" s="217" t="s">
        <v>281</v>
      </c>
    </row>
    <row r="93" s="2" customFormat="1" ht="24.15" customHeight="1">
      <c r="A93" s="40"/>
      <c r="B93" s="41"/>
      <c r="C93" s="206" t="s">
        <v>8</v>
      </c>
      <c r="D93" s="206" t="s">
        <v>142</v>
      </c>
      <c r="E93" s="207" t="s">
        <v>614</v>
      </c>
      <c r="F93" s="208" t="s">
        <v>615</v>
      </c>
      <c r="G93" s="209" t="s">
        <v>594</v>
      </c>
      <c r="H93" s="210">
        <v>3</v>
      </c>
      <c r="I93" s="211"/>
      <c r="J93" s="212">
        <f>ROUND(I93*H93,2)</f>
        <v>0</v>
      </c>
      <c r="K93" s="208" t="s">
        <v>19</v>
      </c>
      <c r="L93" s="46"/>
      <c r="M93" s="213" t="s">
        <v>19</v>
      </c>
      <c r="N93" s="214" t="s">
        <v>47</v>
      </c>
      <c r="O93" s="86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147</v>
      </c>
      <c r="AT93" s="217" t="s">
        <v>142</v>
      </c>
      <c r="AU93" s="217" t="s">
        <v>84</v>
      </c>
      <c r="AY93" s="19" t="s">
        <v>139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84</v>
      </c>
      <c r="BK93" s="218">
        <f>ROUND(I93*H93,2)</f>
        <v>0</v>
      </c>
      <c r="BL93" s="19" t="s">
        <v>147</v>
      </c>
      <c r="BM93" s="217" t="s">
        <v>296</v>
      </c>
    </row>
    <row r="94" s="2" customFormat="1" ht="16.5" customHeight="1">
      <c r="A94" s="40"/>
      <c r="B94" s="41"/>
      <c r="C94" s="206" t="s">
        <v>220</v>
      </c>
      <c r="D94" s="206" t="s">
        <v>142</v>
      </c>
      <c r="E94" s="207" t="s">
        <v>616</v>
      </c>
      <c r="F94" s="208" t="s">
        <v>617</v>
      </c>
      <c r="G94" s="209" t="s">
        <v>618</v>
      </c>
      <c r="H94" s="210">
        <v>12</v>
      </c>
      <c r="I94" s="211"/>
      <c r="J94" s="212">
        <f>ROUND(I94*H94,2)</f>
        <v>0</v>
      </c>
      <c r="K94" s="208" t="s">
        <v>19</v>
      </c>
      <c r="L94" s="46"/>
      <c r="M94" s="213" t="s">
        <v>19</v>
      </c>
      <c r="N94" s="214" t="s">
        <v>47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147</v>
      </c>
      <c r="AT94" s="217" t="s">
        <v>142</v>
      </c>
      <c r="AU94" s="217" t="s">
        <v>84</v>
      </c>
      <c r="AY94" s="19" t="s">
        <v>139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84</v>
      </c>
      <c r="BK94" s="218">
        <f>ROUND(I94*H94,2)</f>
        <v>0</v>
      </c>
      <c r="BL94" s="19" t="s">
        <v>147</v>
      </c>
      <c r="BM94" s="217" t="s">
        <v>306</v>
      </c>
    </row>
    <row r="95" s="2" customFormat="1" ht="24.15" customHeight="1">
      <c r="A95" s="40"/>
      <c r="B95" s="41"/>
      <c r="C95" s="206" t="s">
        <v>230</v>
      </c>
      <c r="D95" s="206" t="s">
        <v>142</v>
      </c>
      <c r="E95" s="207" t="s">
        <v>619</v>
      </c>
      <c r="F95" s="208" t="s">
        <v>620</v>
      </c>
      <c r="G95" s="209" t="s">
        <v>594</v>
      </c>
      <c r="H95" s="210">
        <v>1</v>
      </c>
      <c r="I95" s="211"/>
      <c r="J95" s="212">
        <f>ROUND(I95*H95,2)</f>
        <v>0</v>
      </c>
      <c r="K95" s="208" t="s">
        <v>19</v>
      </c>
      <c r="L95" s="46"/>
      <c r="M95" s="213" t="s">
        <v>19</v>
      </c>
      <c r="N95" s="214" t="s">
        <v>47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147</v>
      </c>
      <c r="AT95" s="217" t="s">
        <v>142</v>
      </c>
      <c r="AU95" s="217" t="s">
        <v>84</v>
      </c>
      <c r="AY95" s="19" t="s">
        <v>139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84</v>
      </c>
      <c r="BK95" s="218">
        <f>ROUND(I95*H95,2)</f>
        <v>0</v>
      </c>
      <c r="BL95" s="19" t="s">
        <v>147</v>
      </c>
      <c r="BM95" s="217" t="s">
        <v>317</v>
      </c>
    </row>
    <row r="96" s="2" customFormat="1" ht="24.15" customHeight="1">
      <c r="A96" s="40"/>
      <c r="B96" s="41"/>
      <c r="C96" s="206" t="s">
        <v>238</v>
      </c>
      <c r="D96" s="206" t="s">
        <v>142</v>
      </c>
      <c r="E96" s="207" t="s">
        <v>619</v>
      </c>
      <c r="F96" s="208" t="s">
        <v>620</v>
      </c>
      <c r="G96" s="209" t="s">
        <v>594</v>
      </c>
      <c r="H96" s="210">
        <v>2</v>
      </c>
      <c r="I96" s="211"/>
      <c r="J96" s="212">
        <f>ROUND(I96*H96,2)</f>
        <v>0</v>
      </c>
      <c r="K96" s="208" t="s">
        <v>19</v>
      </c>
      <c r="L96" s="46"/>
      <c r="M96" s="213" t="s">
        <v>19</v>
      </c>
      <c r="N96" s="214" t="s">
        <v>47</v>
      </c>
      <c r="O96" s="86"/>
      <c r="P96" s="215">
        <f>O96*H96</f>
        <v>0</v>
      </c>
      <c r="Q96" s="215">
        <v>0</v>
      </c>
      <c r="R96" s="215">
        <f>Q96*H96</f>
        <v>0</v>
      </c>
      <c r="S96" s="215">
        <v>0</v>
      </c>
      <c r="T96" s="216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7" t="s">
        <v>147</v>
      </c>
      <c r="AT96" s="217" t="s">
        <v>142</v>
      </c>
      <c r="AU96" s="217" t="s">
        <v>84</v>
      </c>
      <c r="AY96" s="19" t="s">
        <v>139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9" t="s">
        <v>84</v>
      </c>
      <c r="BK96" s="218">
        <f>ROUND(I96*H96,2)</f>
        <v>0</v>
      </c>
      <c r="BL96" s="19" t="s">
        <v>147</v>
      </c>
      <c r="BM96" s="217" t="s">
        <v>328</v>
      </c>
    </row>
    <row r="97" s="2" customFormat="1" ht="24.15" customHeight="1">
      <c r="A97" s="40"/>
      <c r="B97" s="41"/>
      <c r="C97" s="206" t="s">
        <v>243</v>
      </c>
      <c r="D97" s="206" t="s">
        <v>142</v>
      </c>
      <c r="E97" s="207" t="s">
        <v>621</v>
      </c>
      <c r="F97" s="208" t="s">
        <v>622</v>
      </c>
      <c r="G97" s="209" t="s">
        <v>145</v>
      </c>
      <c r="H97" s="210">
        <v>89</v>
      </c>
      <c r="I97" s="211"/>
      <c r="J97" s="212">
        <f>ROUND(I97*H97,2)</f>
        <v>0</v>
      </c>
      <c r="K97" s="208" t="s">
        <v>19</v>
      </c>
      <c r="L97" s="46"/>
      <c r="M97" s="213" t="s">
        <v>19</v>
      </c>
      <c r="N97" s="214" t="s">
        <v>47</v>
      </c>
      <c r="O97" s="86"/>
      <c r="P97" s="215">
        <f>O97*H97</f>
        <v>0</v>
      </c>
      <c r="Q97" s="215">
        <v>0</v>
      </c>
      <c r="R97" s="215">
        <f>Q97*H97</f>
        <v>0</v>
      </c>
      <c r="S97" s="215">
        <v>0</v>
      </c>
      <c r="T97" s="216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147</v>
      </c>
      <c r="AT97" s="217" t="s">
        <v>142</v>
      </c>
      <c r="AU97" s="217" t="s">
        <v>84</v>
      </c>
      <c r="AY97" s="19" t="s">
        <v>139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84</v>
      </c>
      <c r="BK97" s="218">
        <f>ROUND(I97*H97,2)</f>
        <v>0</v>
      </c>
      <c r="BL97" s="19" t="s">
        <v>147</v>
      </c>
      <c r="BM97" s="217" t="s">
        <v>344</v>
      </c>
    </row>
    <row r="98" s="2" customFormat="1" ht="24.15" customHeight="1">
      <c r="A98" s="40"/>
      <c r="B98" s="41"/>
      <c r="C98" s="206" t="s">
        <v>250</v>
      </c>
      <c r="D98" s="206" t="s">
        <v>142</v>
      </c>
      <c r="E98" s="207" t="s">
        <v>623</v>
      </c>
      <c r="F98" s="208" t="s">
        <v>624</v>
      </c>
      <c r="G98" s="209" t="s">
        <v>594</v>
      </c>
      <c r="H98" s="210">
        <v>13</v>
      </c>
      <c r="I98" s="211"/>
      <c r="J98" s="212">
        <f>ROUND(I98*H98,2)</f>
        <v>0</v>
      </c>
      <c r="K98" s="208" t="s">
        <v>19</v>
      </c>
      <c r="L98" s="46"/>
      <c r="M98" s="213" t="s">
        <v>19</v>
      </c>
      <c r="N98" s="214" t="s">
        <v>47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147</v>
      </c>
      <c r="AT98" s="217" t="s">
        <v>142</v>
      </c>
      <c r="AU98" s="217" t="s">
        <v>84</v>
      </c>
      <c r="AY98" s="19" t="s">
        <v>139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84</v>
      </c>
      <c r="BK98" s="218">
        <f>ROUND(I98*H98,2)</f>
        <v>0</v>
      </c>
      <c r="BL98" s="19" t="s">
        <v>147</v>
      </c>
      <c r="BM98" s="217" t="s">
        <v>353</v>
      </c>
    </row>
    <row r="99" s="2" customFormat="1" ht="24.15" customHeight="1">
      <c r="A99" s="40"/>
      <c r="B99" s="41"/>
      <c r="C99" s="206" t="s">
        <v>257</v>
      </c>
      <c r="D99" s="206" t="s">
        <v>142</v>
      </c>
      <c r="E99" s="207" t="s">
        <v>625</v>
      </c>
      <c r="F99" s="208" t="s">
        <v>626</v>
      </c>
      <c r="G99" s="209" t="s">
        <v>594</v>
      </c>
      <c r="H99" s="210">
        <v>9</v>
      </c>
      <c r="I99" s="211"/>
      <c r="J99" s="212">
        <f>ROUND(I99*H99,2)</f>
        <v>0</v>
      </c>
      <c r="K99" s="208" t="s">
        <v>19</v>
      </c>
      <c r="L99" s="46"/>
      <c r="M99" s="213" t="s">
        <v>19</v>
      </c>
      <c r="N99" s="214" t="s">
        <v>47</v>
      </c>
      <c r="O99" s="86"/>
      <c r="P99" s="215">
        <f>O99*H99</f>
        <v>0</v>
      </c>
      <c r="Q99" s="215">
        <v>0</v>
      </c>
      <c r="R99" s="215">
        <f>Q99*H99</f>
        <v>0</v>
      </c>
      <c r="S99" s="215">
        <v>0</v>
      </c>
      <c r="T99" s="216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7" t="s">
        <v>147</v>
      </c>
      <c r="AT99" s="217" t="s">
        <v>142</v>
      </c>
      <c r="AU99" s="217" t="s">
        <v>84</v>
      </c>
      <c r="AY99" s="19" t="s">
        <v>139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9" t="s">
        <v>84</v>
      </c>
      <c r="BK99" s="218">
        <f>ROUND(I99*H99,2)</f>
        <v>0</v>
      </c>
      <c r="BL99" s="19" t="s">
        <v>147</v>
      </c>
      <c r="BM99" s="217" t="s">
        <v>364</v>
      </c>
    </row>
    <row r="100" s="2" customFormat="1" ht="24.15" customHeight="1">
      <c r="A100" s="40"/>
      <c r="B100" s="41"/>
      <c r="C100" s="206" t="s">
        <v>264</v>
      </c>
      <c r="D100" s="206" t="s">
        <v>142</v>
      </c>
      <c r="E100" s="207" t="s">
        <v>627</v>
      </c>
      <c r="F100" s="208" t="s">
        <v>628</v>
      </c>
      <c r="G100" s="209" t="s">
        <v>594</v>
      </c>
      <c r="H100" s="210">
        <v>14</v>
      </c>
      <c r="I100" s="211"/>
      <c r="J100" s="212">
        <f>ROUND(I100*H100,2)</f>
        <v>0</v>
      </c>
      <c r="K100" s="208" t="s">
        <v>19</v>
      </c>
      <c r="L100" s="46"/>
      <c r="M100" s="213" t="s">
        <v>19</v>
      </c>
      <c r="N100" s="214" t="s">
        <v>47</v>
      </c>
      <c r="O100" s="86"/>
      <c r="P100" s="215">
        <f>O100*H100</f>
        <v>0</v>
      </c>
      <c r="Q100" s="215">
        <v>0</v>
      </c>
      <c r="R100" s="215">
        <f>Q100*H100</f>
        <v>0</v>
      </c>
      <c r="S100" s="215">
        <v>0</v>
      </c>
      <c r="T100" s="21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7" t="s">
        <v>147</v>
      </c>
      <c r="AT100" s="217" t="s">
        <v>142</v>
      </c>
      <c r="AU100" s="217" t="s">
        <v>84</v>
      </c>
      <c r="AY100" s="19" t="s">
        <v>139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9" t="s">
        <v>84</v>
      </c>
      <c r="BK100" s="218">
        <f>ROUND(I100*H100,2)</f>
        <v>0</v>
      </c>
      <c r="BL100" s="19" t="s">
        <v>147</v>
      </c>
      <c r="BM100" s="217" t="s">
        <v>378</v>
      </c>
    </row>
    <row r="101" s="2" customFormat="1" ht="24.15" customHeight="1">
      <c r="A101" s="40"/>
      <c r="B101" s="41"/>
      <c r="C101" s="206" t="s">
        <v>271</v>
      </c>
      <c r="D101" s="206" t="s">
        <v>142</v>
      </c>
      <c r="E101" s="207" t="s">
        <v>629</v>
      </c>
      <c r="F101" s="208" t="s">
        <v>630</v>
      </c>
      <c r="G101" s="209" t="s">
        <v>594</v>
      </c>
      <c r="H101" s="210">
        <v>4</v>
      </c>
      <c r="I101" s="211"/>
      <c r="J101" s="212">
        <f>ROUND(I101*H101,2)</f>
        <v>0</v>
      </c>
      <c r="K101" s="208" t="s">
        <v>19</v>
      </c>
      <c r="L101" s="46"/>
      <c r="M101" s="213" t="s">
        <v>19</v>
      </c>
      <c r="N101" s="214" t="s">
        <v>47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147</v>
      </c>
      <c r="AT101" s="217" t="s">
        <v>142</v>
      </c>
      <c r="AU101" s="217" t="s">
        <v>84</v>
      </c>
      <c r="AY101" s="19" t="s">
        <v>139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84</v>
      </c>
      <c r="BK101" s="218">
        <f>ROUND(I101*H101,2)</f>
        <v>0</v>
      </c>
      <c r="BL101" s="19" t="s">
        <v>147</v>
      </c>
      <c r="BM101" s="217" t="s">
        <v>390</v>
      </c>
    </row>
    <row r="102" s="2" customFormat="1" ht="21.75" customHeight="1">
      <c r="A102" s="40"/>
      <c r="B102" s="41"/>
      <c r="C102" s="206" t="s">
        <v>7</v>
      </c>
      <c r="D102" s="206" t="s">
        <v>142</v>
      </c>
      <c r="E102" s="207" t="s">
        <v>631</v>
      </c>
      <c r="F102" s="208" t="s">
        <v>632</v>
      </c>
      <c r="G102" s="209" t="s">
        <v>594</v>
      </c>
      <c r="H102" s="210">
        <v>4</v>
      </c>
      <c r="I102" s="211"/>
      <c r="J102" s="212">
        <f>ROUND(I102*H102,2)</f>
        <v>0</v>
      </c>
      <c r="K102" s="208" t="s">
        <v>19</v>
      </c>
      <c r="L102" s="46"/>
      <c r="M102" s="213" t="s">
        <v>19</v>
      </c>
      <c r="N102" s="214" t="s">
        <v>47</v>
      </c>
      <c r="O102" s="86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147</v>
      </c>
      <c r="AT102" s="217" t="s">
        <v>142</v>
      </c>
      <c r="AU102" s="217" t="s">
        <v>84</v>
      </c>
      <c r="AY102" s="19" t="s">
        <v>139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84</v>
      </c>
      <c r="BK102" s="218">
        <f>ROUND(I102*H102,2)</f>
        <v>0</v>
      </c>
      <c r="BL102" s="19" t="s">
        <v>147</v>
      </c>
      <c r="BM102" s="217" t="s">
        <v>403</v>
      </c>
    </row>
    <row r="103" s="2" customFormat="1" ht="21.75" customHeight="1">
      <c r="A103" s="40"/>
      <c r="B103" s="41"/>
      <c r="C103" s="206" t="s">
        <v>281</v>
      </c>
      <c r="D103" s="206" t="s">
        <v>142</v>
      </c>
      <c r="E103" s="207" t="s">
        <v>631</v>
      </c>
      <c r="F103" s="208" t="s">
        <v>632</v>
      </c>
      <c r="G103" s="209" t="s">
        <v>594</v>
      </c>
      <c r="H103" s="210">
        <v>4</v>
      </c>
      <c r="I103" s="211"/>
      <c r="J103" s="212">
        <f>ROUND(I103*H103,2)</f>
        <v>0</v>
      </c>
      <c r="K103" s="208" t="s">
        <v>19</v>
      </c>
      <c r="L103" s="46"/>
      <c r="M103" s="213" t="s">
        <v>19</v>
      </c>
      <c r="N103" s="214" t="s">
        <v>47</v>
      </c>
      <c r="O103" s="86"/>
      <c r="P103" s="215">
        <f>O103*H103</f>
        <v>0</v>
      </c>
      <c r="Q103" s="215">
        <v>0</v>
      </c>
      <c r="R103" s="215">
        <f>Q103*H103</f>
        <v>0</v>
      </c>
      <c r="S103" s="215">
        <v>0</v>
      </c>
      <c r="T103" s="216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7" t="s">
        <v>147</v>
      </c>
      <c r="AT103" s="217" t="s">
        <v>142</v>
      </c>
      <c r="AU103" s="217" t="s">
        <v>84</v>
      </c>
      <c r="AY103" s="19" t="s">
        <v>139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9" t="s">
        <v>84</v>
      </c>
      <c r="BK103" s="218">
        <f>ROUND(I103*H103,2)</f>
        <v>0</v>
      </c>
      <c r="BL103" s="19" t="s">
        <v>147</v>
      </c>
      <c r="BM103" s="217" t="s">
        <v>416</v>
      </c>
    </row>
    <row r="104" s="2" customFormat="1" ht="21.75" customHeight="1">
      <c r="A104" s="40"/>
      <c r="B104" s="41"/>
      <c r="C104" s="206" t="s">
        <v>289</v>
      </c>
      <c r="D104" s="206" t="s">
        <v>142</v>
      </c>
      <c r="E104" s="207" t="s">
        <v>633</v>
      </c>
      <c r="F104" s="208" t="s">
        <v>634</v>
      </c>
      <c r="G104" s="209" t="s">
        <v>594</v>
      </c>
      <c r="H104" s="210">
        <v>17</v>
      </c>
      <c r="I104" s="211"/>
      <c r="J104" s="212">
        <f>ROUND(I104*H104,2)</f>
        <v>0</v>
      </c>
      <c r="K104" s="208" t="s">
        <v>19</v>
      </c>
      <c r="L104" s="46"/>
      <c r="M104" s="213" t="s">
        <v>19</v>
      </c>
      <c r="N104" s="214" t="s">
        <v>47</v>
      </c>
      <c r="O104" s="86"/>
      <c r="P104" s="215">
        <f>O104*H104</f>
        <v>0</v>
      </c>
      <c r="Q104" s="215">
        <v>0</v>
      </c>
      <c r="R104" s="215">
        <f>Q104*H104</f>
        <v>0</v>
      </c>
      <c r="S104" s="215">
        <v>0</v>
      </c>
      <c r="T104" s="21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147</v>
      </c>
      <c r="AT104" s="217" t="s">
        <v>142</v>
      </c>
      <c r="AU104" s="217" t="s">
        <v>84</v>
      </c>
      <c r="AY104" s="19" t="s">
        <v>139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84</v>
      </c>
      <c r="BK104" s="218">
        <f>ROUND(I104*H104,2)</f>
        <v>0</v>
      </c>
      <c r="BL104" s="19" t="s">
        <v>147</v>
      </c>
      <c r="BM104" s="217" t="s">
        <v>428</v>
      </c>
    </row>
    <row r="105" s="2" customFormat="1" ht="24.15" customHeight="1">
      <c r="A105" s="40"/>
      <c r="B105" s="41"/>
      <c r="C105" s="206" t="s">
        <v>296</v>
      </c>
      <c r="D105" s="206" t="s">
        <v>142</v>
      </c>
      <c r="E105" s="207" t="s">
        <v>635</v>
      </c>
      <c r="F105" s="208" t="s">
        <v>636</v>
      </c>
      <c r="G105" s="209" t="s">
        <v>594</v>
      </c>
      <c r="H105" s="210">
        <v>17</v>
      </c>
      <c r="I105" s="211"/>
      <c r="J105" s="212">
        <f>ROUND(I105*H105,2)</f>
        <v>0</v>
      </c>
      <c r="K105" s="208" t="s">
        <v>19</v>
      </c>
      <c r="L105" s="46"/>
      <c r="M105" s="213" t="s">
        <v>19</v>
      </c>
      <c r="N105" s="214" t="s">
        <v>47</v>
      </c>
      <c r="O105" s="86"/>
      <c r="P105" s="215">
        <f>O105*H105</f>
        <v>0</v>
      </c>
      <c r="Q105" s="215">
        <v>0</v>
      </c>
      <c r="R105" s="215">
        <f>Q105*H105</f>
        <v>0</v>
      </c>
      <c r="S105" s="215">
        <v>0</v>
      </c>
      <c r="T105" s="216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7" t="s">
        <v>147</v>
      </c>
      <c r="AT105" s="217" t="s">
        <v>142</v>
      </c>
      <c r="AU105" s="217" t="s">
        <v>84</v>
      </c>
      <c r="AY105" s="19" t="s">
        <v>139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9" t="s">
        <v>84</v>
      </c>
      <c r="BK105" s="218">
        <f>ROUND(I105*H105,2)</f>
        <v>0</v>
      </c>
      <c r="BL105" s="19" t="s">
        <v>147</v>
      </c>
      <c r="BM105" s="217" t="s">
        <v>442</v>
      </c>
    </row>
    <row r="106" s="2" customFormat="1" ht="24.15" customHeight="1">
      <c r="A106" s="40"/>
      <c r="B106" s="41"/>
      <c r="C106" s="206" t="s">
        <v>300</v>
      </c>
      <c r="D106" s="206" t="s">
        <v>142</v>
      </c>
      <c r="E106" s="207" t="s">
        <v>637</v>
      </c>
      <c r="F106" s="208" t="s">
        <v>638</v>
      </c>
      <c r="G106" s="209" t="s">
        <v>594</v>
      </c>
      <c r="H106" s="210">
        <v>14</v>
      </c>
      <c r="I106" s="211"/>
      <c r="J106" s="212">
        <f>ROUND(I106*H106,2)</f>
        <v>0</v>
      </c>
      <c r="K106" s="208" t="s">
        <v>19</v>
      </c>
      <c r="L106" s="46"/>
      <c r="M106" s="213" t="s">
        <v>19</v>
      </c>
      <c r="N106" s="214" t="s">
        <v>47</v>
      </c>
      <c r="O106" s="86"/>
      <c r="P106" s="215">
        <f>O106*H106</f>
        <v>0</v>
      </c>
      <c r="Q106" s="215">
        <v>0</v>
      </c>
      <c r="R106" s="215">
        <f>Q106*H106</f>
        <v>0</v>
      </c>
      <c r="S106" s="215">
        <v>0</v>
      </c>
      <c r="T106" s="21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7" t="s">
        <v>147</v>
      </c>
      <c r="AT106" s="217" t="s">
        <v>142</v>
      </c>
      <c r="AU106" s="217" t="s">
        <v>84</v>
      </c>
      <c r="AY106" s="19" t="s">
        <v>139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9" t="s">
        <v>84</v>
      </c>
      <c r="BK106" s="218">
        <f>ROUND(I106*H106,2)</f>
        <v>0</v>
      </c>
      <c r="BL106" s="19" t="s">
        <v>147</v>
      </c>
      <c r="BM106" s="217" t="s">
        <v>452</v>
      </c>
    </row>
    <row r="107" s="2" customFormat="1" ht="49.05" customHeight="1">
      <c r="A107" s="40"/>
      <c r="B107" s="41"/>
      <c r="C107" s="206" t="s">
        <v>306</v>
      </c>
      <c r="D107" s="206" t="s">
        <v>142</v>
      </c>
      <c r="E107" s="207" t="s">
        <v>639</v>
      </c>
      <c r="F107" s="208" t="s">
        <v>640</v>
      </c>
      <c r="G107" s="209" t="s">
        <v>594</v>
      </c>
      <c r="H107" s="210">
        <v>3</v>
      </c>
      <c r="I107" s="211"/>
      <c r="J107" s="212">
        <f>ROUND(I107*H107,2)</f>
        <v>0</v>
      </c>
      <c r="K107" s="208" t="s">
        <v>19</v>
      </c>
      <c r="L107" s="46"/>
      <c r="M107" s="213" t="s">
        <v>19</v>
      </c>
      <c r="N107" s="214" t="s">
        <v>47</v>
      </c>
      <c r="O107" s="86"/>
      <c r="P107" s="215">
        <f>O107*H107</f>
        <v>0</v>
      </c>
      <c r="Q107" s="215">
        <v>0</v>
      </c>
      <c r="R107" s="215">
        <f>Q107*H107</f>
        <v>0</v>
      </c>
      <c r="S107" s="215">
        <v>0</v>
      </c>
      <c r="T107" s="21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147</v>
      </c>
      <c r="AT107" s="217" t="s">
        <v>142</v>
      </c>
      <c r="AU107" s="217" t="s">
        <v>84</v>
      </c>
      <c r="AY107" s="19" t="s">
        <v>139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84</v>
      </c>
      <c r="BK107" s="218">
        <f>ROUND(I107*H107,2)</f>
        <v>0</v>
      </c>
      <c r="BL107" s="19" t="s">
        <v>147</v>
      </c>
      <c r="BM107" s="217" t="s">
        <v>463</v>
      </c>
    </row>
    <row r="108" s="2" customFormat="1" ht="44.25" customHeight="1">
      <c r="A108" s="40"/>
      <c r="B108" s="41"/>
      <c r="C108" s="206" t="s">
        <v>312</v>
      </c>
      <c r="D108" s="206" t="s">
        <v>142</v>
      </c>
      <c r="E108" s="207" t="s">
        <v>641</v>
      </c>
      <c r="F108" s="208" t="s">
        <v>642</v>
      </c>
      <c r="G108" s="209" t="s">
        <v>613</v>
      </c>
      <c r="H108" s="210">
        <v>15</v>
      </c>
      <c r="I108" s="211"/>
      <c r="J108" s="212">
        <f>ROUND(I108*H108,2)</f>
        <v>0</v>
      </c>
      <c r="K108" s="208" t="s">
        <v>19</v>
      </c>
      <c r="L108" s="46"/>
      <c r="M108" s="213" t="s">
        <v>19</v>
      </c>
      <c r="N108" s="214" t="s">
        <v>47</v>
      </c>
      <c r="O108" s="86"/>
      <c r="P108" s="215">
        <f>O108*H108</f>
        <v>0</v>
      </c>
      <c r="Q108" s="215">
        <v>0</v>
      </c>
      <c r="R108" s="215">
        <f>Q108*H108</f>
        <v>0</v>
      </c>
      <c r="S108" s="215">
        <v>0</v>
      </c>
      <c r="T108" s="21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147</v>
      </c>
      <c r="AT108" s="217" t="s">
        <v>142</v>
      </c>
      <c r="AU108" s="217" t="s">
        <v>84</v>
      </c>
      <c r="AY108" s="19" t="s">
        <v>139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84</v>
      </c>
      <c r="BK108" s="218">
        <f>ROUND(I108*H108,2)</f>
        <v>0</v>
      </c>
      <c r="BL108" s="19" t="s">
        <v>147</v>
      </c>
      <c r="BM108" s="217" t="s">
        <v>474</v>
      </c>
    </row>
    <row r="109" s="2" customFormat="1" ht="44.25" customHeight="1">
      <c r="A109" s="40"/>
      <c r="B109" s="41"/>
      <c r="C109" s="206" t="s">
        <v>317</v>
      </c>
      <c r="D109" s="206" t="s">
        <v>142</v>
      </c>
      <c r="E109" s="207" t="s">
        <v>643</v>
      </c>
      <c r="F109" s="208" t="s">
        <v>644</v>
      </c>
      <c r="G109" s="209" t="s">
        <v>613</v>
      </c>
      <c r="H109" s="210">
        <v>3</v>
      </c>
      <c r="I109" s="211"/>
      <c r="J109" s="212">
        <f>ROUND(I109*H109,2)</f>
        <v>0</v>
      </c>
      <c r="K109" s="208" t="s">
        <v>19</v>
      </c>
      <c r="L109" s="46"/>
      <c r="M109" s="213" t="s">
        <v>19</v>
      </c>
      <c r="N109" s="214" t="s">
        <v>47</v>
      </c>
      <c r="O109" s="86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7" t="s">
        <v>147</v>
      </c>
      <c r="AT109" s="217" t="s">
        <v>142</v>
      </c>
      <c r="AU109" s="217" t="s">
        <v>84</v>
      </c>
      <c r="AY109" s="19" t="s">
        <v>139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9" t="s">
        <v>84</v>
      </c>
      <c r="BK109" s="218">
        <f>ROUND(I109*H109,2)</f>
        <v>0</v>
      </c>
      <c r="BL109" s="19" t="s">
        <v>147</v>
      </c>
      <c r="BM109" s="217" t="s">
        <v>484</v>
      </c>
    </row>
    <row r="110" s="2" customFormat="1" ht="33" customHeight="1">
      <c r="A110" s="40"/>
      <c r="B110" s="41"/>
      <c r="C110" s="206" t="s">
        <v>322</v>
      </c>
      <c r="D110" s="206" t="s">
        <v>142</v>
      </c>
      <c r="E110" s="207" t="s">
        <v>645</v>
      </c>
      <c r="F110" s="208" t="s">
        <v>646</v>
      </c>
      <c r="G110" s="209" t="s">
        <v>594</v>
      </c>
      <c r="H110" s="210">
        <v>1</v>
      </c>
      <c r="I110" s="211"/>
      <c r="J110" s="212">
        <f>ROUND(I110*H110,2)</f>
        <v>0</v>
      </c>
      <c r="K110" s="208" t="s">
        <v>19</v>
      </c>
      <c r="L110" s="46"/>
      <c r="M110" s="213" t="s">
        <v>19</v>
      </c>
      <c r="N110" s="214" t="s">
        <v>47</v>
      </c>
      <c r="O110" s="86"/>
      <c r="P110" s="215">
        <f>O110*H110</f>
        <v>0</v>
      </c>
      <c r="Q110" s="215">
        <v>0</v>
      </c>
      <c r="R110" s="215">
        <f>Q110*H110</f>
        <v>0</v>
      </c>
      <c r="S110" s="215">
        <v>0</v>
      </c>
      <c r="T110" s="21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147</v>
      </c>
      <c r="AT110" s="217" t="s">
        <v>142</v>
      </c>
      <c r="AU110" s="217" t="s">
        <v>84</v>
      </c>
      <c r="AY110" s="19" t="s">
        <v>139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9" t="s">
        <v>84</v>
      </c>
      <c r="BK110" s="218">
        <f>ROUND(I110*H110,2)</f>
        <v>0</v>
      </c>
      <c r="BL110" s="19" t="s">
        <v>147</v>
      </c>
      <c r="BM110" s="217" t="s">
        <v>496</v>
      </c>
    </row>
    <row r="111" s="2" customFormat="1" ht="24.15" customHeight="1">
      <c r="A111" s="40"/>
      <c r="B111" s="41"/>
      <c r="C111" s="206" t="s">
        <v>328</v>
      </c>
      <c r="D111" s="206" t="s">
        <v>142</v>
      </c>
      <c r="E111" s="207" t="s">
        <v>647</v>
      </c>
      <c r="F111" s="208" t="s">
        <v>648</v>
      </c>
      <c r="G111" s="209" t="s">
        <v>594</v>
      </c>
      <c r="H111" s="210">
        <v>3</v>
      </c>
      <c r="I111" s="211"/>
      <c r="J111" s="212">
        <f>ROUND(I111*H111,2)</f>
        <v>0</v>
      </c>
      <c r="K111" s="208" t="s">
        <v>19</v>
      </c>
      <c r="L111" s="46"/>
      <c r="M111" s="213" t="s">
        <v>19</v>
      </c>
      <c r="N111" s="214" t="s">
        <v>47</v>
      </c>
      <c r="O111" s="86"/>
      <c r="P111" s="215">
        <f>O111*H111</f>
        <v>0</v>
      </c>
      <c r="Q111" s="215">
        <v>0</v>
      </c>
      <c r="R111" s="215">
        <f>Q111*H111</f>
        <v>0</v>
      </c>
      <c r="S111" s="215">
        <v>0</v>
      </c>
      <c r="T111" s="21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147</v>
      </c>
      <c r="AT111" s="217" t="s">
        <v>142</v>
      </c>
      <c r="AU111" s="217" t="s">
        <v>84</v>
      </c>
      <c r="AY111" s="19" t="s">
        <v>139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84</v>
      </c>
      <c r="BK111" s="218">
        <f>ROUND(I111*H111,2)</f>
        <v>0</v>
      </c>
      <c r="BL111" s="19" t="s">
        <v>147</v>
      </c>
      <c r="BM111" s="217" t="s">
        <v>509</v>
      </c>
    </row>
    <row r="112" s="2" customFormat="1" ht="16.5" customHeight="1">
      <c r="A112" s="40"/>
      <c r="B112" s="41"/>
      <c r="C112" s="206" t="s">
        <v>335</v>
      </c>
      <c r="D112" s="206" t="s">
        <v>142</v>
      </c>
      <c r="E112" s="207" t="s">
        <v>649</v>
      </c>
      <c r="F112" s="208" t="s">
        <v>650</v>
      </c>
      <c r="G112" s="209" t="s">
        <v>613</v>
      </c>
      <c r="H112" s="210">
        <v>75</v>
      </c>
      <c r="I112" s="211"/>
      <c r="J112" s="212">
        <f>ROUND(I112*H112,2)</f>
        <v>0</v>
      </c>
      <c r="K112" s="208" t="s">
        <v>19</v>
      </c>
      <c r="L112" s="46"/>
      <c r="M112" s="213" t="s">
        <v>19</v>
      </c>
      <c r="N112" s="214" t="s">
        <v>47</v>
      </c>
      <c r="O112" s="86"/>
      <c r="P112" s="215">
        <f>O112*H112</f>
        <v>0</v>
      </c>
      <c r="Q112" s="215">
        <v>0</v>
      </c>
      <c r="R112" s="215">
        <f>Q112*H112</f>
        <v>0</v>
      </c>
      <c r="S112" s="215">
        <v>0</v>
      </c>
      <c r="T112" s="216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7" t="s">
        <v>147</v>
      </c>
      <c r="AT112" s="217" t="s">
        <v>142</v>
      </c>
      <c r="AU112" s="217" t="s">
        <v>84</v>
      </c>
      <c r="AY112" s="19" t="s">
        <v>139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9" t="s">
        <v>84</v>
      </c>
      <c r="BK112" s="218">
        <f>ROUND(I112*H112,2)</f>
        <v>0</v>
      </c>
      <c r="BL112" s="19" t="s">
        <v>147</v>
      </c>
      <c r="BM112" s="217" t="s">
        <v>519</v>
      </c>
    </row>
    <row r="113" s="2" customFormat="1" ht="16.5" customHeight="1">
      <c r="A113" s="40"/>
      <c r="B113" s="41"/>
      <c r="C113" s="206" t="s">
        <v>344</v>
      </c>
      <c r="D113" s="206" t="s">
        <v>142</v>
      </c>
      <c r="E113" s="207" t="s">
        <v>651</v>
      </c>
      <c r="F113" s="208" t="s">
        <v>652</v>
      </c>
      <c r="G113" s="209" t="s">
        <v>613</v>
      </c>
      <c r="H113" s="210">
        <v>22</v>
      </c>
      <c r="I113" s="211"/>
      <c r="J113" s="212">
        <f>ROUND(I113*H113,2)</f>
        <v>0</v>
      </c>
      <c r="K113" s="208" t="s">
        <v>19</v>
      </c>
      <c r="L113" s="46"/>
      <c r="M113" s="213" t="s">
        <v>19</v>
      </c>
      <c r="N113" s="214" t="s">
        <v>47</v>
      </c>
      <c r="O113" s="86"/>
      <c r="P113" s="215">
        <f>O113*H113</f>
        <v>0</v>
      </c>
      <c r="Q113" s="215">
        <v>0</v>
      </c>
      <c r="R113" s="215">
        <f>Q113*H113</f>
        <v>0</v>
      </c>
      <c r="S113" s="215">
        <v>0</v>
      </c>
      <c r="T113" s="216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7" t="s">
        <v>147</v>
      </c>
      <c r="AT113" s="217" t="s">
        <v>142</v>
      </c>
      <c r="AU113" s="217" t="s">
        <v>84</v>
      </c>
      <c r="AY113" s="19" t="s">
        <v>139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9" t="s">
        <v>84</v>
      </c>
      <c r="BK113" s="218">
        <f>ROUND(I113*H113,2)</f>
        <v>0</v>
      </c>
      <c r="BL113" s="19" t="s">
        <v>147</v>
      </c>
      <c r="BM113" s="217" t="s">
        <v>529</v>
      </c>
    </row>
    <row r="114" s="2" customFormat="1" ht="24.15" customHeight="1">
      <c r="A114" s="40"/>
      <c r="B114" s="41"/>
      <c r="C114" s="206" t="s">
        <v>349</v>
      </c>
      <c r="D114" s="206" t="s">
        <v>142</v>
      </c>
      <c r="E114" s="207" t="s">
        <v>653</v>
      </c>
      <c r="F114" s="208" t="s">
        <v>654</v>
      </c>
      <c r="G114" s="209" t="s">
        <v>613</v>
      </c>
      <c r="H114" s="210">
        <v>7</v>
      </c>
      <c r="I114" s="211"/>
      <c r="J114" s="212">
        <f>ROUND(I114*H114,2)</f>
        <v>0</v>
      </c>
      <c r="K114" s="208" t="s">
        <v>19</v>
      </c>
      <c r="L114" s="46"/>
      <c r="M114" s="213" t="s">
        <v>19</v>
      </c>
      <c r="N114" s="214" t="s">
        <v>47</v>
      </c>
      <c r="O114" s="86"/>
      <c r="P114" s="215">
        <f>O114*H114</f>
        <v>0</v>
      </c>
      <c r="Q114" s="215">
        <v>0</v>
      </c>
      <c r="R114" s="215">
        <f>Q114*H114</f>
        <v>0</v>
      </c>
      <c r="S114" s="215">
        <v>0</v>
      </c>
      <c r="T114" s="216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7" t="s">
        <v>147</v>
      </c>
      <c r="AT114" s="217" t="s">
        <v>142</v>
      </c>
      <c r="AU114" s="217" t="s">
        <v>84</v>
      </c>
      <c r="AY114" s="19" t="s">
        <v>139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9" t="s">
        <v>84</v>
      </c>
      <c r="BK114" s="218">
        <f>ROUND(I114*H114,2)</f>
        <v>0</v>
      </c>
      <c r="BL114" s="19" t="s">
        <v>147</v>
      </c>
      <c r="BM114" s="217" t="s">
        <v>540</v>
      </c>
    </row>
    <row r="115" s="2" customFormat="1" ht="24.15" customHeight="1">
      <c r="A115" s="40"/>
      <c r="B115" s="41"/>
      <c r="C115" s="206" t="s">
        <v>353</v>
      </c>
      <c r="D115" s="206" t="s">
        <v>142</v>
      </c>
      <c r="E115" s="207" t="s">
        <v>655</v>
      </c>
      <c r="F115" s="208" t="s">
        <v>656</v>
      </c>
      <c r="G115" s="209" t="s">
        <v>246</v>
      </c>
      <c r="H115" s="210">
        <v>3</v>
      </c>
      <c r="I115" s="211"/>
      <c r="J115" s="212">
        <f>ROUND(I115*H115,2)</f>
        <v>0</v>
      </c>
      <c r="K115" s="208" t="s">
        <v>19</v>
      </c>
      <c r="L115" s="46"/>
      <c r="M115" s="213" t="s">
        <v>19</v>
      </c>
      <c r="N115" s="214" t="s">
        <v>47</v>
      </c>
      <c r="O115" s="86"/>
      <c r="P115" s="215">
        <f>O115*H115</f>
        <v>0</v>
      </c>
      <c r="Q115" s="215">
        <v>0</v>
      </c>
      <c r="R115" s="215">
        <f>Q115*H115</f>
        <v>0</v>
      </c>
      <c r="S115" s="215">
        <v>0</v>
      </c>
      <c r="T115" s="216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7" t="s">
        <v>147</v>
      </c>
      <c r="AT115" s="217" t="s">
        <v>142</v>
      </c>
      <c r="AU115" s="217" t="s">
        <v>84</v>
      </c>
      <c r="AY115" s="19" t="s">
        <v>139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9" t="s">
        <v>84</v>
      </c>
      <c r="BK115" s="218">
        <f>ROUND(I115*H115,2)</f>
        <v>0</v>
      </c>
      <c r="BL115" s="19" t="s">
        <v>147</v>
      </c>
      <c r="BM115" s="217" t="s">
        <v>551</v>
      </c>
    </row>
    <row r="116" s="2" customFormat="1" ht="21.75" customHeight="1">
      <c r="A116" s="40"/>
      <c r="B116" s="41"/>
      <c r="C116" s="206" t="s">
        <v>358</v>
      </c>
      <c r="D116" s="206" t="s">
        <v>142</v>
      </c>
      <c r="E116" s="207" t="s">
        <v>657</v>
      </c>
      <c r="F116" s="208" t="s">
        <v>658</v>
      </c>
      <c r="G116" s="209" t="s">
        <v>246</v>
      </c>
      <c r="H116" s="210">
        <v>1</v>
      </c>
      <c r="I116" s="211"/>
      <c r="J116" s="212">
        <f>ROUND(I116*H116,2)</f>
        <v>0</v>
      </c>
      <c r="K116" s="208" t="s">
        <v>19</v>
      </c>
      <c r="L116" s="46"/>
      <c r="M116" s="213" t="s">
        <v>19</v>
      </c>
      <c r="N116" s="214" t="s">
        <v>47</v>
      </c>
      <c r="O116" s="86"/>
      <c r="P116" s="215">
        <f>O116*H116</f>
        <v>0</v>
      </c>
      <c r="Q116" s="215">
        <v>0</v>
      </c>
      <c r="R116" s="215">
        <f>Q116*H116</f>
        <v>0</v>
      </c>
      <c r="S116" s="215">
        <v>0</v>
      </c>
      <c r="T116" s="216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147</v>
      </c>
      <c r="AT116" s="217" t="s">
        <v>142</v>
      </c>
      <c r="AU116" s="217" t="s">
        <v>84</v>
      </c>
      <c r="AY116" s="19" t="s">
        <v>139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84</v>
      </c>
      <c r="BK116" s="218">
        <f>ROUND(I116*H116,2)</f>
        <v>0</v>
      </c>
      <c r="BL116" s="19" t="s">
        <v>147</v>
      </c>
      <c r="BM116" s="217" t="s">
        <v>563</v>
      </c>
    </row>
    <row r="117" s="2" customFormat="1" ht="16.5" customHeight="1">
      <c r="A117" s="40"/>
      <c r="B117" s="41"/>
      <c r="C117" s="206" t="s">
        <v>364</v>
      </c>
      <c r="D117" s="206" t="s">
        <v>142</v>
      </c>
      <c r="E117" s="207" t="s">
        <v>659</v>
      </c>
      <c r="F117" s="208" t="s">
        <v>660</v>
      </c>
      <c r="G117" s="209" t="s">
        <v>661</v>
      </c>
      <c r="H117" s="210">
        <v>6</v>
      </c>
      <c r="I117" s="211"/>
      <c r="J117" s="212">
        <f>ROUND(I117*H117,2)</f>
        <v>0</v>
      </c>
      <c r="K117" s="208" t="s">
        <v>19</v>
      </c>
      <c r="L117" s="46"/>
      <c r="M117" s="270" t="s">
        <v>19</v>
      </c>
      <c r="N117" s="271" t="s">
        <v>47</v>
      </c>
      <c r="O117" s="272"/>
      <c r="P117" s="273">
        <f>O117*H117</f>
        <v>0</v>
      </c>
      <c r="Q117" s="273">
        <v>0</v>
      </c>
      <c r="R117" s="273">
        <f>Q117*H117</f>
        <v>0</v>
      </c>
      <c r="S117" s="273">
        <v>0</v>
      </c>
      <c r="T117" s="274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7" t="s">
        <v>147</v>
      </c>
      <c r="AT117" s="217" t="s">
        <v>142</v>
      </c>
      <c r="AU117" s="217" t="s">
        <v>84</v>
      </c>
      <c r="AY117" s="19" t="s">
        <v>139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9" t="s">
        <v>84</v>
      </c>
      <c r="BK117" s="218">
        <f>ROUND(I117*H117,2)</f>
        <v>0</v>
      </c>
      <c r="BL117" s="19" t="s">
        <v>147</v>
      </c>
      <c r="BM117" s="217" t="s">
        <v>577</v>
      </c>
    </row>
    <row r="118" s="2" customFormat="1" ht="6.96" customHeight="1">
      <c r="A118" s="40"/>
      <c r="B118" s="61"/>
      <c r="C118" s="62"/>
      <c r="D118" s="62"/>
      <c r="E118" s="62"/>
      <c r="F118" s="62"/>
      <c r="G118" s="62"/>
      <c r="H118" s="62"/>
      <c r="I118" s="62"/>
      <c r="J118" s="62"/>
      <c r="K118" s="62"/>
      <c r="L118" s="46"/>
      <c r="M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</row>
  </sheetData>
  <sheetProtection sheet="1" autoFilter="0" formatColumns="0" formatRows="0" objects="1" scenarios="1" spinCount="100000" saltValue="kbc9jfXP9flxWu21y7dsoejSGkOSyEtskJop2n+dFrbSmuGA13Bxj+sYVwOiKE+bI8cnyZPM1SKhRAqm6FOFHg==" hashValue="dw4D0hHzPgySybBZ6S4dXXO7OZeLh6KVXLWzWxKO5wClCo/tSOFoDWDnLohC23pLR14NJezqqYvcPyUWmGzQ5A==" algorithmName="SHA-512" password="CC35"/>
  <autoFilter ref="C79:K117"/>
  <mergeCells count="9">
    <mergeCell ref="E7:H7"/>
    <mergeCell ref="E9:H9"/>
    <mergeCell ref="E18:H18"/>
    <mergeCell ref="E27:H27"/>
    <mergeCell ref="E48:H48"/>
    <mergeCell ref="E50:H50"/>
    <mergeCell ref="E70:H70"/>
    <mergeCell ref="E72:H7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92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86</v>
      </c>
    </row>
    <row r="4" s="1" customFormat="1" ht="24.96" customHeight="1">
      <c r="B4" s="22"/>
      <c r="D4" s="132" t="s">
        <v>96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26.25" customHeight="1">
      <c r="B7" s="22"/>
      <c r="E7" s="135" t="str">
        <f>'Rekapitulace stavby'!K6</f>
        <v>Rekonstrukce chladírenských a mrazících boxů SŠ Brno, Charbulova - odloučené pracoviště Nová Svratka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97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662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18. 6. 2025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27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28</v>
      </c>
      <c r="F15" s="40"/>
      <c r="G15" s="40"/>
      <c r="H15" s="40"/>
      <c r="I15" s="134" t="s">
        <v>29</v>
      </c>
      <c r="J15" s="138" t="s">
        <v>30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31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29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33</v>
      </c>
      <c r="E20" s="40"/>
      <c r="F20" s="40"/>
      <c r="G20" s="40"/>
      <c r="H20" s="40"/>
      <c r="I20" s="134" t="s">
        <v>26</v>
      </c>
      <c r="J20" s="138" t="s">
        <v>34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35</v>
      </c>
      <c r="F21" s="40"/>
      <c r="G21" s="40"/>
      <c r="H21" s="40"/>
      <c r="I21" s="134" t="s">
        <v>29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37</v>
      </c>
      <c r="E23" s="40"/>
      <c r="F23" s="40"/>
      <c r="G23" s="40"/>
      <c r="H23" s="40"/>
      <c r="I23" s="134" t="s">
        <v>26</v>
      </c>
      <c r="J23" s="138" t="s">
        <v>38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39</v>
      </c>
      <c r="F24" s="40"/>
      <c r="G24" s="40"/>
      <c r="H24" s="40"/>
      <c r="I24" s="134" t="s">
        <v>29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40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42</v>
      </c>
      <c r="E30" s="40"/>
      <c r="F30" s="40"/>
      <c r="G30" s="40"/>
      <c r="H30" s="40"/>
      <c r="I30" s="40"/>
      <c r="J30" s="146">
        <f>ROUND(J84,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44</v>
      </c>
      <c r="G32" s="40"/>
      <c r="H32" s="40"/>
      <c r="I32" s="147" t="s">
        <v>43</v>
      </c>
      <c r="J32" s="147" t="s">
        <v>45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46</v>
      </c>
      <c r="E33" s="134" t="s">
        <v>47</v>
      </c>
      <c r="F33" s="149">
        <f>ROUND((SUM(BE84:BE119)),  2)</f>
        <v>0</v>
      </c>
      <c r="G33" s="40"/>
      <c r="H33" s="40"/>
      <c r="I33" s="150">
        <v>0.20999999999999999</v>
      </c>
      <c r="J33" s="149">
        <f>ROUND(((SUM(BE84:BE119))*I33),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48</v>
      </c>
      <c r="F34" s="149">
        <f>ROUND((SUM(BF84:BF119)),  2)</f>
        <v>0</v>
      </c>
      <c r="G34" s="40"/>
      <c r="H34" s="40"/>
      <c r="I34" s="150">
        <v>0.12</v>
      </c>
      <c r="J34" s="149">
        <f>ROUND(((SUM(BF84:BF119))*I34),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49</v>
      </c>
      <c r="F35" s="149">
        <f>ROUND((SUM(BG84:BG119)),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50</v>
      </c>
      <c r="F36" s="149">
        <f>ROUND((SUM(BH84:BH119)),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51</v>
      </c>
      <c r="F37" s="149">
        <f>ROUND((SUM(BI84:BI119)),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52</v>
      </c>
      <c r="E39" s="153"/>
      <c r="F39" s="153"/>
      <c r="G39" s="154" t="s">
        <v>53</v>
      </c>
      <c r="H39" s="155" t="s">
        <v>54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99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2"/>
      <c r="D48" s="42"/>
      <c r="E48" s="162" t="str">
        <f>E7</f>
        <v>Rekonstrukce chladírenských a mrazících boxů SŠ Brno, Charbulova - odloučené pracoviště Nová Svratka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97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03 - Silnoproud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Veslařská 54, 637 00 Brno</v>
      </c>
      <c r="G52" s="42"/>
      <c r="H52" s="42"/>
      <c r="I52" s="34" t="s">
        <v>23</v>
      </c>
      <c r="J52" s="74" t="str">
        <f>IF(J12="","",J12)</f>
        <v>18. 6. 2025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Střední škola Brno, Charbulova, p.o.</v>
      </c>
      <c r="G54" s="42"/>
      <c r="H54" s="42"/>
      <c r="I54" s="34" t="s">
        <v>33</v>
      </c>
      <c r="J54" s="38" t="str">
        <f>E21</f>
        <v>Ing. Dagmar Gálová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37</v>
      </c>
      <c r="J55" s="38" t="str">
        <f>E24</f>
        <v>Ing. Jaroslav Stolička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100</v>
      </c>
      <c r="D57" s="164"/>
      <c r="E57" s="164"/>
      <c r="F57" s="164"/>
      <c r="G57" s="164"/>
      <c r="H57" s="164"/>
      <c r="I57" s="164"/>
      <c r="J57" s="165" t="s">
        <v>101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74</v>
      </c>
      <c r="D59" s="42"/>
      <c r="E59" s="42"/>
      <c r="F59" s="42"/>
      <c r="G59" s="42"/>
      <c r="H59" s="42"/>
      <c r="I59" s="42"/>
      <c r="J59" s="104">
        <f>J84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102</v>
      </c>
    </row>
    <row r="60" s="9" customFormat="1" ht="24.96" customHeight="1">
      <c r="A60" s="9"/>
      <c r="B60" s="167"/>
      <c r="C60" s="168"/>
      <c r="D60" s="169" t="s">
        <v>663</v>
      </c>
      <c r="E60" s="170"/>
      <c r="F60" s="170"/>
      <c r="G60" s="170"/>
      <c r="H60" s="170"/>
      <c r="I60" s="170"/>
      <c r="J60" s="171">
        <f>J85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7"/>
      <c r="C61" s="168"/>
      <c r="D61" s="169" t="s">
        <v>664</v>
      </c>
      <c r="E61" s="170"/>
      <c r="F61" s="170"/>
      <c r="G61" s="170"/>
      <c r="H61" s="170"/>
      <c r="I61" s="170"/>
      <c r="J61" s="171">
        <f>J87</f>
        <v>0</v>
      </c>
      <c r="K61" s="168"/>
      <c r="L61" s="172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7"/>
      <c r="C62" s="168"/>
      <c r="D62" s="169" t="s">
        <v>665</v>
      </c>
      <c r="E62" s="170"/>
      <c r="F62" s="170"/>
      <c r="G62" s="170"/>
      <c r="H62" s="170"/>
      <c r="I62" s="170"/>
      <c r="J62" s="171">
        <f>J97</f>
        <v>0</v>
      </c>
      <c r="K62" s="168"/>
      <c r="L62" s="172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7"/>
      <c r="C63" s="168"/>
      <c r="D63" s="169" t="s">
        <v>666</v>
      </c>
      <c r="E63" s="170"/>
      <c r="F63" s="170"/>
      <c r="G63" s="170"/>
      <c r="H63" s="170"/>
      <c r="I63" s="170"/>
      <c r="J63" s="171">
        <f>J103</f>
        <v>0</v>
      </c>
      <c r="K63" s="168"/>
      <c r="L63" s="172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67"/>
      <c r="C64" s="168"/>
      <c r="D64" s="169" t="s">
        <v>667</v>
      </c>
      <c r="E64" s="170"/>
      <c r="F64" s="170"/>
      <c r="G64" s="170"/>
      <c r="H64" s="170"/>
      <c r="I64" s="170"/>
      <c r="J64" s="171">
        <f>J111</f>
        <v>0</v>
      </c>
      <c r="K64" s="168"/>
      <c r="L64" s="17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2" customFormat="1" ht="21.84" customHeight="1">
      <c r="A65" s="40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6.96" customHeight="1">
      <c r="A66" s="40"/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70" s="2" customFormat="1" ht="6.96" customHeight="1">
      <c r="A70" s="40"/>
      <c r="B70" s="63"/>
      <c r="C70" s="64"/>
      <c r="D70" s="64"/>
      <c r="E70" s="64"/>
      <c r="F70" s="64"/>
      <c r="G70" s="64"/>
      <c r="H70" s="64"/>
      <c r="I70" s="64"/>
      <c r="J70" s="64"/>
      <c r="K70" s="64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24.96" customHeight="1">
      <c r="A71" s="40"/>
      <c r="B71" s="41"/>
      <c r="C71" s="25" t="s">
        <v>124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16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26.25" customHeight="1">
      <c r="A74" s="40"/>
      <c r="B74" s="41"/>
      <c r="C74" s="42"/>
      <c r="D74" s="42"/>
      <c r="E74" s="162" t="str">
        <f>E7</f>
        <v>Rekonstrukce chladírenských a mrazících boxů SŠ Brno, Charbulova - odloučené pracoviště Nová Svratka</v>
      </c>
      <c r="F74" s="34"/>
      <c r="G74" s="34"/>
      <c r="H74" s="34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97</v>
      </c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71" t="str">
        <f>E9</f>
        <v>03 - Silnoproud</v>
      </c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21</v>
      </c>
      <c r="D78" s="42"/>
      <c r="E78" s="42"/>
      <c r="F78" s="29" t="str">
        <f>F12</f>
        <v>Veslařská 54, 637 00 Brno</v>
      </c>
      <c r="G78" s="42"/>
      <c r="H78" s="42"/>
      <c r="I78" s="34" t="s">
        <v>23</v>
      </c>
      <c r="J78" s="74" t="str">
        <f>IF(J12="","",J12)</f>
        <v>18. 6. 2025</v>
      </c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4" t="s">
        <v>25</v>
      </c>
      <c r="D80" s="42"/>
      <c r="E80" s="42"/>
      <c r="F80" s="29" t="str">
        <f>E15</f>
        <v>Střední škola Brno, Charbulova, p.o.</v>
      </c>
      <c r="G80" s="42"/>
      <c r="H80" s="42"/>
      <c r="I80" s="34" t="s">
        <v>33</v>
      </c>
      <c r="J80" s="38" t="str">
        <f>E21</f>
        <v>Ing. Dagmar Gálová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31</v>
      </c>
      <c r="D81" s="42"/>
      <c r="E81" s="42"/>
      <c r="F81" s="29" t="str">
        <f>IF(E18="","",E18)</f>
        <v>Vyplň údaj</v>
      </c>
      <c r="G81" s="42"/>
      <c r="H81" s="42"/>
      <c r="I81" s="34" t="s">
        <v>37</v>
      </c>
      <c r="J81" s="38" t="str">
        <f>E24</f>
        <v>Ing. Jaroslav Stolička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0.32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11" customFormat="1" ht="29.28" customHeight="1">
      <c r="A83" s="179"/>
      <c r="B83" s="180"/>
      <c r="C83" s="181" t="s">
        <v>125</v>
      </c>
      <c r="D83" s="182" t="s">
        <v>61</v>
      </c>
      <c r="E83" s="182" t="s">
        <v>57</v>
      </c>
      <c r="F83" s="182" t="s">
        <v>58</v>
      </c>
      <c r="G83" s="182" t="s">
        <v>126</v>
      </c>
      <c r="H83" s="182" t="s">
        <v>127</v>
      </c>
      <c r="I83" s="182" t="s">
        <v>128</v>
      </c>
      <c r="J83" s="182" t="s">
        <v>101</v>
      </c>
      <c r="K83" s="183" t="s">
        <v>129</v>
      </c>
      <c r="L83" s="184"/>
      <c r="M83" s="94" t="s">
        <v>19</v>
      </c>
      <c r="N83" s="95" t="s">
        <v>46</v>
      </c>
      <c r="O83" s="95" t="s">
        <v>130</v>
      </c>
      <c r="P83" s="95" t="s">
        <v>131</v>
      </c>
      <c r="Q83" s="95" t="s">
        <v>132</v>
      </c>
      <c r="R83" s="95" t="s">
        <v>133</v>
      </c>
      <c r="S83" s="95" t="s">
        <v>134</v>
      </c>
      <c r="T83" s="96" t="s">
        <v>135</v>
      </c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</row>
    <row r="84" s="2" customFormat="1" ht="22.8" customHeight="1">
      <c r="A84" s="40"/>
      <c r="B84" s="41"/>
      <c r="C84" s="101" t="s">
        <v>136</v>
      </c>
      <c r="D84" s="42"/>
      <c r="E84" s="42"/>
      <c r="F84" s="42"/>
      <c r="G84" s="42"/>
      <c r="H84" s="42"/>
      <c r="I84" s="42"/>
      <c r="J84" s="185">
        <f>BK84</f>
        <v>0</v>
      </c>
      <c r="K84" s="42"/>
      <c r="L84" s="46"/>
      <c r="M84" s="97"/>
      <c r="N84" s="186"/>
      <c r="O84" s="98"/>
      <c r="P84" s="187">
        <f>P85+P87+P97+P103+P111</f>
        <v>0</v>
      </c>
      <c r="Q84" s="98"/>
      <c r="R84" s="187">
        <f>R85+R87+R97+R103+R111</f>
        <v>0</v>
      </c>
      <c r="S84" s="98"/>
      <c r="T84" s="188">
        <f>T85+T87+T97+T103+T111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T84" s="19" t="s">
        <v>75</v>
      </c>
      <c r="AU84" s="19" t="s">
        <v>102</v>
      </c>
      <c r="BK84" s="189">
        <f>BK85+BK87+BK97+BK103+BK111</f>
        <v>0</v>
      </c>
    </row>
    <row r="85" s="12" customFormat="1" ht="25.92" customHeight="1">
      <c r="A85" s="12"/>
      <c r="B85" s="190"/>
      <c r="C85" s="191"/>
      <c r="D85" s="192" t="s">
        <v>75</v>
      </c>
      <c r="E85" s="193" t="s">
        <v>84</v>
      </c>
      <c r="F85" s="193" t="s">
        <v>668</v>
      </c>
      <c r="G85" s="191"/>
      <c r="H85" s="191"/>
      <c r="I85" s="194"/>
      <c r="J85" s="195">
        <f>BK85</f>
        <v>0</v>
      </c>
      <c r="K85" s="191"/>
      <c r="L85" s="196"/>
      <c r="M85" s="197"/>
      <c r="N85" s="198"/>
      <c r="O85" s="198"/>
      <c r="P85" s="199">
        <f>P86</f>
        <v>0</v>
      </c>
      <c r="Q85" s="198"/>
      <c r="R85" s="199">
        <f>R86</f>
        <v>0</v>
      </c>
      <c r="S85" s="198"/>
      <c r="T85" s="200">
        <f>T86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1" t="s">
        <v>84</v>
      </c>
      <c r="AT85" s="202" t="s">
        <v>75</v>
      </c>
      <c r="AU85" s="202" t="s">
        <v>76</v>
      </c>
      <c r="AY85" s="201" t="s">
        <v>139</v>
      </c>
      <c r="BK85" s="203">
        <f>BK86</f>
        <v>0</v>
      </c>
    </row>
    <row r="86" s="2" customFormat="1" ht="123" customHeight="1">
      <c r="A86" s="40"/>
      <c r="B86" s="41"/>
      <c r="C86" s="206" t="s">
        <v>84</v>
      </c>
      <c r="D86" s="206" t="s">
        <v>142</v>
      </c>
      <c r="E86" s="207" t="s">
        <v>669</v>
      </c>
      <c r="F86" s="208" t="s">
        <v>670</v>
      </c>
      <c r="G86" s="209" t="s">
        <v>594</v>
      </c>
      <c r="H86" s="210">
        <v>1</v>
      </c>
      <c r="I86" s="211"/>
      <c r="J86" s="212">
        <f>ROUND(I86*H86,2)</f>
        <v>0</v>
      </c>
      <c r="K86" s="208" t="s">
        <v>19</v>
      </c>
      <c r="L86" s="46"/>
      <c r="M86" s="213" t="s">
        <v>19</v>
      </c>
      <c r="N86" s="214" t="s">
        <v>47</v>
      </c>
      <c r="O86" s="86"/>
      <c r="P86" s="215">
        <f>O86*H86</f>
        <v>0</v>
      </c>
      <c r="Q86" s="215">
        <v>0</v>
      </c>
      <c r="R86" s="215">
        <f>Q86*H86</f>
        <v>0</v>
      </c>
      <c r="S86" s="215">
        <v>0</v>
      </c>
      <c r="T86" s="216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7" t="s">
        <v>147</v>
      </c>
      <c r="AT86" s="217" t="s">
        <v>142</v>
      </c>
      <c r="AU86" s="217" t="s">
        <v>84</v>
      </c>
      <c r="AY86" s="19" t="s">
        <v>139</v>
      </c>
      <c r="BE86" s="218">
        <f>IF(N86="základní",J86,0)</f>
        <v>0</v>
      </c>
      <c r="BF86" s="218">
        <f>IF(N86="snížená",J86,0)</f>
        <v>0</v>
      </c>
      <c r="BG86" s="218">
        <f>IF(N86="zákl. přenesená",J86,0)</f>
        <v>0</v>
      </c>
      <c r="BH86" s="218">
        <f>IF(N86="sníž. přenesená",J86,0)</f>
        <v>0</v>
      </c>
      <c r="BI86" s="218">
        <f>IF(N86="nulová",J86,0)</f>
        <v>0</v>
      </c>
      <c r="BJ86" s="19" t="s">
        <v>84</v>
      </c>
      <c r="BK86" s="218">
        <f>ROUND(I86*H86,2)</f>
        <v>0</v>
      </c>
      <c r="BL86" s="19" t="s">
        <v>147</v>
      </c>
      <c r="BM86" s="217" t="s">
        <v>86</v>
      </c>
    </row>
    <row r="87" s="12" customFormat="1" ht="25.92" customHeight="1">
      <c r="A87" s="12"/>
      <c r="B87" s="190"/>
      <c r="C87" s="191"/>
      <c r="D87" s="192" t="s">
        <v>75</v>
      </c>
      <c r="E87" s="193" t="s">
        <v>86</v>
      </c>
      <c r="F87" s="193" t="s">
        <v>671</v>
      </c>
      <c r="G87" s="191"/>
      <c r="H87" s="191"/>
      <c r="I87" s="194"/>
      <c r="J87" s="195">
        <f>BK87</f>
        <v>0</v>
      </c>
      <c r="K87" s="191"/>
      <c r="L87" s="196"/>
      <c r="M87" s="197"/>
      <c r="N87" s="198"/>
      <c r="O87" s="198"/>
      <c r="P87" s="199">
        <f>SUM(P88:P96)</f>
        <v>0</v>
      </c>
      <c r="Q87" s="198"/>
      <c r="R87" s="199">
        <f>SUM(R88:R96)</f>
        <v>0</v>
      </c>
      <c r="S87" s="198"/>
      <c r="T87" s="200">
        <f>SUM(T88:T96)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1" t="s">
        <v>84</v>
      </c>
      <c r="AT87" s="202" t="s">
        <v>75</v>
      </c>
      <c r="AU87" s="202" t="s">
        <v>76</v>
      </c>
      <c r="AY87" s="201" t="s">
        <v>139</v>
      </c>
      <c r="BK87" s="203">
        <f>SUM(BK88:BK96)</f>
        <v>0</v>
      </c>
    </row>
    <row r="88" s="2" customFormat="1" ht="44.25" customHeight="1">
      <c r="A88" s="40"/>
      <c r="B88" s="41"/>
      <c r="C88" s="206" t="s">
        <v>86</v>
      </c>
      <c r="D88" s="206" t="s">
        <v>142</v>
      </c>
      <c r="E88" s="207" t="s">
        <v>672</v>
      </c>
      <c r="F88" s="208" t="s">
        <v>673</v>
      </c>
      <c r="G88" s="209" t="s">
        <v>594</v>
      </c>
      <c r="H88" s="210">
        <v>1</v>
      </c>
      <c r="I88" s="211"/>
      <c r="J88" s="212">
        <f>ROUND(I88*H88,2)</f>
        <v>0</v>
      </c>
      <c r="K88" s="208" t="s">
        <v>19</v>
      </c>
      <c r="L88" s="46"/>
      <c r="M88" s="213" t="s">
        <v>19</v>
      </c>
      <c r="N88" s="214" t="s">
        <v>47</v>
      </c>
      <c r="O88" s="86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7" t="s">
        <v>147</v>
      </c>
      <c r="AT88" s="217" t="s">
        <v>142</v>
      </c>
      <c r="AU88" s="217" t="s">
        <v>84</v>
      </c>
      <c r="AY88" s="19" t="s">
        <v>139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9" t="s">
        <v>84</v>
      </c>
      <c r="BK88" s="218">
        <f>ROUND(I88*H88,2)</f>
        <v>0</v>
      </c>
      <c r="BL88" s="19" t="s">
        <v>147</v>
      </c>
      <c r="BM88" s="217" t="s">
        <v>147</v>
      </c>
    </row>
    <row r="89" s="2" customFormat="1" ht="24.15" customHeight="1">
      <c r="A89" s="40"/>
      <c r="B89" s="41"/>
      <c r="C89" s="206" t="s">
        <v>140</v>
      </c>
      <c r="D89" s="206" t="s">
        <v>142</v>
      </c>
      <c r="E89" s="207" t="s">
        <v>674</v>
      </c>
      <c r="F89" s="208" t="s">
        <v>675</v>
      </c>
      <c r="G89" s="209" t="s">
        <v>594</v>
      </c>
      <c r="H89" s="210">
        <v>1</v>
      </c>
      <c r="I89" s="211"/>
      <c r="J89" s="212">
        <f>ROUND(I89*H89,2)</f>
        <v>0</v>
      </c>
      <c r="K89" s="208" t="s">
        <v>19</v>
      </c>
      <c r="L89" s="46"/>
      <c r="M89" s="213" t="s">
        <v>19</v>
      </c>
      <c r="N89" s="214" t="s">
        <v>47</v>
      </c>
      <c r="O89" s="86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147</v>
      </c>
      <c r="AT89" s="217" t="s">
        <v>142</v>
      </c>
      <c r="AU89" s="217" t="s">
        <v>84</v>
      </c>
      <c r="AY89" s="19" t="s">
        <v>139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84</v>
      </c>
      <c r="BK89" s="218">
        <f>ROUND(I89*H89,2)</f>
        <v>0</v>
      </c>
      <c r="BL89" s="19" t="s">
        <v>147</v>
      </c>
      <c r="BM89" s="217" t="s">
        <v>154</v>
      </c>
    </row>
    <row r="90" s="2" customFormat="1" ht="24.15" customHeight="1">
      <c r="A90" s="40"/>
      <c r="B90" s="41"/>
      <c r="C90" s="206" t="s">
        <v>147</v>
      </c>
      <c r="D90" s="206" t="s">
        <v>142</v>
      </c>
      <c r="E90" s="207" t="s">
        <v>676</v>
      </c>
      <c r="F90" s="208" t="s">
        <v>677</v>
      </c>
      <c r="G90" s="209" t="s">
        <v>594</v>
      </c>
      <c r="H90" s="210">
        <v>4</v>
      </c>
      <c r="I90" s="211"/>
      <c r="J90" s="212">
        <f>ROUND(I90*H90,2)</f>
        <v>0</v>
      </c>
      <c r="K90" s="208" t="s">
        <v>19</v>
      </c>
      <c r="L90" s="46"/>
      <c r="M90" s="213" t="s">
        <v>19</v>
      </c>
      <c r="N90" s="214" t="s">
        <v>47</v>
      </c>
      <c r="O90" s="86"/>
      <c r="P90" s="215">
        <f>O90*H90</f>
        <v>0</v>
      </c>
      <c r="Q90" s="215">
        <v>0</v>
      </c>
      <c r="R90" s="215">
        <f>Q90*H90</f>
        <v>0</v>
      </c>
      <c r="S90" s="215">
        <v>0</v>
      </c>
      <c r="T90" s="216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147</v>
      </c>
      <c r="AT90" s="217" t="s">
        <v>142</v>
      </c>
      <c r="AU90" s="217" t="s">
        <v>84</v>
      </c>
      <c r="AY90" s="19" t="s">
        <v>139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84</v>
      </c>
      <c r="BK90" s="218">
        <f>ROUND(I90*H90,2)</f>
        <v>0</v>
      </c>
      <c r="BL90" s="19" t="s">
        <v>147</v>
      </c>
      <c r="BM90" s="217" t="s">
        <v>192</v>
      </c>
    </row>
    <row r="91" s="2" customFormat="1" ht="24.15" customHeight="1">
      <c r="A91" s="40"/>
      <c r="B91" s="41"/>
      <c r="C91" s="206" t="s">
        <v>174</v>
      </c>
      <c r="D91" s="206" t="s">
        <v>142</v>
      </c>
      <c r="E91" s="207" t="s">
        <v>678</v>
      </c>
      <c r="F91" s="208" t="s">
        <v>679</v>
      </c>
      <c r="G91" s="209" t="s">
        <v>594</v>
      </c>
      <c r="H91" s="210">
        <v>5</v>
      </c>
      <c r="I91" s="211"/>
      <c r="J91" s="212">
        <f>ROUND(I91*H91,2)</f>
        <v>0</v>
      </c>
      <c r="K91" s="208" t="s">
        <v>19</v>
      </c>
      <c r="L91" s="46"/>
      <c r="M91" s="213" t="s">
        <v>19</v>
      </c>
      <c r="N91" s="214" t="s">
        <v>47</v>
      </c>
      <c r="O91" s="86"/>
      <c r="P91" s="215">
        <f>O91*H91</f>
        <v>0</v>
      </c>
      <c r="Q91" s="215">
        <v>0</v>
      </c>
      <c r="R91" s="215">
        <f>Q91*H91</f>
        <v>0</v>
      </c>
      <c r="S91" s="215">
        <v>0</v>
      </c>
      <c r="T91" s="216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7" t="s">
        <v>147</v>
      </c>
      <c r="AT91" s="217" t="s">
        <v>142</v>
      </c>
      <c r="AU91" s="217" t="s">
        <v>84</v>
      </c>
      <c r="AY91" s="19" t="s">
        <v>139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9" t="s">
        <v>84</v>
      </c>
      <c r="BK91" s="218">
        <f>ROUND(I91*H91,2)</f>
        <v>0</v>
      </c>
      <c r="BL91" s="19" t="s">
        <v>147</v>
      </c>
      <c r="BM91" s="217" t="s">
        <v>205</v>
      </c>
    </row>
    <row r="92" s="2" customFormat="1" ht="21.75" customHeight="1">
      <c r="A92" s="40"/>
      <c r="B92" s="41"/>
      <c r="C92" s="206" t="s">
        <v>154</v>
      </c>
      <c r="D92" s="206" t="s">
        <v>142</v>
      </c>
      <c r="E92" s="207" t="s">
        <v>680</v>
      </c>
      <c r="F92" s="208" t="s">
        <v>681</v>
      </c>
      <c r="G92" s="209" t="s">
        <v>594</v>
      </c>
      <c r="H92" s="210">
        <v>1</v>
      </c>
      <c r="I92" s="211"/>
      <c r="J92" s="212">
        <f>ROUND(I92*H92,2)</f>
        <v>0</v>
      </c>
      <c r="K92" s="208" t="s">
        <v>19</v>
      </c>
      <c r="L92" s="46"/>
      <c r="M92" s="213" t="s">
        <v>19</v>
      </c>
      <c r="N92" s="214" t="s">
        <v>47</v>
      </c>
      <c r="O92" s="86"/>
      <c r="P92" s="215">
        <f>O92*H92</f>
        <v>0</v>
      </c>
      <c r="Q92" s="215">
        <v>0</v>
      </c>
      <c r="R92" s="215">
        <f>Q92*H92</f>
        <v>0</v>
      </c>
      <c r="S92" s="215">
        <v>0</v>
      </c>
      <c r="T92" s="216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147</v>
      </c>
      <c r="AT92" s="217" t="s">
        <v>142</v>
      </c>
      <c r="AU92" s="217" t="s">
        <v>84</v>
      </c>
      <c r="AY92" s="19" t="s">
        <v>139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84</v>
      </c>
      <c r="BK92" s="218">
        <f>ROUND(I92*H92,2)</f>
        <v>0</v>
      </c>
      <c r="BL92" s="19" t="s">
        <v>147</v>
      </c>
      <c r="BM92" s="217" t="s">
        <v>8</v>
      </c>
    </row>
    <row r="93" s="2" customFormat="1" ht="16.5" customHeight="1">
      <c r="A93" s="40"/>
      <c r="B93" s="41"/>
      <c r="C93" s="206" t="s">
        <v>184</v>
      </c>
      <c r="D93" s="206" t="s">
        <v>142</v>
      </c>
      <c r="E93" s="207" t="s">
        <v>682</v>
      </c>
      <c r="F93" s="208" t="s">
        <v>683</v>
      </c>
      <c r="G93" s="209" t="s">
        <v>594</v>
      </c>
      <c r="H93" s="210">
        <v>1</v>
      </c>
      <c r="I93" s="211"/>
      <c r="J93" s="212">
        <f>ROUND(I93*H93,2)</f>
        <v>0</v>
      </c>
      <c r="K93" s="208" t="s">
        <v>19</v>
      </c>
      <c r="L93" s="46"/>
      <c r="M93" s="213" t="s">
        <v>19</v>
      </c>
      <c r="N93" s="214" t="s">
        <v>47</v>
      </c>
      <c r="O93" s="86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147</v>
      </c>
      <c r="AT93" s="217" t="s">
        <v>142</v>
      </c>
      <c r="AU93" s="217" t="s">
        <v>84</v>
      </c>
      <c r="AY93" s="19" t="s">
        <v>139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84</v>
      </c>
      <c r="BK93" s="218">
        <f>ROUND(I93*H93,2)</f>
        <v>0</v>
      </c>
      <c r="BL93" s="19" t="s">
        <v>147</v>
      </c>
      <c r="BM93" s="217" t="s">
        <v>230</v>
      </c>
    </row>
    <row r="94" s="2" customFormat="1" ht="16.5" customHeight="1">
      <c r="A94" s="40"/>
      <c r="B94" s="41"/>
      <c r="C94" s="206" t="s">
        <v>192</v>
      </c>
      <c r="D94" s="206" t="s">
        <v>142</v>
      </c>
      <c r="E94" s="207" t="s">
        <v>684</v>
      </c>
      <c r="F94" s="208" t="s">
        <v>685</v>
      </c>
      <c r="G94" s="209" t="s">
        <v>594</v>
      </c>
      <c r="H94" s="210">
        <v>10</v>
      </c>
      <c r="I94" s="211"/>
      <c r="J94" s="212">
        <f>ROUND(I94*H94,2)</f>
        <v>0</v>
      </c>
      <c r="K94" s="208" t="s">
        <v>19</v>
      </c>
      <c r="L94" s="46"/>
      <c r="M94" s="213" t="s">
        <v>19</v>
      </c>
      <c r="N94" s="214" t="s">
        <v>47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147</v>
      </c>
      <c r="AT94" s="217" t="s">
        <v>142</v>
      </c>
      <c r="AU94" s="217" t="s">
        <v>84</v>
      </c>
      <c r="AY94" s="19" t="s">
        <v>139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84</v>
      </c>
      <c r="BK94" s="218">
        <f>ROUND(I94*H94,2)</f>
        <v>0</v>
      </c>
      <c r="BL94" s="19" t="s">
        <v>147</v>
      </c>
      <c r="BM94" s="217" t="s">
        <v>243</v>
      </c>
    </row>
    <row r="95" s="2" customFormat="1" ht="33" customHeight="1">
      <c r="A95" s="40"/>
      <c r="B95" s="41"/>
      <c r="C95" s="206" t="s">
        <v>199</v>
      </c>
      <c r="D95" s="206" t="s">
        <v>142</v>
      </c>
      <c r="E95" s="207" t="s">
        <v>686</v>
      </c>
      <c r="F95" s="208" t="s">
        <v>687</v>
      </c>
      <c r="G95" s="209" t="s">
        <v>223</v>
      </c>
      <c r="H95" s="210">
        <v>25</v>
      </c>
      <c r="I95" s="211"/>
      <c r="J95" s="212">
        <f>ROUND(I95*H95,2)</f>
        <v>0</v>
      </c>
      <c r="K95" s="208" t="s">
        <v>19</v>
      </c>
      <c r="L95" s="46"/>
      <c r="M95" s="213" t="s">
        <v>19</v>
      </c>
      <c r="N95" s="214" t="s">
        <v>47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147</v>
      </c>
      <c r="AT95" s="217" t="s">
        <v>142</v>
      </c>
      <c r="AU95" s="217" t="s">
        <v>84</v>
      </c>
      <c r="AY95" s="19" t="s">
        <v>139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84</v>
      </c>
      <c r="BK95" s="218">
        <f>ROUND(I95*H95,2)</f>
        <v>0</v>
      </c>
      <c r="BL95" s="19" t="s">
        <v>147</v>
      </c>
      <c r="BM95" s="217" t="s">
        <v>257</v>
      </c>
    </row>
    <row r="96" s="2" customFormat="1" ht="16.5" customHeight="1">
      <c r="A96" s="40"/>
      <c r="B96" s="41"/>
      <c r="C96" s="206" t="s">
        <v>205</v>
      </c>
      <c r="D96" s="206" t="s">
        <v>142</v>
      </c>
      <c r="E96" s="207" t="s">
        <v>688</v>
      </c>
      <c r="F96" s="208" t="s">
        <v>689</v>
      </c>
      <c r="G96" s="209" t="s">
        <v>594</v>
      </c>
      <c r="H96" s="210">
        <v>10</v>
      </c>
      <c r="I96" s="211"/>
      <c r="J96" s="212">
        <f>ROUND(I96*H96,2)</f>
        <v>0</v>
      </c>
      <c r="K96" s="208" t="s">
        <v>19</v>
      </c>
      <c r="L96" s="46"/>
      <c r="M96" s="213" t="s">
        <v>19</v>
      </c>
      <c r="N96" s="214" t="s">
        <v>47</v>
      </c>
      <c r="O96" s="86"/>
      <c r="P96" s="215">
        <f>O96*H96</f>
        <v>0</v>
      </c>
      <c r="Q96" s="215">
        <v>0</v>
      </c>
      <c r="R96" s="215">
        <f>Q96*H96</f>
        <v>0</v>
      </c>
      <c r="S96" s="215">
        <v>0</v>
      </c>
      <c r="T96" s="216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7" t="s">
        <v>147</v>
      </c>
      <c r="AT96" s="217" t="s">
        <v>142</v>
      </c>
      <c r="AU96" s="217" t="s">
        <v>84</v>
      </c>
      <c r="AY96" s="19" t="s">
        <v>139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9" t="s">
        <v>84</v>
      </c>
      <c r="BK96" s="218">
        <f>ROUND(I96*H96,2)</f>
        <v>0</v>
      </c>
      <c r="BL96" s="19" t="s">
        <v>147</v>
      </c>
      <c r="BM96" s="217" t="s">
        <v>271</v>
      </c>
    </row>
    <row r="97" s="12" customFormat="1" ht="25.92" customHeight="1">
      <c r="A97" s="12"/>
      <c r="B97" s="190"/>
      <c r="C97" s="191"/>
      <c r="D97" s="192" t="s">
        <v>75</v>
      </c>
      <c r="E97" s="193" t="s">
        <v>140</v>
      </c>
      <c r="F97" s="193" t="s">
        <v>690</v>
      </c>
      <c r="G97" s="191"/>
      <c r="H97" s="191"/>
      <c r="I97" s="194"/>
      <c r="J97" s="195">
        <f>BK97</f>
        <v>0</v>
      </c>
      <c r="K97" s="191"/>
      <c r="L97" s="196"/>
      <c r="M97" s="197"/>
      <c r="N97" s="198"/>
      <c r="O97" s="198"/>
      <c r="P97" s="199">
        <f>SUM(P98:P102)</f>
        <v>0</v>
      </c>
      <c r="Q97" s="198"/>
      <c r="R97" s="199">
        <f>SUM(R98:R102)</f>
        <v>0</v>
      </c>
      <c r="S97" s="198"/>
      <c r="T97" s="200">
        <f>SUM(T98:T102)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1" t="s">
        <v>84</v>
      </c>
      <c r="AT97" s="202" t="s">
        <v>75</v>
      </c>
      <c r="AU97" s="202" t="s">
        <v>76</v>
      </c>
      <c r="AY97" s="201" t="s">
        <v>139</v>
      </c>
      <c r="BK97" s="203">
        <f>SUM(BK98:BK102)</f>
        <v>0</v>
      </c>
    </row>
    <row r="98" s="2" customFormat="1" ht="16.5" customHeight="1">
      <c r="A98" s="40"/>
      <c r="B98" s="41"/>
      <c r="C98" s="206" t="s">
        <v>210</v>
      </c>
      <c r="D98" s="206" t="s">
        <v>142</v>
      </c>
      <c r="E98" s="207" t="s">
        <v>691</v>
      </c>
      <c r="F98" s="208" t="s">
        <v>692</v>
      </c>
      <c r="G98" s="209" t="s">
        <v>223</v>
      </c>
      <c r="H98" s="210">
        <v>150</v>
      </c>
      <c r="I98" s="211"/>
      <c r="J98" s="212">
        <f>ROUND(I98*H98,2)</f>
        <v>0</v>
      </c>
      <c r="K98" s="208" t="s">
        <v>19</v>
      </c>
      <c r="L98" s="46"/>
      <c r="M98" s="213" t="s">
        <v>19</v>
      </c>
      <c r="N98" s="214" t="s">
        <v>47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147</v>
      </c>
      <c r="AT98" s="217" t="s">
        <v>142</v>
      </c>
      <c r="AU98" s="217" t="s">
        <v>84</v>
      </c>
      <c r="AY98" s="19" t="s">
        <v>139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84</v>
      </c>
      <c r="BK98" s="218">
        <f>ROUND(I98*H98,2)</f>
        <v>0</v>
      </c>
      <c r="BL98" s="19" t="s">
        <v>147</v>
      </c>
      <c r="BM98" s="217" t="s">
        <v>281</v>
      </c>
    </row>
    <row r="99" s="2" customFormat="1" ht="16.5" customHeight="1">
      <c r="A99" s="40"/>
      <c r="B99" s="41"/>
      <c r="C99" s="206" t="s">
        <v>8</v>
      </c>
      <c r="D99" s="206" t="s">
        <v>142</v>
      </c>
      <c r="E99" s="207" t="s">
        <v>693</v>
      </c>
      <c r="F99" s="208" t="s">
        <v>694</v>
      </c>
      <c r="G99" s="209" t="s">
        <v>223</v>
      </c>
      <c r="H99" s="210">
        <v>35</v>
      </c>
      <c r="I99" s="211"/>
      <c r="J99" s="212">
        <f>ROUND(I99*H99,2)</f>
        <v>0</v>
      </c>
      <c r="K99" s="208" t="s">
        <v>19</v>
      </c>
      <c r="L99" s="46"/>
      <c r="M99" s="213" t="s">
        <v>19</v>
      </c>
      <c r="N99" s="214" t="s">
        <v>47</v>
      </c>
      <c r="O99" s="86"/>
      <c r="P99" s="215">
        <f>O99*H99</f>
        <v>0</v>
      </c>
      <c r="Q99" s="215">
        <v>0</v>
      </c>
      <c r="R99" s="215">
        <f>Q99*H99</f>
        <v>0</v>
      </c>
      <c r="S99" s="215">
        <v>0</v>
      </c>
      <c r="T99" s="216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7" t="s">
        <v>147</v>
      </c>
      <c r="AT99" s="217" t="s">
        <v>142</v>
      </c>
      <c r="AU99" s="217" t="s">
        <v>84</v>
      </c>
      <c r="AY99" s="19" t="s">
        <v>139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9" t="s">
        <v>84</v>
      </c>
      <c r="BK99" s="218">
        <f>ROUND(I99*H99,2)</f>
        <v>0</v>
      </c>
      <c r="BL99" s="19" t="s">
        <v>147</v>
      </c>
      <c r="BM99" s="217" t="s">
        <v>296</v>
      </c>
    </row>
    <row r="100" s="2" customFormat="1" ht="16.5" customHeight="1">
      <c r="A100" s="40"/>
      <c r="B100" s="41"/>
      <c r="C100" s="206" t="s">
        <v>220</v>
      </c>
      <c r="D100" s="206" t="s">
        <v>142</v>
      </c>
      <c r="E100" s="207" t="s">
        <v>695</v>
      </c>
      <c r="F100" s="208" t="s">
        <v>696</v>
      </c>
      <c r="G100" s="209" t="s">
        <v>223</v>
      </c>
      <c r="H100" s="210">
        <v>30</v>
      </c>
      <c r="I100" s="211"/>
      <c r="J100" s="212">
        <f>ROUND(I100*H100,2)</f>
        <v>0</v>
      </c>
      <c r="K100" s="208" t="s">
        <v>19</v>
      </c>
      <c r="L100" s="46"/>
      <c r="M100" s="213" t="s">
        <v>19</v>
      </c>
      <c r="N100" s="214" t="s">
        <v>47</v>
      </c>
      <c r="O100" s="86"/>
      <c r="P100" s="215">
        <f>O100*H100</f>
        <v>0</v>
      </c>
      <c r="Q100" s="215">
        <v>0</v>
      </c>
      <c r="R100" s="215">
        <f>Q100*H100</f>
        <v>0</v>
      </c>
      <c r="S100" s="215">
        <v>0</v>
      </c>
      <c r="T100" s="21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7" t="s">
        <v>147</v>
      </c>
      <c r="AT100" s="217" t="s">
        <v>142</v>
      </c>
      <c r="AU100" s="217" t="s">
        <v>84</v>
      </c>
      <c r="AY100" s="19" t="s">
        <v>139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9" t="s">
        <v>84</v>
      </c>
      <c r="BK100" s="218">
        <f>ROUND(I100*H100,2)</f>
        <v>0</v>
      </c>
      <c r="BL100" s="19" t="s">
        <v>147</v>
      </c>
      <c r="BM100" s="217" t="s">
        <v>306</v>
      </c>
    </row>
    <row r="101" s="2" customFormat="1" ht="16.5" customHeight="1">
      <c r="A101" s="40"/>
      <c r="B101" s="41"/>
      <c r="C101" s="206" t="s">
        <v>230</v>
      </c>
      <c r="D101" s="206" t="s">
        <v>142</v>
      </c>
      <c r="E101" s="207" t="s">
        <v>697</v>
      </c>
      <c r="F101" s="208" t="s">
        <v>698</v>
      </c>
      <c r="G101" s="209" t="s">
        <v>223</v>
      </c>
      <c r="H101" s="210">
        <v>50</v>
      </c>
      <c r="I101" s="211"/>
      <c r="J101" s="212">
        <f>ROUND(I101*H101,2)</f>
        <v>0</v>
      </c>
      <c r="K101" s="208" t="s">
        <v>19</v>
      </c>
      <c r="L101" s="46"/>
      <c r="M101" s="213" t="s">
        <v>19</v>
      </c>
      <c r="N101" s="214" t="s">
        <v>47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147</v>
      </c>
      <c r="AT101" s="217" t="s">
        <v>142</v>
      </c>
      <c r="AU101" s="217" t="s">
        <v>84</v>
      </c>
      <c r="AY101" s="19" t="s">
        <v>139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84</v>
      </c>
      <c r="BK101" s="218">
        <f>ROUND(I101*H101,2)</f>
        <v>0</v>
      </c>
      <c r="BL101" s="19" t="s">
        <v>147</v>
      </c>
      <c r="BM101" s="217" t="s">
        <v>317</v>
      </c>
    </row>
    <row r="102" s="2" customFormat="1" ht="16.5" customHeight="1">
      <c r="A102" s="40"/>
      <c r="B102" s="41"/>
      <c r="C102" s="206" t="s">
        <v>238</v>
      </c>
      <c r="D102" s="206" t="s">
        <v>142</v>
      </c>
      <c r="E102" s="207" t="s">
        <v>699</v>
      </c>
      <c r="F102" s="208" t="s">
        <v>700</v>
      </c>
      <c r="G102" s="209" t="s">
        <v>246</v>
      </c>
      <c r="H102" s="210">
        <v>1</v>
      </c>
      <c r="I102" s="211"/>
      <c r="J102" s="212">
        <f>ROUND(I102*H102,2)</f>
        <v>0</v>
      </c>
      <c r="K102" s="208" t="s">
        <v>19</v>
      </c>
      <c r="L102" s="46"/>
      <c r="M102" s="213" t="s">
        <v>19</v>
      </c>
      <c r="N102" s="214" t="s">
        <v>47</v>
      </c>
      <c r="O102" s="86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147</v>
      </c>
      <c r="AT102" s="217" t="s">
        <v>142</v>
      </c>
      <c r="AU102" s="217" t="s">
        <v>84</v>
      </c>
      <c r="AY102" s="19" t="s">
        <v>139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84</v>
      </c>
      <c r="BK102" s="218">
        <f>ROUND(I102*H102,2)</f>
        <v>0</v>
      </c>
      <c r="BL102" s="19" t="s">
        <v>147</v>
      </c>
      <c r="BM102" s="217" t="s">
        <v>328</v>
      </c>
    </row>
    <row r="103" s="12" customFormat="1" ht="25.92" customHeight="1">
      <c r="A103" s="12"/>
      <c r="B103" s="190"/>
      <c r="C103" s="191"/>
      <c r="D103" s="192" t="s">
        <v>75</v>
      </c>
      <c r="E103" s="193" t="s">
        <v>147</v>
      </c>
      <c r="F103" s="193" t="s">
        <v>701</v>
      </c>
      <c r="G103" s="191"/>
      <c r="H103" s="191"/>
      <c r="I103" s="194"/>
      <c r="J103" s="195">
        <f>BK103</f>
        <v>0</v>
      </c>
      <c r="K103" s="191"/>
      <c r="L103" s="196"/>
      <c r="M103" s="197"/>
      <c r="N103" s="198"/>
      <c r="O103" s="198"/>
      <c r="P103" s="199">
        <f>SUM(P104:P110)</f>
        <v>0</v>
      </c>
      <c r="Q103" s="198"/>
      <c r="R103" s="199">
        <f>SUM(R104:R110)</f>
        <v>0</v>
      </c>
      <c r="S103" s="198"/>
      <c r="T103" s="200">
        <f>SUM(T104:T110)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01" t="s">
        <v>84</v>
      </c>
      <c r="AT103" s="202" t="s">
        <v>75</v>
      </c>
      <c r="AU103" s="202" t="s">
        <v>76</v>
      </c>
      <c r="AY103" s="201" t="s">
        <v>139</v>
      </c>
      <c r="BK103" s="203">
        <f>SUM(BK104:BK110)</f>
        <v>0</v>
      </c>
    </row>
    <row r="104" s="2" customFormat="1" ht="55.5" customHeight="1">
      <c r="A104" s="40"/>
      <c r="B104" s="41"/>
      <c r="C104" s="206" t="s">
        <v>243</v>
      </c>
      <c r="D104" s="206" t="s">
        <v>142</v>
      </c>
      <c r="E104" s="207" t="s">
        <v>702</v>
      </c>
      <c r="F104" s="208" t="s">
        <v>703</v>
      </c>
      <c r="G104" s="209" t="s">
        <v>661</v>
      </c>
      <c r="H104" s="210">
        <v>16</v>
      </c>
      <c r="I104" s="211"/>
      <c r="J104" s="212">
        <f>ROUND(I104*H104,2)</f>
        <v>0</v>
      </c>
      <c r="K104" s="208" t="s">
        <v>19</v>
      </c>
      <c r="L104" s="46"/>
      <c r="M104" s="213" t="s">
        <v>19</v>
      </c>
      <c r="N104" s="214" t="s">
        <v>47</v>
      </c>
      <c r="O104" s="86"/>
      <c r="P104" s="215">
        <f>O104*H104</f>
        <v>0</v>
      </c>
      <c r="Q104" s="215">
        <v>0</v>
      </c>
      <c r="R104" s="215">
        <f>Q104*H104</f>
        <v>0</v>
      </c>
      <c r="S104" s="215">
        <v>0</v>
      </c>
      <c r="T104" s="21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147</v>
      </c>
      <c r="AT104" s="217" t="s">
        <v>142</v>
      </c>
      <c r="AU104" s="217" t="s">
        <v>84</v>
      </c>
      <c r="AY104" s="19" t="s">
        <v>139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84</v>
      </c>
      <c r="BK104" s="218">
        <f>ROUND(I104*H104,2)</f>
        <v>0</v>
      </c>
      <c r="BL104" s="19" t="s">
        <v>147</v>
      </c>
      <c r="BM104" s="217" t="s">
        <v>344</v>
      </c>
    </row>
    <row r="105" s="2" customFormat="1" ht="24.15" customHeight="1">
      <c r="A105" s="40"/>
      <c r="B105" s="41"/>
      <c r="C105" s="206" t="s">
        <v>250</v>
      </c>
      <c r="D105" s="206" t="s">
        <v>142</v>
      </c>
      <c r="E105" s="207" t="s">
        <v>704</v>
      </c>
      <c r="F105" s="208" t="s">
        <v>705</v>
      </c>
      <c r="G105" s="209" t="s">
        <v>661</v>
      </c>
      <c r="H105" s="210">
        <v>32</v>
      </c>
      <c r="I105" s="211"/>
      <c r="J105" s="212">
        <f>ROUND(I105*H105,2)</f>
        <v>0</v>
      </c>
      <c r="K105" s="208" t="s">
        <v>19</v>
      </c>
      <c r="L105" s="46"/>
      <c r="M105" s="213" t="s">
        <v>19</v>
      </c>
      <c r="N105" s="214" t="s">
        <v>47</v>
      </c>
      <c r="O105" s="86"/>
      <c r="P105" s="215">
        <f>O105*H105</f>
        <v>0</v>
      </c>
      <c r="Q105" s="215">
        <v>0</v>
      </c>
      <c r="R105" s="215">
        <f>Q105*H105</f>
        <v>0</v>
      </c>
      <c r="S105" s="215">
        <v>0</v>
      </c>
      <c r="T105" s="216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7" t="s">
        <v>147</v>
      </c>
      <c r="AT105" s="217" t="s">
        <v>142</v>
      </c>
      <c r="AU105" s="217" t="s">
        <v>84</v>
      </c>
      <c r="AY105" s="19" t="s">
        <v>139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9" t="s">
        <v>84</v>
      </c>
      <c r="BK105" s="218">
        <f>ROUND(I105*H105,2)</f>
        <v>0</v>
      </c>
      <c r="BL105" s="19" t="s">
        <v>147</v>
      </c>
      <c r="BM105" s="217" t="s">
        <v>353</v>
      </c>
    </row>
    <row r="106" s="2" customFormat="1" ht="24.15" customHeight="1">
      <c r="A106" s="40"/>
      <c r="B106" s="41"/>
      <c r="C106" s="206" t="s">
        <v>257</v>
      </c>
      <c r="D106" s="206" t="s">
        <v>142</v>
      </c>
      <c r="E106" s="207" t="s">
        <v>706</v>
      </c>
      <c r="F106" s="208" t="s">
        <v>707</v>
      </c>
      <c r="G106" s="209" t="s">
        <v>223</v>
      </c>
      <c r="H106" s="210">
        <v>15</v>
      </c>
      <c r="I106" s="211"/>
      <c r="J106" s="212">
        <f>ROUND(I106*H106,2)</f>
        <v>0</v>
      </c>
      <c r="K106" s="208" t="s">
        <v>19</v>
      </c>
      <c r="L106" s="46"/>
      <c r="M106" s="213" t="s">
        <v>19</v>
      </c>
      <c r="N106" s="214" t="s">
        <v>47</v>
      </c>
      <c r="O106" s="86"/>
      <c r="P106" s="215">
        <f>O106*H106</f>
        <v>0</v>
      </c>
      <c r="Q106" s="215">
        <v>0</v>
      </c>
      <c r="R106" s="215">
        <f>Q106*H106</f>
        <v>0</v>
      </c>
      <c r="S106" s="215">
        <v>0</v>
      </c>
      <c r="T106" s="21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7" t="s">
        <v>147</v>
      </c>
      <c r="AT106" s="217" t="s">
        <v>142</v>
      </c>
      <c r="AU106" s="217" t="s">
        <v>84</v>
      </c>
      <c r="AY106" s="19" t="s">
        <v>139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9" t="s">
        <v>84</v>
      </c>
      <c r="BK106" s="218">
        <f>ROUND(I106*H106,2)</f>
        <v>0</v>
      </c>
      <c r="BL106" s="19" t="s">
        <v>147</v>
      </c>
      <c r="BM106" s="217" t="s">
        <v>364</v>
      </c>
    </row>
    <row r="107" s="2" customFormat="1" ht="33" customHeight="1">
      <c r="A107" s="40"/>
      <c r="B107" s="41"/>
      <c r="C107" s="206" t="s">
        <v>264</v>
      </c>
      <c r="D107" s="206" t="s">
        <v>142</v>
      </c>
      <c r="E107" s="207" t="s">
        <v>708</v>
      </c>
      <c r="F107" s="208" t="s">
        <v>709</v>
      </c>
      <c r="G107" s="209" t="s">
        <v>594</v>
      </c>
      <c r="H107" s="210">
        <v>3</v>
      </c>
      <c r="I107" s="211"/>
      <c r="J107" s="212">
        <f>ROUND(I107*H107,2)</f>
        <v>0</v>
      </c>
      <c r="K107" s="208" t="s">
        <v>19</v>
      </c>
      <c r="L107" s="46"/>
      <c r="M107" s="213" t="s">
        <v>19</v>
      </c>
      <c r="N107" s="214" t="s">
        <v>47</v>
      </c>
      <c r="O107" s="86"/>
      <c r="P107" s="215">
        <f>O107*H107</f>
        <v>0</v>
      </c>
      <c r="Q107" s="215">
        <v>0</v>
      </c>
      <c r="R107" s="215">
        <f>Q107*H107</f>
        <v>0</v>
      </c>
      <c r="S107" s="215">
        <v>0</v>
      </c>
      <c r="T107" s="21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147</v>
      </c>
      <c r="AT107" s="217" t="s">
        <v>142</v>
      </c>
      <c r="AU107" s="217" t="s">
        <v>84</v>
      </c>
      <c r="AY107" s="19" t="s">
        <v>139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84</v>
      </c>
      <c r="BK107" s="218">
        <f>ROUND(I107*H107,2)</f>
        <v>0</v>
      </c>
      <c r="BL107" s="19" t="s">
        <v>147</v>
      </c>
      <c r="BM107" s="217" t="s">
        <v>378</v>
      </c>
    </row>
    <row r="108" s="2" customFormat="1" ht="16.5" customHeight="1">
      <c r="A108" s="40"/>
      <c r="B108" s="41"/>
      <c r="C108" s="206" t="s">
        <v>271</v>
      </c>
      <c r="D108" s="206" t="s">
        <v>142</v>
      </c>
      <c r="E108" s="207" t="s">
        <v>710</v>
      </c>
      <c r="F108" s="208" t="s">
        <v>711</v>
      </c>
      <c r="G108" s="209" t="s">
        <v>661</v>
      </c>
      <c r="H108" s="210">
        <v>4</v>
      </c>
      <c r="I108" s="211"/>
      <c r="J108" s="212">
        <f>ROUND(I108*H108,2)</f>
        <v>0</v>
      </c>
      <c r="K108" s="208" t="s">
        <v>19</v>
      </c>
      <c r="L108" s="46"/>
      <c r="M108" s="213" t="s">
        <v>19</v>
      </c>
      <c r="N108" s="214" t="s">
        <v>47</v>
      </c>
      <c r="O108" s="86"/>
      <c r="P108" s="215">
        <f>O108*H108</f>
        <v>0</v>
      </c>
      <c r="Q108" s="215">
        <v>0</v>
      </c>
      <c r="R108" s="215">
        <f>Q108*H108</f>
        <v>0</v>
      </c>
      <c r="S108" s="215">
        <v>0</v>
      </c>
      <c r="T108" s="21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147</v>
      </c>
      <c r="AT108" s="217" t="s">
        <v>142</v>
      </c>
      <c r="AU108" s="217" t="s">
        <v>84</v>
      </c>
      <c r="AY108" s="19" t="s">
        <v>139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84</v>
      </c>
      <c r="BK108" s="218">
        <f>ROUND(I108*H108,2)</f>
        <v>0</v>
      </c>
      <c r="BL108" s="19" t="s">
        <v>147</v>
      </c>
      <c r="BM108" s="217" t="s">
        <v>390</v>
      </c>
    </row>
    <row r="109" s="2" customFormat="1" ht="55.5" customHeight="1">
      <c r="A109" s="40"/>
      <c r="B109" s="41"/>
      <c r="C109" s="206" t="s">
        <v>7</v>
      </c>
      <c r="D109" s="206" t="s">
        <v>142</v>
      </c>
      <c r="E109" s="207" t="s">
        <v>712</v>
      </c>
      <c r="F109" s="208" t="s">
        <v>713</v>
      </c>
      <c r="G109" s="209" t="s">
        <v>246</v>
      </c>
      <c r="H109" s="210">
        <v>1</v>
      </c>
      <c r="I109" s="211"/>
      <c r="J109" s="212">
        <f>ROUND(I109*H109,2)</f>
        <v>0</v>
      </c>
      <c r="K109" s="208" t="s">
        <v>19</v>
      </c>
      <c r="L109" s="46"/>
      <c r="M109" s="213" t="s">
        <v>19</v>
      </c>
      <c r="N109" s="214" t="s">
        <v>47</v>
      </c>
      <c r="O109" s="86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7" t="s">
        <v>147</v>
      </c>
      <c r="AT109" s="217" t="s">
        <v>142</v>
      </c>
      <c r="AU109" s="217" t="s">
        <v>84</v>
      </c>
      <c r="AY109" s="19" t="s">
        <v>139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9" t="s">
        <v>84</v>
      </c>
      <c r="BK109" s="218">
        <f>ROUND(I109*H109,2)</f>
        <v>0</v>
      </c>
      <c r="BL109" s="19" t="s">
        <v>147</v>
      </c>
      <c r="BM109" s="217" t="s">
        <v>403</v>
      </c>
    </row>
    <row r="110" s="2" customFormat="1" ht="16.5" customHeight="1">
      <c r="A110" s="40"/>
      <c r="B110" s="41"/>
      <c r="C110" s="206" t="s">
        <v>281</v>
      </c>
      <c r="D110" s="206" t="s">
        <v>142</v>
      </c>
      <c r="E110" s="207" t="s">
        <v>714</v>
      </c>
      <c r="F110" s="208" t="s">
        <v>715</v>
      </c>
      <c r="G110" s="209" t="s">
        <v>661</v>
      </c>
      <c r="H110" s="210">
        <v>5</v>
      </c>
      <c r="I110" s="211"/>
      <c r="J110" s="212">
        <f>ROUND(I110*H110,2)</f>
        <v>0</v>
      </c>
      <c r="K110" s="208" t="s">
        <v>19</v>
      </c>
      <c r="L110" s="46"/>
      <c r="M110" s="213" t="s">
        <v>19</v>
      </c>
      <c r="N110" s="214" t="s">
        <v>47</v>
      </c>
      <c r="O110" s="86"/>
      <c r="P110" s="215">
        <f>O110*H110</f>
        <v>0</v>
      </c>
      <c r="Q110" s="215">
        <v>0</v>
      </c>
      <c r="R110" s="215">
        <f>Q110*H110</f>
        <v>0</v>
      </c>
      <c r="S110" s="215">
        <v>0</v>
      </c>
      <c r="T110" s="21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147</v>
      </c>
      <c r="AT110" s="217" t="s">
        <v>142</v>
      </c>
      <c r="AU110" s="217" t="s">
        <v>84</v>
      </c>
      <c r="AY110" s="19" t="s">
        <v>139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9" t="s">
        <v>84</v>
      </c>
      <c r="BK110" s="218">
        <f>ROUND(I110*H110,2)</f>
        <v>0</v>
      </c>
      <c r="BL110" s="19" t="s">
        <v>147</v>
      </c>
      <c r="BM110" s="217" t="s">
        <v>416</v>
      </c>
    </row>
    <row r="111" s="12" customFormat="1" ht="25.92" customHeight="1">
      <c r="A111" s="12"/>
      <c r="B111" s="190"/>
      <c r="C111" s="191"/>
      <c r="D111" s="192" t="s">
        <v>75</v>
      </c>
      <c r="E111" s="193" t="s">
        <v>174</v>
      </c>
      <c r="F111" s="193" t="s">
        <v>716</v>
      </c>
      <c r="G111" s="191"/>
      <c r="H111" s="191"/>
      <c r="I111" s="194"/>
      <c r="J111" s="195">
        <f>BK111</f>
        <v>0</v>
      </c>
      <c r="K111" s="191"/>
      <c r="L111" s="196"/>
      <c r="M111" s="197"/>
      <c r="N111" s="198"/>
      <c r="O111" s="198"/>
      <c r="P111" s="199">
        <f>SUM(P112:P119)</f>
        <v>0</v>
      </c>
      <c r="Q111" s="198"/>
      <c r="R111" s="199">
        <f>SUM(R112:R119)</f>
        <v>0</v>
      </c>
      <c r="S111" s="198"/>
      <c r="T111" s="200">
        <f>SUM(T112:T119)</f>
        <v>0</v>
      </c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R111" s="201" t="s">
        <v>84</v>
      </c>
      <c r="AT111" s="202" t="s">
        <v>75</v>
      </c>
      <c r="AU111" s="202" t="s">
        <v>76</v>
      </c>
      <c r="AY111" s="201" t="s">
        <v>139</v>
      </c>
      <c r="BK111" s="203">
        <f>SUM(BK112:BK119)</f>
        <v>0</v>
      </c>
    </row>
    <row r="112" s="2" customFormat="1" ht="24.15" customHeight="1">
      <c r="A112" s="40"/>
      <c r="B112" s="41"/>
      <c r="C112" s="206" t="s">
        <v>289</v>
      </c>
      <c r="D112" s="206" t="s">
        <v>142</v>
      </c>
      <c r="E112" s="207" t="s">
        <v>717</v>
      </c>
      <c r="F112" s="208" t="s">
        <v>718</v>
      </c>
      <c r="G112" s="209" t="s">
        <v>594</v>
      </c>
      <c r="H112" s="210">
        <v>1</v>
      </c>
      <c r="I112" s="211"/>
      <c r="J112" s="212">
        <f>ROUND(I112*H112,2)</f>
        <v>0</v>
      </c>
      <c r="K112" s="208" t="s">
        <v>19</v>
      </c>
      <c r="L112" s="46"/>
      <c r="M112" s="213" t="s">
        <v>19</v>
      </c>
      <c r="N112" s="214" t="s">
        <v>47</v>
      </c>
      <c r="O112" s="86"/>
      <c r="P112" s="215">
        <f>O112*H112</f>
        <v>0</v>
      </c>
      <c r="Q112" s="215">
        <v>0</v>
      </c>
      <c r="R112" s="215">
        <f>Q112*H112</f>
        <v>0</v>
      </c>
      <c r="S112" s="215">
        <v>0</v>
      </c>
      <c r="T112" s="216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7" t="s">
        <v>147</v>
      </c>
      <c r="AT112" s="217" t="s">
        <v>142</v>
      </c>
      <c r="AU112" s="217" t="s">
        <v>84</v>
      </c>
      <c r="AY112" s="19" t="s">
        <v>139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9" t="s">
        <v>84</v>
      </c>
      <c r="BK112" s="218">
        <f>ROUND(I112*H112,2)</f>
        <v>0</v>
      </c>
      <c r="BL112" s="19" t="s">
        <v>147</v>
      </c>
      <c r="BM112" s="217" t="s">
        <v>428</v>
      </c>
    </row>
    <row r="113" s="2" customFormat="1" ht="24.15" customHeight="1">
      <c r="A113" s="40"/>
      <c r="B113" s="41"/>
      <c r="C113" s="206" t="s">
        <v>296</v>
      </c>
      <c r="D113" s="206" t="s">
        <v>142</v>
      </c>
      <c r="E113" s="207" t="s">
        <v>719</v>
      </c>
      <c r="F113" s="208" t="s">
        <v>720</v>
      </c>
      <c r="G113" s="209" t="s">
        <v>594</v>
      </c>
      <c r="H113" s="210">
        <v>1</v>
      </c>
      <c r="I113" s="211"/>
      <c r="J113" s="212">
        <f>ROUND(I113*H113,2)</f>
        <v>0</v>
      </c>
      <c r="K113" s="208" t="s">
        <v>19</v>
      </c>
      <c r="L113" s="46"/>
      <c r="M113" s="213" t="s">
        <v>19</v>
      </c>
      <c r="N113" s="214" t="s">
        <v>47</v>
      </c>
      <c r="O113" s="86"/>
      <c r="P113" s="215">
        <f>O113*H113</f>
        <v>0</v>
      </c>
      <c r="Q113" s="215">
        <v>0</v>
      </c>
      <c r="R113" s="215">
        <f>Q113*H113</f>
        <v>0</v>
      </c>
      <c r="S113" s="215">
        <v>0</v>
      </c>
      <c r="T113" s="216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7" t="s">
        <v>147</v>
      </c>
      <c r="AT113" s="217" t="s">
        <v>142</v>
      </c>
      <c r="AU113" s="217" t="s">
        <v>84</v>
      </c>
      <c r="AY113" s="19" t="s">
        <v>139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9" t="s">
        <v>84</v>
      </c>
      <c r="BK113" s="218">
        <f>ROUND(I113*H113,2)</f>
        <v>0</v>
      </c>
      <c r="BL113" s="19" t="s">
        <v>147</v>
      </c>
      <c r="BM113" s="217" t="s">
        <v>442</v>
      </c>
    </row>
    <row r="114" s="2" customFormat="1" ht="16.5" customHeight="1">
      <c r="A114" s="40"/>
      <c r="B114" s="41"/>
      <c r="C114" s="206" t="s">
        <v>300</v>
      </c>
      <c r="D114" s="206" t="s">
        <v>142</v>
      </c>
      <c r="E114" s="207" t="s">
        <v>721</v>
      </c>
      <c r="F114" s="208" t="s">
        <v>722</v>
      </c>
      <c r="G114" s="209" t="s">
        <v>661</v>
      </c>
      <c r="H114" s="210">
        <v>2</v>
      </c>
      <c r="I114" s="211"/>
      <c r="J114" s="212">
        <f>ROUND(I114*H114,2)</f>
        <v>0</v>
      </c>
      <c r="K114" s="208" t="s">
        <v>19</v>
      </c>
      <c r="L114" s="46"/>
      <c r="M114" s="213" t="s">
        <v>19</v>
      </c>
      <c r="N114" s="214" t="s">
        <v>47</v>
      </c>
      <c r="O114" s="86"/>
      <c r="P114" s="215">
        <f>O114*H114</f>
        <v>0</v>
      </c>
      <c r="Q114" s="215">
        <v>0</v>
      </c>
      <c r="R114" s="215">
        <f>Q114*H114</f>
        <v>0</v>
      </c>
      <c r="S114" s="215">
        <v>0</v>
      </c>
      <c r="T114" s="216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7" t="s">
        <v>147</v>
      </c>
      <c r="AT114" s="217" t="s">
        <v>142</v>
      </c>
      <c r="AU114" s="217" t="s">
        <v>84</v>
      </c>
      <c r="AY114" s="19" t="s">
        <v>139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9" t="s">
        <v>84</v>
      </c>
      <c r="BK114" s="218">
        <f>ROUND(I114*H114,2)</f>
        <v>0</v>
      </c>
      <c r="BL114" s="19" t="s">
        <v>147</v>
      </c>
      <c r="BM114" s="217" t="s">
        <v>452</v>
      </c>
    </row>
    <row r="115" s="2" customFormat="1" ht="21.75" customHeight="1">
      <c r="A115" s="40"/>
      <c r="B115" s="41"/>
      <c r="C115" s="206" t="s">
        <v>306</v>
      </c>
      <c r="D115" s="206" t="s">
        <v>142</v>
      </c>
      <c r="E115" s="207" t="s">
        <v>723</v>
      </c>
      <c r="F115" s="208" t="s">
        <v>724</v>
      </c>
      <c r="G115" s="209" t="s">
        <v>661</v>
      </c>
      <c r="H115" s="210">
        <v>3</v>
      </c>
      <c r="I115" s="211"/>
      <c r="J115" s="212">
        <f>ROUND(I115*H115,2)</f>
        <v>0</v>
      </c>
      <c r="K115" s="208" t="s">
        <v>19</v>
      </c>
      <c r="L115" s="46"/>
      <c r="M115" s="213" t="s">
        <v>19</v>
      </c>
      <c r="N115" s="214" t="s">
        <v>47</v>
      </c>
      <c r="O115" s="86"/>
      <c r="P115" s="215">
        <f>O115*H115</f>
        <v>0</v>
      </c>
      <c r="Q115" s="215">
        <v>0</v>
      </c>
      <c r="R115" s="215">
        <f>Q115*H115</f>
        <v>0</v>
      </c>
      <c r="S115" s="215">
        <v>0</v>
      </c>
      <c r="T115" s="216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7" t="s">
        <v>147</v>
      </c>
      <c r="AT115" s="217" t="s">
        <v>142</v>
      </c>
      <c r="AU115" s="217" t="s">
        <v>84</v>
      </c>
      <c r="AY115" s="19" t="s">
        <v>139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9" t="s">
        <v>84</v>
      </c>
      <c r="BK115" s="218">
        <f>ROUND(I115*H115,2)</f>
        <v>0</v>
      </c>
      <c r="BL115" s="19" t="s">
        <v>147</v>
      </c>
      <c r="BM115" s="217" t="s">
        <v>463</v>
      </c>
    </row>
    <row r="116" s="2" customFormat="1" ht="16.5" customHeight="1">
      <c r="A116" s="40"/>
      <c r="B116" s="41"/>
      <c r="C116" s="206" t="s">
        <v>312</v>
      </c>
      <c r="D116" s="206" t="s">
        <v>142</v>
      </c>
      <c r="E116" s="207" t="s">
        <v>725</v>
      </c>
      <c r="F116" s="208" t="s">
        <v>726</v>
      </c>
      <c r="G116" s="209" t="s">
        <v>661</v>
      </c>
      <c r="H116" s="210">
        <v>10</v>
      </c>
      <c r="I116" s="211"/>
      <c r="J116" s="212">
        <f>ROUND(I116*H116,2)</f>
        <v>0</v>
      </c>
      <c r="K116" s="208" t="s">
        <v>19</v>
      </c>
      <c r="L116" s="46"/>
      <c r="M116" s="213" t="s">
        <v>19</v>
      </c>
      <c r="N116" s="214" t="s">
        <v>47</v>
      </c>
      <c r="O116" s="86"/>
      <c r="P116" s="215">
        <f>O116*H116</f>
        <v>0</v>
      </c>
      <c r="Q116" s="215">
        <v>0</v>
      </c>
      <c r="R116" s="215">
        <f>Q116*H116</f>
        <v>0</v>
      </c>
      <c r="S116" s="215">
        <v>0</v>
      </c>
      <c r="T116" s="216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147</v>
      </c>
      <c r="AT116" s="217" t="s">
        <v>142</v>
      </c>
      <c r="AU116" s="217" t="s">
        <v>84</v>
      </c>
      <c r="AY116" s="19" t="s">
        <v>139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84</v>
      </c>
      <c r="BK116" s="218">
        <f>ROUND(I116*H116,2)</f>
        <v>0</v>
      </c>
      <c r="BL116" s="19" t="s">
        <v>147</v>
      </c>
      <c r="BM116" s="217" t="s">
        <v>474</v>
      </c>
    </row>
    <row r="117" s="2" customFormat="1" ht="16.5" customHeight="1">
      <c r="A117" s="40"/>
      <c r="B117" s="41"/>
      <c r="C117" s="206" t="s">
        <v>317</v>
      </c>
      <c r="D117" s="206" t="s">
        <v>142</v>
      </c>
      <c r="E117" s="207" t="s">
        <v>727</v>
      </c>
      <c r="F117" s="208" t="s">
        <v>728</v>
      </c>
      <c r="G117" s="209" t="s">
        <v>246</v>
      </c>
      <c r="H117" s="210">
        <v>1</v>
      </c>
      <c r="I117" s="211"/>
      <c r="J117" s="212">
        <f>ROUND(I117*H117,2)</f>
        <v>0</v>
      </c>
      <c r="K117" s="208" t="s">
        <v>19</v>
      </c>
      <c r="L117" s="46"/>
      <c r="M117" s="213" t="s">
        <v>19</v>
      </c>
      <c r="N117" s="214" t="s">
        <v>47</v>
      </c>
      <c r="O117" s="86"/>
      <c r="P117" s="215">
        <f>O117*H117</f>
        <v>0</v>
      </c>
      <c r="Q117" s="215">
        <v>0</v>
      </c>
      <c r="R117" s="215">
        <f>Q117*H117</f>
        <v>0</v>
      </c>
      <c r="S117" s="215">
        <v>0</v>
      </c>
      <c r="T117" s="216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7" t="s">
        <v>147</v>
      </c>
      <c r="AT117" s="217" t="s">
        <v>142</v>
      </c>
      <c r="AU117" s="217" t="s">
        <v>84</v>
      </c>
      <c r="AY117" s="19" t="s">
        <v>139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9" t="s">
        <v>84</v>
      </c>
      <c r="BK117" s="218">
        <f>ROUND(I117*H117,2)</f>
        <v>0</v>
      </c>
      <c r="BL117" s="19" t="s">
        <v>147</v>
      </c>
      <c r="BM117" s="217" t="s">
        <v>484</v>
      </c>
    </row>
    <row r="118" s="2" customFormat="1" ht="24.15" customHeight="1">
      <c r="A118" s="40"/>
      <c r="B118" s="41"/>
      <c r="C118" s="206" t="s">
        <v>322</v>
      </c>
      <c r="D118" s="206" t="s">
        <v>142</v>
      </c>
      <c r="E118" s="207" t="s">
        <v>729</v>
      </c>
      <c r="F118" s="208" t="s">
        <v>730</v>
      </c>
      <c r="G118" s="209" t="s">
        <v>731</v>
      </c>
      <c r="H118" s="210">
        <v>1</v>
      </c>
      <c r="I118" s="211"/>
      <c r="J118" s="212">
        <f>ROUND(I118*H118,2)</f>
        <v>0</v>
      </c>
      <c r="K118" s="208" t="s">
        <v>19</v>
      </c>
      <c r="L118" s="46"/>
      <c r="M118" s="213" t="s">
        <v>19</v>
      </c>
      <c r="N118" s="214" t="s">
        <v>47</v>
      </c>
      <c r="O118" s="86"/>
      <c r="P118" s="215">
        <f>O118*H118</f>
        <v>0</v>
      </c>
      <c r="Q118" s="215">
        <v>0</v>
      </c>
      <c r="R118" s="215">
        <f>Q118*H118</f>
        <v>0</v>
      </c>
      <c r="S118" s="215">
        <v>0</v>
      </c>
      <c r="T118" s="216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7" t="s">
        <v>147</v>
      </c>
      <c r="AT118" s="217" t="s">
        <v>142</v>
      </c>
      <c r="AU118" s="217" t="s">
        <v>84</v>
      </c>
      <c r="AY118" s="19" t="s">
        <v>139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9" t="s">
        <v>84</v>
      </c>
      <c r="BK118" s="218">
        <f>ROUND(I118*H118,2)</f>
        <v>0</v>
      </c>
      <c r="BL118" s="19" t="s">
        <v>147</v>
      </c>
      <c r="BM118" s="217" t="s">
        <v>496</v>
      </c>
    </row>
    <row r="119" s="2" customFormat="1" ht="24.15" customHeight="1">
      <c r="A119" s="40"/>
      <c r="B119" s="41"/>
      <c r="C119" s="206" t="s">
        <v>328</v>
      </c>
      <c r="D119" s="206" t="s">
        <v>142</v>
      </c>
      <c r="E119" s="207" t="s">
        <v>732</v>
      </c>
      <c r="F119" s="208" t="s">
        <v>733</v>
      </c>
      <c r="G119" s="209" t="s">
        <v>731</v>
      </c>
      <c r="H119" s="210">
        <v>1</v>
      </c>
      <c r="I119" s="211"/>
      <c r="J119" s="212">
        <f>ROUND(I119*H119,2)</f>
        <v>0</v>
      </c>
      <c r="K119" s="208" t="s">
        <v>19</v>
      </c>
      <c r="L119" s="46"/>
      <c r="M119" s="270" t="s">
        <v>19</v>
      </c>
      <c r="N119" s="271" t="s">
        <v>47</v>
      </c>
      <c r="O119" s="272"/>
      <c r="P119" s="273">
        <f>O119*H119</f>
        <v>0</v>
      </c>
      <c r="Q119" s="273">
        <v>0</v>
      </c>
      <c r="R119" s="273">
        <f>Q119*H119</f>
        <v>0</v>
      </c>
      <c r="S119" s="273">
        <v>0</v>
      </c>
      <c r="T119" s="274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7" t="s">
        <v>147</v>
      </c>
      <c r="AT119" s="217" t="s">
        <v>142</v>
      </c>
      <c r="AU119" s="217" t="s">
        <v>84</v>
      </c>
      <c r="AY119" s="19" t="s">
        <v>139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9" t="s">
        <v>84</v>
      </c>
      <c r="BK119" s="218">
        <f>ROUND(I119*H119,2)</f>
        <v>0</v>
      </c>
      <c r="BL119" s="19" t="s">
        <v>147</v>
      </c>
      <c r="BM119" s="217" t="s">
        <v>509</v>
      </c>
    </row>
    <row r="120" s="2" customFormat="1" ht="6.96" customHeight="1">
      <c r="A120" s="40"/>
      <c r="B120" s="61"/>
      <c r="C120" s="62"/>
      <c r="D120" s="62"/>
      <c r="E120" s="62"/>
      <c r="F120" s="62"/>
      <c r="G120" s="62"/>
      <c r="H120" s="62"/>
      <c r="I120" s="62"/>
      <c r="J120" s="62"/>
      <c r="K120" s="62"/>
      <c r="L120" s="46"/>
      <c r="M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</row>
  </sheetData>
  <sheetProtection sheet="1" autoFilter="0" formatColumns="0" formatRows="0" objects="1" scenarios="1" spinCount="100000" saltValue="eoUfmQ1bINDVcXiV+Oafgqn+uk9GBxc6stMf+SQO2bXGFf4ISaYF2rS6NznhMASDUusRRKdYEGskNXiz2KJK5w==" hashValue="6qOys78ysr06/y/vdRKKRAfTG2XZaE+OXEyWpL/rlTrfiVcVatqHwOyHS08K3FKlyD/uMJWGBXhiD5BAwBbRZw==" algorithmName="SHA-512" password="CC35"/>
  <autoFilter ref="C83:K119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95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86</v>
      </c>
    </row>
    <row r="4" s="1" customFormat="1" ht="24.96" customHeight="1">
      <c r="B4" s="22"/>
      <c r="D4" s="132" t="s">
        <v>96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26.25" customHeight="1">
      <c r="B7" s="22"/>
      <c r="E7" s="135" t="str">
        <f>'Rekapitulace stavby'!K6</f>
        <v>Rekonstrukce chladírenských a mrazících boxů SŠ Brno, Charbulova - odloučené pracoviště Nová Svratka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97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734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18. 6. 2025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27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28</v>
      </c>
      <c r="F15" s="40"/>
      <c r="G15" s="40"/>
      <c r="H15" s="40"/>
      <c r="I15" s="134" t="s">
        <v>29</v>
      </c>
      <c r="J15" s="138" t="s">
        <v>30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31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29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33</v>
      </c>
      <c r="E20" s="40"/>
      <c r="F20" s="40"/>
      <c r="G20" s="40"/>
      <c r="H20" s="40"/>
      <c r="I20" s="134" t="s">
        <v>26</v>
      </c>
      <c r="J20" s="138" t="s">
        <v>34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35</v>
      </c>
      <c r="F21" s="40"/>
      <c r="G21" s="40"/>
      <c r="H21" s="40"/>
      <c r="I21" s="134" t="s">
        <v>29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37</v>
      </c>
      <c r="E23" s="40"/>
      <c r="F23" s="40"/>
      <c r="G23" s="40"/>
      <c r="H23" s="40"/>
      <c r="I23" s="134" t="s">
        <v>26</v>
      </c>
      <c r="J23" s="138" t="s">
        <v>38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39</v>
      </c>
      <c r="F24" s="40"/>
      <c r="G24" s="40"/>
      <c r="H24" s="40"/>
      <c r="I24" s="134" t="s">
        <v>29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40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42</v>
      </c>
      <c r="E30" s="40"/>
      <c r="F30" s="40"/>
      <c r="G30" s="40"/>
      <c r="H30" s="40"/>
      <c r="I30" s="40"/>
      <c r="J30" s="146">
        <f>ROUND(J80,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44</v>
      </c>
      <c r="G32" s="40"/>
      <c r="H32" s="40"/>
      <c r="I32" s="147" t="s">
        <v>43</v>
      </c>
      <c r="J32" s="147" t="s">
        <v>45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46</v>
      </c>
      <c r="E33" s="134" t="s">
        <v>47</v>
      </c>
      <c r="F33" s="149">
        <f>ROUND((SUM(BE80:BE109)),  2)</f>
        <v>0</v>
      </c>
      <c r="G33" s="40"/>
      <c r="H33" s="40"/>
      <c r="I33" s="150">
        <v>0.20999999999999999</v>
      </c>
      <c r="J33" s="149">
        <f>ROUND(((SUM(BE80:BE109))*I33),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48</v>
      </c>
      <c r="F34" s="149">
        <f>ROUND((SUM(BF80:BF109)),  2)</f>
        <v>0</v>
      </c>
      <c r="G34" s="40"/>
      <c r="H34" s="40"/>
      <c r="I34" s="150">
        <v>0.12</v>
      </c>
      <c r="J34" s="149">
        <f>ROUND(((SUM(BF80:BF109))*I34),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49</v>
      </c>
      <c r="F35" s="149">
        <f>ROUND((SUM(BG80:BG109)),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50</v>
      </c>
      <c r="F36" s="149">
        <f>ROUND((SUM(BH80:BH109)),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51</v>
      </c>
      <c r="F37" s="149">
        <f>ROUND((SUM(BI80:BI109)),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52</v>
      </c>
      <c r="E39" s="153"/>
      <c r="F39" s="153"/>
      <c r="G39" s="154" t="s">
        <v>53</v>
      </c>
      <c r="H39" s="155" t="s">
        <v>54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99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2"/>
      <c r="D48" s="42"/>
      <c r="E48" s="162" t="str">
        <f>E7</f>
        <v>Rekonstrukce chladírenských a mrazících boxů SŠ Brno, Charbulova - odloučené pracoviště Nová Svratka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97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VRN - Vedlejší rozpočtové náklady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Veslařská 54, 637 00 Brno</v>
      </c>
      <c r="G52" s="42"/>
      <c r="H52" s="42"/>
      <c r="I52" s="34" t="s">
        <v>23</v>
      </c>
      <c r="J52" s="74" t="str">
        <f>IF(J12="","",J12)</f>
        <v>18. 6. 2025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Střední škola Brno, Charbulova, p.o.</v>
      </c>
      <c r="G54" s="42"/>
      <c r="H54" s="42"/>
      <c r="I54" s="34" t="s">
        <v>33</v>
      </c>
      <c r="J54" s="38" t="str">
        <f>E21</f>
        <v>Ing. Dagmar Gálová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37</v>
      </c>
      <c r="J55" s="38" t="str">
        <f>E24</f>
        <v>Ing. Jaroslav Stolička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100</v>
      </c>
      <c r="D57" s="164"/>
      <c r="E57" s="164"/>
      <c r="F57" s="164"/>
      <c r="G57" s="164"/>
      <c r="H57" s="164"/>
      <c r="I57" s="164"/>
      <c r="J57" s="165" t="s">
        <v>101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74</v>
      </c>
      <c r="D59" s="42"/>
      <c r="E59" s="42"/>
      <c r="F59" s="42"/>
      <c r="G59" s="42"/>
      <c r="H59" s="42"/>
      <c r="I59" s="42"/>
      <c r="J59" s="104">
        <f>J80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102</v>
      </c>
    </row>
    <row r="60" s="9" customFormat="1" ht="24.96" customHeight="1">
      <c r="A60" s="9"/>
      <c r="B60" s="167"/>
      <c r="C60" s="168"/>
      <c r="D60" s="169" t="s">
        <v>734</v>
      </c>
      <c r="E60" s="170"/>
      <c r="F60" s="170"/>
      <c r="G60" s="170"/>
      <c r="H60" s="170"/>
      <c r="I60" s="170"/>
      <c r="J60" s="171">
        <f>J81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2" customFormat="1" ht="21.84" customHeight="1">
      <c r="A61" s="40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13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6.96" customHeight="1">
      <c r="A62" s="40"/>
      <c r="B62" s="61"/>
      <c r="C62" s="62"/>
      <c r="D62" s="62"/>
      <c r="E62" s="62"/>
      <c r="F62" s="62"/>
      <c r="G62" s="62"/>
      <c r="H62" s="62"/>
      <c r="I62" s="62"/>
      <c r="J62" s="62"/>
      <c r="K62" s="62"/>
      <c r="L62" s="13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6" s="2" customFormat="1" ht="6.96" customHeight="1">
      <c r="A66" s="40"/>
      <c r="B66" s="63"/>
      <c r="C66" s="64"/>
      <c r="D66" s="64"/>
      <c r="E66" s="64"/>
      <c r="F66" s="64"/>
      <c r="G66" s="64"/>
      <c r="H66" s="64"/>
      <c r="I66" s="64"/>
      <c r="J66" s="64"/>
      <c r="K66" s="64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24.96" customHeight="1">
      <c r="A67" s="40"/>
      <c r="B67" s="41"/>
      <c r="C67" s="25" t="s">
        <v>124</v>
      </c>
      <c r="D67" s="42"/>
      <c r="E67" s="42"/>
      <c r="F67" s="42"/>
      <c r="G67" s="42"/>
      <c r="H67" s="42"/>
      <c r="I67" s="42"/>
      <c r="J67" s="42"/>
      <c r="K67" s="4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6.96" customHeight="1">
      <c r="A68" s="40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12" customHeight="1">
      <c r="A69" s="40"/>
      <c r="B69" s="41"/>
      <c r="C69" s="34" t="s">
        <v>16</v>
      </c>
      <c r="D69" s="42"/>
      <c r="E69" s="42"/>
      <c r="F69" s="42"/>
      <c r="G69" s="42"/>
      <c r="H69" s="42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26.25" customHeight="1">
      <c r="A70" s="40"/>
      <c r="B70" s="41"/>
      <c r="C70" s="42"/>
      <c r="D70" s="42"/>
      <c r="E70" s="162" t="str">
        <f>E7</f>
        <v>Rekonstrukce chladírenských a mrazících boxů SŠ Brno, Charbulova - odloučené pracoviště Nová Svratka</v>
      </c>
      <c r="F70" s="34"/>
      <c r="G70" s="34"/>
      <c r="H70" s="34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2" customHeight="1">
      <c r="A71" s="40"/>
      <c r="B71" s="41"/>
      <c r="C71" s="34" t="s">
        <v>97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6.5" customHeight="1">
      <c r="A72" s="40"/>
      <c r="B72" s="41"/>
      <c r="C72" s="42"/>
      <c r="D72" s="42"/>
      <c r="E72" s="71" t="str">
        <f>E9</f>
        <v>VRN - Vedlejší rozpočtové náklady</v>
      </c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21</v>
      </c>
      <c r="D74" s="42"/>
      <c r="E74" s="42"/>
      <c r="F74" s="29" t="str">
        <f>F12</f>
        <v>Veslařská 54, 637 00 Brno</v>
      </c>
      <c r="G74" s="42"/>
      <c r="H74" s="42"/>
      <c r="I74" s="34" t="s">
        <v>23</v>
      </c>
      <c r="J74" s="74" t="str">
        <f>IF(J12="","",J12)</f>
        <v>18. 6. 2025</v>
      </c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5.15" customHeight="1">
      <c r="A76" s="40"/>
      <c r="B76" s="41"/>
      <c r="C76" s="34" t="s">
        <v>25</v>
      </c>
      <c r="D76" s="42"/>
      <c r="E76" s="42"/>
      <c r="F76" s="29" t="str">
        <f>E15</f>
        <v>Střední škola Brno, Charbulova, p.o.</v>
      </c>
      <c r="G76" s="42"/>
      <c r="H76" s="42"/>
      <c r="I76" s="34" t="s">
        <v>33</v>
      </c>
      <c r="J76" s="38" t="str">
        <f>E21</f>
        <v>Ing. Dagmar Gálová</v>
      </c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5.15" customHeight="1">
      <c r="A77" s="40"/>
      <c r="B77" s="41"/>
      <c r="C77" s="34" t="s">
        <v>31</v>
      </c>
      <c r="D77" s="42"/>
      <c r="E77" s="42"/>
      <c r="F77" s="29" t="str">
        <f>IF(E18="","",E18)</f>
        <v>Vyplň údaj</v>
      </c>
      <c r="G77" s="42"/>
      <c r="H77" s="42"/>
      <c r="I77" s="34" t="s">
        <v>37</v>
      </c>
      <c r="J77" s="38" t="str">
        <f>E24</f>
        <v>Ing. Jaroslav Stolička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0.32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11" customFormat="1" ht="29.28" customHeight="1">
      <c r="A79" s="179"/>
      <c r="B79" s="180"/>
      <c r="C79" s="181" t="s">
        <v>125</v>
      </c>
      <c r="D79" s="182" t="s">
        <v>61</v>
      </c>
      <c r="E79" s="182" t="s">
        <v>57</v>
      </c>
      <c r="F79" s="182" t="s">
        <v>58</v>
      </c>
      <c r="G79" s="182" t="s">
        <v>126</v>
      </c>
      <c r="H79" s="182" t="s">
        <v>127</v>
      </c>
      <c r="I79" s="182" t="s">
        <v>128</v>
      </c>
      <c r="J79" s="182" t="s">
        <v>101</v>
      </c>
      <c r="K79" s="183" t="s">
        <v>129</v>
      </c>
      <c r="L79" s="184"/>
      <c r="M79" s="94" t="s">
        <v>19</v>
      </c>
      <c r="N79" s="95" t="s">
        <v>46</v>
      </c>
      <c r="O79" s="95" t="s">
        <v>130</v>
      </c>
      <c r="P79" s="95" t="s">
        <v>131</v>
      </c>
      <c r="Q79" s="95" t="s">
        <v>132</v>
      </c>
      <c r="R79" s="95" t="s">
        <v>133</v>
      </c>
      <c r="S79" s="95" t="s">
        <v>134</v>
      </c>
      <c r="T79" s="96" t="s">
        <v>135</v>
      </c>
      <c r="U79" s="179"/>
      <c r="V79" s="179"/>
      <c r="W79" s="179"/>
      <c r="X79" s="179"/>
      <c r="Y79" s="179"/>
      <c r="Z79" s="179"/>
      <c r="AA79" s="179"/>
      <c r="AB79" s="179"/>
      <c r="AC79" s="179"/>
      <c r="AD79" s="179"/>
      <c r="AE79" s="179"/>
    </row>
    <row r="80" s="2" customFormat="1" ht="22.8" customHeight="1">
      <c r="A80" s="40"/>
      <c r="B80" s="41"/>
      <c r="C80" s="101" t="s">
        <v>136</v>
      </c>
      <c r="D80" s="42"/>
      <c r="E80" s="42"/>
      <c r="F80" s="42"/>
      <c r="G80" s="42"/>
      <c r="H80" s="42"/>
      <c r="I80" s="42"/>
      <c r="J80" s="185">
        <f>BK80</f>
        <v>0</v>
      </c>
      <c r="K80" s="42"/>
      <c r="L80" s="46"/>
      <c r="M80" s="97"/>
      <c r="N80" s="186"/>
      <c r="O80" s="98"/>
      <c r="P80" s="187">
        <f>P81</f>
        <v>0</v>
      </c>
      <c r="Q80" s="98"/>
      <c r="R80" s="187">
        <f>R81</f>
        <v>0</v>
      </c>
      <c r="S80" s="98"/>
      <c r="T80" s="188">
        <f>T81</f>
        <v>0</v>
      </c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T80" s="19" t="s">
        <v>75</v>
      </c>
      <c r="AU80" s="19" t="s">
        <v>102</v>
      </c>
      <c r="BK80" s="189">
        <f>BK81</f>
        <v>0</v>
      </c>
    </row>
    <row r="81" s="12" customFormat="1" ht="25.92" customHeight="1">
      <c r="A81" s="12"/>
      <c r="B81" s="190"/>
      <c r="C81" s="191"/>
      <c r="D81" s="192" t="s">
        <v>75</v>
      </c>
      <c r="E81" s="193" t="s">
        <v>93</v>
      </c>
      <c r="F81" s="193" t="s">
        <v>94</v>
      </c>
      <c r="G81" s="191"/>
      <c r="H81" s="191"/>
      <c r="I81" s="194"/>
      <c r="J81" s="195">
        <f>BK81</f>
        <v>0</v>
      </c>
      <c r="K81" s="191"/>
      <c r="L81" s="196"/>
      <c r="M81" s="197"/>
      <c r="N81" s="198"/>
      <c r="O81" s="198"/>
      <c r="P81" s="199">
        <f>SUM(P82:P109)</f>
        <v>0</v>
      </c>
      <c r="Q81" s="198"/>
      <c r="R81" s="199">
        <f>SUM(R82:R109)</f>
        <v>0</v>
      </c>
      <c r="S81" s="198"/>
      <c r="T81" s="200">
        <f>SUM(T82:T109)</f>
        <v>0</v>
      </c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R81" s="201" t="s">
        <v>174</v>
      </c>
      <c r="AT81" s="202" t="s">
        <v>75</v>
      </c>
      <c r="AU81" s="202" t="s">
        <v>76</v>
      </c>
      <c r="AY81" s="201" t="s">
        <v>139</v>
      </c>
      <c r="BK81" s="203">
        <f>SUM(BK82:BK109)</f>
        <v>0</v>
      </c>
    </row>
    <row r="82" s="2" customFormat="1" ht="16.5" customHeight="1">
      <c r="A82" s="40"/>
      <c r="B82" s="41"/>
      <c r="C82" s="206" t="s">
        <v>84</v>
      </c>
      <c r="D82" s="206" t="s">
        <v>142</v>
      </c>
      <c r="E82" s="207" t="s">
        <v>735</v>
      </c>
      <c r="F82" s="208" t="s">
        <v>736</v>
      </c>
      <c r="G82" s="209" t="s">
        <v>737</v>
      </c>
      <c r="H82" s="210">
        <v>1</v>
      </c>
      <c r="I82" s="211"/>
      <c r="J82" s="212">
        <f>ROUND(I82*H82,2)</f>
        <v>0</v>
      </c>
      <c r="K82" s="208" t="s">
        <v>146</v>
      </c>
      <c r="L82" s="46"/>
      <c r="M82" s="213" t="s">
        <v>19</v>
      </c>
      <c r="N82" s="214" t="s">
        <v>47</v>
      </c>
      <c r="O82" s="86"/>
      <c r="P82" s="215">
        <f>O82*H82</f>
        <v>0</v>
      </c>
      <c r="Q82" s="215">
        <v>0</v>
      </c>
      <c r="R82" s="215">
        <f>Q82*H82</f>
        <v>0</v>
      </c>
      <c r="S82" s="215">
        <v>0</v>
      </c>
      <c r="T82" s="216">
        <f>S82*H82</f>
        <v>0</v>
      </c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R82" s="217" t="s">
        <v>738</v>
      </c>
      <c r="AT82" s="217" t="s">
        <v>142</v>
      </c>
      <c r="AU82" s="217" t="s">
        <v>84</v>
      </c>
      <c r="AY82" s="19" t="s">
        <v>139</v>
      </c>
      <c r="BE82" s="218">
        <f>IF(N82="základní",J82,0)</f>
        <v>0</v>
      </c>
      <c r="BF82" s="218">
        <f>IF(N82="snížená",J82,0)</f>
        <v>0</v>
      </c>
      <c r="BG82" s="218">
        <f>IF(N82="zákl. přenesená",J82,0)</f>
        <v>0</v>
      </c>
      <c r="BH82" s="218">
        <f>IF(N82="sníž. přenesená",J82,0)</f>
        <v>0</v>
      </c>
      <c r="BI82" s="218">
        <f>IF(N82="nulová",J82,0)</f>
        <v>0</v>
      </c>
      <c r="BJ82" s="19" t="s">
        <v>84</v>
      </c>
      <c r="BK82" s="218">
        <f>ROUND(I82*H82,2)</f>
        <v>0</v>
      </c>
      <c r="BL82" s="19" t="s">
        <v>738</v>
      </c>
      <c r="BM82" s="217" t="s">
        <v>739</v>
      </c>
    </row>
    <row r="83" s="2" customFormat="1">
      <c r="A83" s="40"/>
      <c r="B83" s="41"/>
      <c r="C83" s="42"/>
      <c r="D83" s="219" t="s">
        <v>149</v>
      </c>
      <c r="E83" s="42"/>
      <c r="F83" s="220" t="s">
        <v>740</v>
      </c>
      <c r="G83" s="42"/>
      <c r="H83" s="42"/>
      <c r="I83" s="221"/>
      <c r="J83" s="42"/>
      <c r="K83" s="42"/>
      <c r="L83" s="46"/>
      <c r="M83" s="222"/>
      <c r="N83" s="223"/>
      <c r="O83" s="86"/>
      <c r="P83" s="86"/>
      <c r="Q83" s="86"/>
      <c r="R83" s="86"/>
      <c r="S83" s="86"/>
      <c r="T83" s="87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T83" s="19" t="s">
        <v>149</v>
      </c>
      <c r="AU83" s="19" t="s">
        <v>84</v>
      </c>
    </row>
    <row r="84" s="13" customFormat="1">
      <c r="A84" s="13"/>
      <c r="B84" s="224"/>
      <c r="C84" s="225"/>
      <c r="D84" s="226" t="s">
        <v>151</v>
      </c>
      <c r="E84" s="227" t="s">
        <v>19</v>
      </c>
      <c r="F84" s="228" t="s">
        <v>84</v>
      </c>
      <c r="G84" s="225"/>
      <c r="H84" s="229">
        <v>1</v>
      </c>
      <c r="I84" s="230"/>
      <c r="J84" s="225"/>
      <c r="K84" s="225"/>
      <c r="L84" s="231"/>
      <c r="M84" s="232"/>
      <c r="N84" s="233"/>
      <c r="O84" s="233"/>
      <c r="P84" s="233"/>
      <c r="Q84" s="233"/>
      <c r="R84" s="233"/>
      <c r="S84" s="233"/>
      <c r="T84" s="234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T84" s="235" t="s">
        <v>151</v>
      </c>
      <c r="AU84" s="235" t="s">
        <v>84</v>
      </c>
      <c r="AV84" s="13" t="s">
        <v>86</v>
      </c>
      <c r="AW84" s="13" t="s">
        <v>36</v>
      </c>
      <c r="AX84" s="13" t="s">
        <v>76</v>
      </c>
      <c r="AY84" s="235" t="s">
        <v>139</v>
      </c>
    </row>
    <row r="85" s="14" customFormat="1">
      <c r="A85" s="14"/>
      <c r="B85" s="236"/>
      <c r="C85" s="237"/>
      <c r="D85" s="226" t="s">
        <v>151</v>
      </c>
      <c r="E85" s="238" t="s">
        <v>19</v>
      </c>
      <c r="F85" s="239" t="s">
        <v>153</v>
      </c>
      <c r="G85" s="237"/>
      <c r="H85" s="240">
        <v>1</v>
      </c>
      <c r="I85" s="241"/>
      <c r="J85" s="237"/>
      <c r="K85" s="237"/>
      <c r="L85" s="242"/>
      <c r="M85" s="243"/>
      <c r="N85" s="244"/>
      <c r="O85" s="244"/>
      <c r="P85" s="244"/>
      <c r="Q85" s="244"/>
      <c r="R85" s="244"/>
      <c r="S85" s="244"/>
      <c r="T85" s="245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T85" s="246" t="s">
        <v>151</v>
      </c>
      <c r="AU85" s="246" t="s">
        <v>84</v>
      </c>
      <c r="AV85" s="14" t="s">
        <v>147</v>
      </c>
      <c r="AW85" s="14" t="s">
        <v>36</v>
      </c>
      <c r="AX85" s="14" t="s">
        <v>84</v>
      </c>
      <c r="AY85" s="246" t="s">
        <v>139</v>
      </c>
    </row>
    <row r="86" s="2" customFormat="1" ht="16.5" customHeight="1">
      <c r="A86" s="40"/>
      <c r="B86" s="41"/>
      <c r="C86" s="206" t="s">
        <v>86</v>
      </c>
      <c r="D86" s="206" t="s">
        <v>142</v>
      </c>
      <c r="E86" s="207" t="s">
        <v>741</v>
      </c>
      <c r="F86" s="208" t="s">
        <v>742</v>
      </c>
      <c r="G86" s="209" t="s">
        <v>737</v>
      </c>
      <c r="H86" s="210">
        <v>1</v>
      </c>
      <c r="I86" s="211"/>
      <c r="J86" s="212">
        <f>ROUND(I86*H86,2)</f>
        <v>0</v>
      </c>
      <c r="K86" s="208" t="s">
        <v>146</v>
      </c>
      <c r="L86" s="46"/>
      <c r="M86" s="213" t="s">
        <v>19</v>
      </c>
      <c r="N86" s="214" t="s">
        <v>47</v>
      </c>
      <c r="O86" s="86"/>
      <c r="P86" s="215">
        <f>O86*H86</f>
        <v>0</v>
      </c>
      <c r="Q86" s="215">
        <v>0</v>
      </c>
      <c r="R86" s="215">
        <f>Q86*H86</f>
        <v>0</v>
      </c>
      <c r="S86" s="215">
        <v>0</v>
      </c>
      <c r="T86" s="216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7" t="s">
        <v>738</v>
      </c>
      <c r="AT86" s="217" t="s">
        <v>142</v>
      </c>
      <c r="AU86" s="217" t="s">
        <v>84</v>
      </c>
      <c r="AY86" s="19" t="s">
        <v>139</v>
      </c>
      <c r="BE86" s="218">
        <f>IF(N86="základní",J86,0)</f>
        <v>0</v>
      </c>
      <c r="BF86" s="218">
        <f>IF(N86="snížená",J86,0)</f>
        <v>0</v>
      </c>
      <c r="BG86" s="218">
        <f>IF(N86="zákl. přenesená",J86,0)</f>
        <v>0</v>
      </c>
      <c r="BH86" s="218">
        <f>IF(N86="sníž. přenesená",J86,0)</f>
        <v>0</v>
      </c>
      <c r="BI86" s="218">
        <f>IF(N86="nulová",J86,0)</f>
        <v>0</v>
      </c>
      <c r="BJ86" s="19" t="s">
        <v>84</v>
      </c>
      <c r="BK86" s="218">
        <f>ROUND(I86*H86,2)</f>
        <v>0</v>
      </c>
      <c r="BL86" s="19" t="s">
        <v>738</v>
      </c>
      <c r="BM86" s="217" t="s">
        <v>743</v>
      </c>
    </row>
    <row r="87" s="2" customFormat="1">
      <c r="A87" s="40"/>
      <c r="B87" s="41"/>
      <c r="C87" s="42"/>
      <c r="D87" s="219" t="s">
        <v>149</v>
      </c>
      <c r="E87" s="42"/>
      <c r="F87" s="220" t="s">
        <v>744</v>
      </c>
      <c r="G87" s="42"/>
      <c r="H87" s="42"/>
      <c r="I87" s="221"/>
      <c r="J87" s="42"/>
      <c r="K87" s="42"/>
      <c r="L87" s="46"/>
      <c r="M87" s="222"/>
      <c r="N87" s="223"/>
      <c r="O87" s="86"/>
      <c r="P87" s="86"/>
      <c r="Q87" s="86"/>
      <c r="R87" s="86"/>
      <c r="S87" s="86"/>
      <c r="T87" s="87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9" t="s">
        <v>149</v>
      </c>
      <c r="AU87" s="19" t="s">
        <v>84</v>
      </c>
    </row>
    <row r="88" s="13" customFormat="1">
      <c r="A88" s="13"/>
      <c r="B88" s="224"/>
      <c r="C88" s="225"/>
      <c r="D88" s="226" t="s">
        <v>151</v>
      </c>
      <c r="E88" s="227" t="s">
        <v>19</v>
      </c>
      <c r="F88" s="228" t="s">
        <v>84</v>
      </c>
      <c r="G88" s="225"/>
      <c r="H88" s="229">
        <v>1</v>
      </c>
      <c r="I88" s="230"/>
      <c r="J88" s="225"/>
      <c r="K88" s="225"/>
      <c r="L88" s="231"/>
      <c r="M88" s="232"/>
      <c r="N88" s="233"/>
      <c r="O88" s="233"/>
      <c r="P88" s="233"/>
      <c r="Q88" s="233"/>
      <c r="R88" s="233"/>
      <c r="S88" s="233"/>
      <c r="T88" s="234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T88" s="235" t="s">
        <v>151</v>
      </c>
      <c r="AU88" s="235" t="s">
        <v>84</v>
      </c>
      <c r="AV88" s="13" t="s">
        <v>86</v>
      </c>
      <c r="AW88" s="13" t="s">
        <v>36</v>
      </c>
      <c r="AX88" s="13" t="s">
        <v>76</v>
      </c>
      <c r="AY88" s="235" t="s">
        <v>139</v>
      </c>
    </row>
    <row r="89" s="14" customFormat="1">
      <c r="A89" s="14"/>
      <c r="B89" s="236"/>
      <c r="C89" s="237"/>
      <c r="D89" s="226" t="s">
        <v>151</v>
      </c>
      <c r="E89" s="238" t="s">
        <v>19</v>
      </c>
      <c r="F89" s="239" t="s">
        <v>153</v>
      </c>
      <c r="G89" s="237"/>
      <c r="H89" s="240">
        <v>1</v>
      </c>
      <c r="I89" s="241"/>
      <c r="J89" s="237"/>
      <c r="K89" s="237"/>
      <c r="L89" s="242"/>
      <c r="M89" s="243"/>
      <c r="N89" s="244"/>
      <c r="O89" s="244"/>
      <c r="P89" s="244"/>
      <c r="Q89" s="244"/>
      <c r="R89" s="244"/>
      <c r="S89" s="244"/>
      <c r="T89" s="245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T89" s="246" t="s">
        <v>151</v>
      </c>
      <c r="AU89" s="246" t="s">
        <v>84</v>
      </c>
      <c r="AV89" s="14" t="s">
        <v>147</v>
      </c>
      <c r="AW89" s="14" t="s">
        <v>36</v>
      </c>
      <c r="AX89" s="14" t="s">
        <v>84</v>
      </c>
      <c r="AY89" s="246" t="s">
        <v>139</v>
      </c>
    </row>
    <row r="90" s="2" customFormat="1" ht="16.5" customHeight="1">
      <c r="A90" s="40"/>
      <c r="B90" s="41"/>
      <c r="C90" s="206" t="s">
        <v>140</v>
      </c>
      <c r="D90" s="206" t="s">
        <v>142</v>
      </c>
      <c r="E90" s="207" t="s">
        <v>745</v>
      </c>
      <c r="F90" s="208" t="s">
        <v>746</v>
      </c>
      <c r="G90" s="209" t="s">
        <v>737</v>
      </c>
      <c r="H90" s="210">
        <v>1</v>
      </c>
      <c r="I90" s="211"/>
      <c r="J90" s="212">
        <f>ROUND(I90*H90,2)</f>
        <v>0</v>
      </c>
      <c r="K90" s="208" t="s">
        <v>146</v>
      </c>
      <c r="L90" s="46"/>
      <c r="M90" s="213" t="s">
        <v>19</v>
      </c>
      <c r="N90" s="214" t="s">
        <v>47</v>
      </c>
      <c r="O90" s="86"/>
      <c r="P90" s="215">
        <f>O90*H90</f>
        <v>0</v>
      </c>
      <c r="Q90" s="215">
        <v>0</v>
      </c>
      <c r="R90" s="215">
        <f>Q90*H90</f>
        <v>0</v>
      </c>
      <c r="S90" s="215">
        <v>0</v>
      </c>
      <c r="T90" s="216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738</v>
      </c>
      <c r="AT90" s="217" t="s">
        <v>142</v>
      </c>
      <c r="AU90" s="217" t="s">
        <v>84</v>
      </c>
      <c r="AY90" s="19" t="s">
        <v>139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84</v>
      </c>
      <c r="BK90" s="218">
        <f>ROUND(I90*H90,2)</f>
        <v>0</v>
      </c>
      <c r="BL90" s="19" t="s">
        <v>738</v>
      </c>
      <c r="BM90" s="217" t="s">
        <v>747</v>
      </c>
    </row>
    <row r="91" s="2" customFormat="1">
      <c r="A91" s="40"/>
      <c r="B91" s="41"/>
      <c r="C91" s="42"/>
      <c r="D91" s="219" t="s">
        <v>149</v>
      </c>
      <c r="E91" s="42"/>
      <c r="F91" s="220" t="s">
        <v>748</v>
      </c>
      <c r="G91" s="42"/>
      <c r="H91" s="42"/>
      <c r="I91" s="221"/>
      <c r="J91" s="42"/>
      <c r="K91" s="42"/>
      <c r="L91" s="46"/>
      <c r="M91" s="222"/>
      <c r="N91" s="223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149</v>
      </c>
      <c r="AU91" s="19" t="s">
        <v>84</v>
      </c>
    </row>
    <row r="92" s="13" customFormat="1">
      <c r="A92" s="13"/>
      <c r="B92" s="224"/>
      <c r="C92" s="225"/>
      <c r="D92" s="226" t="s">
        <v>151</v>
      </c>
      <c r="E92" s="227" t="s">
        <v>19</v>
      </c>
      <c r="F92" s="228" t="s">
        <v>84</v>
      </c>
      <c r="G92" s="225"/>
      <c r="H92" s="229">
        <v>1</v>
      </c>
      <c r="I92" s="230"/>
      <c r="J92" s="225"/>
      <c r="K92" s="225"/>
      <c r="L92" s="231"/>
      <c r="M92" s="232"/>
      <c r="N92" s="233"/>
      <c r="O92" s="233"/>
      <c r="P92" s="233"/>
      <c r="Q92" s="233"/>
      <c r="R92" s="233"/>
      <c r="S92" s="233"/>
      <c r="T92" s="234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5" t="s">
        <v>151</v>
      </c>
      <c r="AU92" s="235" t="s">
        <v>84</v>
      </c>
      <c r="AV92" s="13" t="s">
        <v>86</v>
      </c>
      <c r="AW92" s="13" t="s">
        <v>36</v>
      </c>
      <c r="AX92" s="13" t="s">
        <v>76</v>
      </c>
      <c r="AY92" s="235" t="s">
        <v>139</v>
      </c>
    </row>
    <row r="93" s="14" customFormat="1">
      <c r="A93" s="14"/>
      <c r="B93" s="236"/>
      <c r="C93" s="237"/>
      <c r="D93" s="226" t="s">
        <v>151</v>
      </c>
      <c r="E93" s="238" t="s">
        <v>19</v>
      </c>
      <c r="F93" s="239" t="s">
        <v>153</v>
      </c>
      <c r="G93" s="237"/>
      <c r="H93" s="240">
        <v>1</v>
      </c>
      <c r="I93" s="241"/>
      <c r="J93" s="237"/>
      <c r="K93" s="237"/>
      <c r="L93" s="242"/>
      <c r="M93" s="243"/>
      <c r="N93" s="244"/>
      <c r="O93" s="244"/>
      <c r="P93" s="244"/>
      <c r="Q93" s="244"/>
      <c r="R93" s="244"/>
      <c r="S93" s="244"/>
      <c r="T93" s="245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T93" s="246" t="s">
        <v>151</v>
      </c>
      <c r="AU93" s="246" t="s">
        <v>84</v>
      </c>
      <c r="AV93" s="14" t="s">
        <v>147</v>
      </c>
      <c r="AW93" s="14" t="s">
        <v>36</v>
      </c>
      <c r="AX93" s="14" t="s">
        <v>84</v>
      </c>
      <c r="AY93" s="246" t="s">
        <v>139</v>
      </c>
    </row>
    <row r="94" s="2" customFormat="1" ht="16.5" customHeight="1">
      <c r="A94" s="40"/>
      <c r="B94" s="41"/>
      <c r="C94" s="206" t="s">
        <v>147</v>
      </c>
      <c r="D94" s="206" t="s">
        <v>142</v>
      </c>
      <c r="E94" s="207" t="s">
        <v>749</v>
      </c>
      <c r="F94" s="208" t="s">
        <v>750</v>
      </c>
      <c r="G94" s="209" t="s">
        <v>737</v>
      </c>
      <c r="H94" s="210">
        <v>1</v>
      </c>
      <c r="I94" s="211"/>
      <c r="J94" s="212">
        <f>ROUND(I94*H94,2)</f>
        <v>0</v>
      </c>
      <c r="K94" s="208" t="s">
        <v>146</v>
      </c>
      <c r="L94" s="46"/>
      <c r="M94" s="213" t="s">
        <v>19</v>
      </c>
      <c r="N94" s="214" t="s">
        <v>47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738</v>
      </c>
      <c r="AT94" s="217" t="s">
        <v>142</v>
      </c>
      <c r="AU94" s="217" t="s">
        <v>84</v>
      </c>
      <c r="AY94" s="19" t="s">
        <v>139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84</v>
      </c>
      <c r="BK94" s="218">
        <f>ROUND(I94*H94,2)</f>
        <v>0</v>
      </c>
      <c r="BL94" s="19" t="s">
        <v>738</v>
      </c>
      <c r="BM94" s="217" t="s">
        <v>751</v>
      </c>
    </row>
    <row r="95" s="2" customFormat="1">
      <c r="A95" s="40"/>
      <c r="B95" s="41"/>
      <c r="C95" s="42"/>
      <c r="D95" s="219" t="s">
        <v>149</v>
      </c>
      <c r="E95" s="42"/>
      <c r="F95" s="220" t="s">
        <v>752</v>
      </c>
      <c r="G95" s="42"/>
      <c r="H95" s="42"/>
      <c r="I95" s="221"/>
      <c r="J95" s="42"/>
      <c r="K95" s="42"/>
      <c r="L95" s="46"/>
      <c r="M95" s="222"/>
      <c r="N95" s="223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149</v>
      </c>
      <c r="AU95" s="19" t="s">
        <v>84</v>
      </c>
    </row>
    <row r="96" s="13" customFormat="1">
      <c r="A96" s="13"/>
      <c r="B96" s="224"/>
      <c r="C96" s="225"/>
      <c r="D96" s="226" t="s">
        <v>151</v>
      </c>
      <c r="E96" s="227" t="s">
        <v>19</v>
      </c>
      <c r="F96" s="228" t="s">
        <v>84</v>
      </c>
      <c r="G96" s="225"/>
      <c r="H96" s="229">
        <v>1</v>
      </c>
      <c r="I96" s="230"/>
      <c r="J96" s="225"/>
      <c r="K96" s="225"/>
      <c r="L96" s="231"/>
      <c r="M96" s="232"/>
      <c r="N96" s="233"/>
      <c r="O96" s="233"/>
      <c r="P96" s="233"/>
      <c r="Q96" s="233"/>
      <c r="R96" s="233"/>
      <c r="S96" s="233"/>
      <c r="T96" s="234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5" t="s">
        <v>151</v>
      </c>
      <c r="AU96" s="235" t="s">
        <v>84</v>
      </c>
      <c r="AV96" s="13" t="s">
        <v>86</v>
      </c>
      <c r="AW96" s="13" t="s">
        <v>36</v>
      </c>
      <c r="AX96" s="13" t="s">
        <v>76</v>
      </c>
      <c r="AY96" s="235" t="s">
        <v>139</v>
      </c>
    </row>
    <row r="97" s="14" customFormat="1">
      <c r="A97" s="14"/>
      <c r="B97" s="236"/>
      <c r="C97" s="237"/>
      <c r="D97" s="226" t="s">
        <v>151</v>
      </c>
      <c r="E97" s="238" t="s">
        <v>19</v>
      </c>
      <c r="F97" s="239" t="s">
        <v>153</v>
      </c>
      <c r="G97" s="237"/>
      <c r="H97" s="240">
        <v>1</v>
      </c>
      <c r="I97" s="241"/>
      <c r="J97" s="237"/>
      <c r="K97" s="237"/>
      <c r="L97" s="242"/>
      <c r="M97" s="243"/>
      <c r="N97" s="244"/>
      <c r="O97" s="244"/>
      <c r="P97" s="244"/>
      <c r="Q97" s="244"/>
      <c r="R97" s="244"/>
      <c r="S97" s="244"/>
      <c r="T97" s="245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46" t="s">
        <v>151</v>
      </c>
      <c r="AU97" s="246" t="s">
        <v>84</v>
      </c>
      <c r="AV97" s="14" t="s">
        <v>147</v>
      </c>
      <c r="AW97" s="14" t="s">
        <v>36</v>
      </c>
      <c r="AX97" s="14" t="s">
        <v>84</v>
      </c>
      <c r="AY97" s="246" t="s">
        <v>139</v>
      </c>
    </row>
    <row r="98" s="2" customFormat="1" ht="16.5" customHeight="1">
      <c r="A98" s="40"/>
      <c r="B98" s="41"/>
      <c r="C98" s="206" t="s">
        <v>174</v>
      </c>
      <c r="D98" s="206" t="s">
        <v>142</v>
      </c>
      <c r="E98" s="207" t="s">
        <v>753</v>
      </c>
      <c r="F98" s="208" t="s">
        <v>754</v>
      </c>
      <c r="G98" s="209" t="s">
        <v>737</v>
      </c>
      <c r="H98" s="210">
        <v>1</v>
      </c>
      <c r="I98" s="211"/>
      <c r="J98" s="212">
        <f>ROUND(I98*H98,2)</f>
        <v>0</v>
      </c>
      <c r="K98" s="208" t="s">
        <v>146</v>
      </c>
      <c r="L98" s="46"/>
      <c r="M98" s="213" t="s">
        <v>19</v>
      </c>
      <c r="N98" s="214" t="s">
        <v>47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738</v>
      </c>
      <c r="AT98" s="217" t="s">
        <v>142</v>
      </c>
      <c r="AU98" s="217" t="s">
        <v>84</v>
      </c>
      <c r="AY98" s="19" t="s">
        <v>139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84</v>
      </c>
      <c r="BK98" s="218">
        <f>ROUND(I98*H98,2)</f>
        <v>0</v>
      </c>
      <c r="BL98" s="19" t="s">
        <v>738</v>
      </c>
      <c r="BM98" s="217" t="s">
        <v>755</v>
      </c>
    </row>
    <row r="99" s="2" customFormat="1">
      <c r="A99" s="40"/>
      <c r="B99" s="41"/>
      <c r="C99" s="42"/>
      <c r="D99" s="219" t="s">
        <v>149</v>
      </c>
      <c r="E99" s="42"/>
      <c r="F99" s="220" t="s">
        <v>756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149</v>
      </c>
      <c r="AU99" s="19" t="s">
        <v>84</v>
      </c>
    </row>
    <row r="100" s="13" customFormat="1">
      <c r="A100" s="13"/>
      <c r="B100" s="224"/>
      <c r="C100" s="225"/>
      <c r="D100" s="226" t="s">
        <v>151</v>
      </c>
      <c r="E100" s="227" t="s">
        <v>19</v>
      </c>
      <c r="F100" s="228" t="s">
        <v>84</v>
      </c>
      <c r="G100" s="225"/>
      <c r="H100" s="229">
        <v>1</v>
      </c>
      <c r="I100" s="230"/>
      <c r="J100" s="225"/>
      <c r="K100" s="225"/>
      <c r="L100" s="231"/>
      <c r="M100" s="232"/>
      <c r="N100" s="233"/>
      <c r="O100" s="233"/>
      <c r="P100" s="233"/>
      <c r="Q100" s="233"/>
      <c r="R100" s="233"/>
      <c r="S100" s="233"/>
      <c r="T100" s="234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5" t="s">
        <v>151</v>
      </c>
      <c r="AU100" s="235" t="s">
        <v>84</v>
      </c>
      <c r="AV100" s="13" t="s">
        <v>86</v>
      </c>
      <c r="AW100" s="13" t="s">
        <v>36</v>
      </c>
      <c r="AX100" s="13" t="s">
        <v>76</v>
      </c>
      <c r="AY100" s="235" t="s">
        <v>139</v>
      </c>
    </row>
    <row r="101" s="14" customFormat="1">
      <c r="A101" s="14"/>
      <c r="B101" s="236"/>
      <c r="C101" s="237"/>
      <c r="D101" s="226" t="s">
        <v>151</v>
      </c>
      <c r="E101" s="238" t="s">
        <v>19</v>
      </c>
      <c r="F101" s="239" t="s">
        <v>153</v>
      </c>
      <c r="G101" s="237"/>
      <c r="H101" s="240">
        <v>1</v>
      </c>
      <c r="I101" s="241"/>
      <c r="J101" s="237"/>
      <c r="K101" s="237"/>
      <c r="L101" s="242"/>
      <c r="M101" s="243"/>
      <c r="N101" s="244"/>
      <c r="O101" s="244"/>
      <c r="P101" s="244"/>
      <c r="Q101" s="244"/>
      <c r="R101" s="244"/>
      <c r="S101" s="244"/>
      <c r="T101" s="245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6" t="s">
        <v>151</v>
      </c>
      <c r="AU101" s="246" t="s">
        <v>84</v>
      </c>
      <c r="AV101" s="14" t="s">
        <v>147</v>
      </c>
      <c r="AW101" s="14" t="s">
        <v>36</v>
      </c>
      <c r="AX101" s="14" t="s">
        <v>84</v>
      </c>
      <c r="AY101" s="246" t="s">
        <v>139</v>
      </c>
    </row>
    <row r="102" s="2" customFormat="1" ht="16.5" customHeight="1">
      <c r="A102" s="40"/>
      <c r="B102" s="41"/>
      <c r="C102" s="206" t="s">
        <v>154</v>
      </c>
      <c r="D102" s="206" t="s">
        <v>142</v>
      </c>
      <c r="E102" s="207" t="s">
        <v>757</v>
      </c>
      <c r="F102" s="208" t="s">
        <v>758</v>
      </c>
      <c r="G102" s="209" t="s">
        <v>737</v>
      </c>
      <c r="H102" s="210">
        <v>1</v>
      </c>
      <c r="I102" s="211"/>
      <c r="J102" s="212">
        <f>ROUND(I102*H102,2)</f>
        <v>0</v>
      </c>
      <c r="K102" s="208" t="s">
        <v>146</v>
      </c>
      <c r="L102" s="46"/>
      <c r="M102" s="213" t="s">
        <v>19</v>
      </c>
      <c r="N102" s="214" t="s">
        <v>47</v>
      </c>
      <c r="O102" s="86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738</v>
      </c>
      <c r="AT102" s="217" t="s">
        <v>142</v>
      </c>
      <c r="AU102" s="217" t="s">
        <v>84</v>
      </c>
      <c r="AY102" s="19" t="s">
        <v>139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84</v>
      </c>
      <c r="BK102" s="218">
        <f>ROUND(I102*H102,2)</f>
        <v>0</v>
      </c>
      <c r="BL102" s="19" t="s">
        <v>738</v>
      </c>
      <c r="BM102" s="217" t="s">
        <v>759</v>
      </c>
    </row>
    <row r="103" s="2" customFormat="1">
      <c r="A103" s="40"/>
      <c r="B103" s="41"/>
      <c r="C103" s="42"/>
      <c r="D103" s="219" t="s">
        <v>149</v>
      </c>
      <c r="E103" s="42"/>
      <c r="F103" s="220" t="s">
        <v>760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149</v>
      </c>
      <c r="AU103" s="19" t="s">
        <v>84</v>
      </c>
    </row>
    <row r="104" s="13" customFormat="1">
      <c r="A104" s="13"/>
      <c r="B104" s="224"/>
      <c r="C104" s="225"/>
      <c r="D104" s="226" t="s">
        <v>151</v>
      </c>
      <c r="E104" s="227" t="s">
        <v>19</v>
      </c>
      <c r="F104" s="228" t="s">
        <v>84</v>
      </c>
      <c r="G104" s="225"/>
      <c r="H104" s="229">
        <v>1</v>
      </c>
      <c r="I104" s="230"/>
      <c r="J104" s="225"/>
      <c r="K104" s="225"/>
      <c r="L104" s="231"/>
      <c r="M104" s="232"/>
      <c r="N104" s="233"/>
      <c r="O104" s="233"/>
      <c r="P104" s="233"/>
      <c r="Q104" s="233"/>
      <c r="R104" s="233"/>
      <c r="S104" s="233"/>
      <c r="T104" s="234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5" t="s">
        <v>151</v>
      </c>
      <c r="AU104" s="235" t="s">
        <v>84</v>
      </c>
      <c r="AV104" s="13" t="s">
        <v>86</v>
      </c>
      <c r="AW104" s="13" t="s">
        <v>36</v>
      </c>
      <c r="AX104" s="13" t="s">
        <v>76</v>
      </c>
      <c r="AY104" s="235" t="s">
        <v>139</v>
      </c>
    </row>
    <row r="105" s="14" customFormat="1">
      <c r="A105" s="14"/>
      <c r="B105" s="236"/>
      <c r="C105" s="237"/>
      <c r="D105" s="226" t="s">
        <v>151</v>
      </c>
      <c r="E105" s="238" t="s">
        <v>19</v>
      </c>
      <c r="F105" s="239" t="s">
        <v>153</v>
      </c>
      <c r="G105" s="237"/>
      <c r="H105" s="240">
        <v>1</v>
      </c>
      <c r="I105" s="241"/>
      <c r="J105" s="237"/>
      <c r="K105" s="237"/>
      <c r="L105" s="242"/>
      <c r="M105" s="243"/>
      <c r="N105" s="244"/>
      <c r="O105" s="244"/>
      <c r="P105" s="244"/>
      <c r="Q105" s="244"/>
      <c r="R105" s="244"/>
      <c r="S105" s="244"/>
      <c r="T105" s="245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6" t="s">
        <v>151</v>
      </c>
      <c r="AU105" s="246" t="s">
        <v>84</v>
      </c>
      <c r="AV105" s="14" t="s">
        <v>147</v>
      </c>
      <c r="AW105" s="14" t="s">
        <v>36</v>
      </c>
      <c r="AX105" s="14" t="s">
        <v>84</v>
      </c>
      <c r="AY105" s="246" t="s">
        <v>139</v>
      </c>
    </row>
    <row r="106" s="2" customFormat="1" ht="16.5" customHeight="1">
      <c r="A106" s="40"/>
      <c r="B106" s="41"/>
      <c r="C106" s="206" t="s">
        <v>184</v>
      </c>
      <c r="D106" s="206" t="s">
        <v>142</v>
      </c>
      <c r="E106" s="207" t="s">
        <v>761</v>
      </c>
      <c r="F106" s="208" t="s">
        <v>762</v>
      </c>
      <c r="G106" s="209" t="s">
        <v>737</v>
      </c>
      <c r="H106" s="210">
        <v>1</v>
      </c>
      <c r="I106" s="211"/>
      <c r="J106" s="212">
        <f>ROUND(I106*H106,2)</f>
        <v>0</v>
      </c>
      <c r="K106" s="208" t="s">
        <v>146</v>
      </c>
      <c r="L106" s="46"/>
      <c r="M106" s="213" t="s">
        <v>19</v>
      </c>
      <c r="N106" s="214" t="s">
        <v>47</v>
      </c>
      <c r="O106" s="86"/>
      <c r="P106" s="215">
        <f>O106*H106</f>
        <v>0</v>
      </c>
      <c r="Q106" s="215">
        <v>0</v>
      </c>
      <c r="R106" s="215">
        <f>Q106*H106</f>
        <v>0</v>
      </c>
      <c r="S106" s="215">
        <v>0</v>
      </c>
      <c r="T106" s="21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7" t="s">
        <v>738</v>
      </c>
      <c r="AT106" s="217" t="s">
        <v>142</v>
      </c>
      <c r="AU106" s="217" t="s">
        <v>84</v>
      </c>
      <c r="AY106" s="19" t="s">
        <v>139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9" t="s">
        <v>84</v>
      </c>
      <c r="BK106" s="218">
        <f>ROUND(I106*H106,2)</f>
        <v>0</v>
      </c>
      <c r="BL106" s="19" t="s">
        <v>738</v>
      </c>
      <c r="BM106" s="217" t="s">
        <v>763</v>
      </c>
    </row>
    <row r="107" s="2" customFormat="1">
      <c r="A107" s="40"/>
      <c r="B107" s="41"/>
      <c r="C107" s="42"/>
      <c r="D107" s="219" t="s">
        <v>149</v>
      </c>
      <c r="E107" s="42"/>
      <c r="F107" s="220" t="s">
        <v>764</v>
      </c>
      <c r="G107" s="42"/>
      <c r="H107" s="42"/>
      <c r="I107" s="221"/>
      <c r="J107" s="42"/>
      <c r="K107" s="42"/>
      <c r="L107" s="46"/>
      <c r="M107" s="222"/>
      <c r="N107" s="223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149</v>
      </c>
      <c r="AU107" s="19" t="s">
        <v>84</v>
      </c>
    </row>
    <row r="108" s="13" customFormat="1">
      <c r="A108" s="13"/>
      <c r="B108" s="224"/>
      <c r="C108" s="225"/>
      <c r="D108" s="226" t="s">
        <v>151</v>
      </c>
      <c r="E108" s="227" t="s">
        <v>19</v>
      </c>
      <c r="F108" s="228" t="s">
        <v>84</v>
      </c>
      <c r="G108" s="225"/>
      <c r="H108" s="229">
        <v>1</v>
      </c>
      <c r="I108" s="230"/>
      <c r="J108" s="225"/>
      <c r="K108" s="225"/>
      <c r="L108" s="231"/>
      <c r="M108" s="232"/>
      <c r="N108" s="233"/>
      <c r="O108" s="233"/>
      <c r="P108" s="233"/>
      <c r="Q108" s="233"/>
      <c r="R108" s="233"/>
      <c r="S108" s="233"/>
      <c r="T108" s="234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5" t="s">
        <v>151</v>
      </c>
      <c r="AU108" s="235" t="s">
        <v>84</v>
      </c>
      <c r="AV108" s="13" t="s">
        <v>86</v>
      </c>
      <c r="AW108" s="13" t="s">
        <v>36</v>
      </c>
      <c r="AX108" s="13" t="s">
        <v>76</v>
      </c>
      <c r="AY108" s="235" t="s">
        <v>139</v>
      </c>
    </row>
    <row r="109" s="14" customFormat="1">
      <c r="A109" s="14"/>
      <c r="B109" s="236"/>
      <c r="C109" s="237"/>
      <c r="D109" s="226" t="s">
        <v>151</v>
      </c>
      <c r="E109" s="238" t="s">
        <v>19</v>
      </c>
      <c r="F109" s="239" t="s">
        <v>153</v>
      </c>
      <c r="G109" s="237"/>
      <c r="H109" s="240">
        <v>1</v>
      </c>
      <c r="I109" s="241"/>
      <c r="J109" s="237"/>
      <c r="K109" s="237"/>
      <c r="L109" s="242"/>
      <c r="M109" s="267"/>
      <c r="N109" s="268"/>
      <c r="O109" s="268"/>
      <c r="P109" s="268"/>
      <c r="Q109" s="268"/>
      <c r="R109" s="268"/>
      <c r="S109" s="268"/>
      <c r="T109" s="269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6" t="s">
        <v>151</v>
      </c>
      <c r="AU109" s="246" t="s">
        <v>84</v>
      </c>
      <c r="AV109" s="14" t="s">
        <v>147</v>
      </c>
      <c r="AW109" s="14" t="s">
        <v>36</v>
      </c>
      <c r="AX109" s="14" t="s">
        <v>84</v>
      </c>
      <c r="AY109" s="246" t="s">
        <v>139</v>
      </c>
    </row>
    <row r="110" s="2" customFormat="1" ht="6.96" customHeight="1">
      <c r="A110" s="40"/>
      <c r="B110" s="61"/>
      <c r="C110" s="62"/>
      <c r="D110" s="62"/>
      <c r="E110" s="62"/>
      <c r="F110" s="62"/>
      <c r="G110" s="62"/>
      <c r="H110" s="62"/>
      <c r="I110" s="62"/>
      <c r="J110" s="62"/>
      <c r="K110" s="62"/>
      <c r="L110" s="46"/>
      <c r="M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</row>
  </sheetData>
  <sheetProtection sheet="1" autoFilter="0" formatColumns="0" formatRows="0" objects="1" scenarios="1" spinCount="100000" saltValue="vl/Q2deFq3E26+JHNCkNHaGG2N1cGM/LavDX9gyQHntCRuuhc4kC+Aq9YRO1Hp3lkJldGH5mOlTWzAFSM3UHGg==" hashValue="Hh4oLXl8i/ejzvTaYDODkA52Cu/Sx51oASoEUDqA/SmkVELGjLBSdHF5tmgFm0/PGkSMoyOK278fErTxpsluBA==" algorithmName="SHA-512" password="CC35"/>
  <autoFilter ref="C79:K109"/>
  <mergeCells count="9">
    <mergeCell ref="E7:H7"/>
    <mergeCell ref="E9:H9"/>
    <mergeCell ref="E18:H18"/>
    <mergeCell ref="E27:H27"/>
    <mergeCell ref="E48:H48"/>
    <mergeCell ref="E50:H50"/>
    <mergeCell ref="E70:H70"/>
    <mergeCell ref="E72:H72"/>
    <mergeCell ref="L2:V2"/>
  </mergeCells>
  <hyperlinks>
    <hyperlink ref="F83" r:id="rId1" display="https://podminky.urs.cz/item/CS_URS_2025_01/010001000"/>
    <hyperlink ref="F87" r:id="rId2" display="https://podminky.urs.cz/item/CS_URS_2025_01/020001000"/>
    <hyperlink ref="F91" r:id="rId3" display="https://podminky.urs.cz/item/CS_URS_2025_01/030001000"/>
    <hyperlink ref="F95" r:id="rId4" display="https://podminky.urs.cz/item/CS_URS_2025_01/040001000"/>
    <hyperlink ref="F99" r:id="rId5" display="https://podminky.urs.cz/item/CS_URS_2025_01/060001000"/>
    <hyperlink ref="F103" r:id="rId6" display="https://podminky.urs.cz/item/CS_URS_2025_01/070001000"/>
    <hyperlink ref="F107" r:id="rId7" display="https://podminky.urs.cz/item/CS_URS_2025_01/090001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8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75" customWidth="1"/>
    <col min="2" max="2" width="1.667969" style="275" customWidth="1"/>
    <col min="3" max="4" width="5" style="275" customWidth="1"/>
    <col min="5" max="5" width="11.66016" style="275" customWidth="1"/>
    <col min="6" max="6" width="9.160156" style="275" customWidth="1"/>
    <col min="7" max="7" width="5" style="275" customWidth="1"/>
    <col min="8" max="8" width="77.83203" style="275" customWidth="1"/>
    <col min="9" max="10" width="20" style="275" customWidth="1"/>
    <col min="11" max="11" width="1.667969" style="275" customWidth="1"/>
  </cols>
  <sheetData>
    <row r="1" s="1" customFormat="1" ht="37.5" customHeight="1"/>
    <row r="2" s="1" customFormat="1" ht="7.5" customHeight="1">
      <c r="B2" s="276"/>
      <c r="C2" s="277"/>
      <c r="D2" s="277"/>
      <c r="E2" s="277"/>
      <c r="F2" s="277"/>
      <c r="G2" s="277"/>
      <c r="H2" s="277"/>
      <c r="I2" s="277"/>
      <c r="J2" s="277"/>
      <c r="K2" s="278"/>
    </row>
    <row r="3" s="16" customFormat="1" ht="45" customHeight="1">
      <c r="B3" s="279"/>
      <c r="C3" s="280" t="s">
        <v>765</v>
      </c>
      <c r="D3" s="280"/>
      <c r="E3" s="280"/>
      <c r="F3" s="280"/>
      <c r="G3" s="280"/>
      <c r="H3" s="280"/>
      <c r="I3" s="280"/>
      <c r="J3" s="280"/>
      <c r="K3" s="281"/>
    </row>
    <row r="4" s="1" customFormat="1" ht="25.5" customHeight="1">
      <c r="B4" s="282"/>
      <c r="C4" s="283" t="s">
        <v>766</v>
      </c>
      <c r="D4" s="283"/>
      <c r="E4" s="283"/>
      <c r="F4" s="283"/>
      <c r="G4" s="283"/>
      <c r="H4" s="283"/>
      <c r="I4" s="283"/>
      <c r="J4" s="283"/>
      <c r="K4" s="284"/>
    </row>
    <row r="5" s="1" customFormat="1" ht="5.25" customHeight="1">
      <c r="B5" s="282"/>
      <c r="C5" s="285"/>
      <c r="D5" s="285"/>
      <c r="E5" s="285"/>
      <c r="F5" s="285"/>
      <c r="G5" s="285"/>
      <c r="H5" s="285"/>
      <c r="I5" s="285"/>
      <c r="J5" s="285"/>
      <c r="K5" s="284"/>
    </row>
    <row r="6" s="1" customFormat="1" ht="15" customHeight="1">
      <c r="B6" s="282"/>
      <c r="C6" s="286" t="s">
        <v>767</v>
      </c>
      <c r="D6" s="286"/>
      <c r="E6" s="286"/>
      <c r="F6" s="286"/>
      <c r="G6" s="286"/>
      <c r="H6" s="286"/>
      <c r="I6" s="286"/>
      <c r="J6" s="286"/>
      <c r="K6" s="284"/>
    </row>
    <row r="7" s="1" customFormat="1" ht="15" customHeight="1">
      <c r="B7" s="287"/>
      <c r="C7" s="286" t="s">
        <v>768</v>
      </c>
      <c r="D7" s="286"/>
      <c r="E7" s="286"/>
      <c r="F7" s="286"/>
      <c r="G7" s="286"/>
      <c r="H7" s="286"/>
      <c r="I7" s="286"/>
      <c r="J7" s="286"/>
      <c r="K7" s="284"/>
    </row>
    <row r="8" s="1" customFormat="1" ht="12.75" customHeight="1">
      <c r="B8" s="287"/>
      <c r="C8" s="286"/>
      <c r="D8" s="286"/>
      <c r="E8" s="286"/>
      <c r="F8" s="286"/>
      <c r="G8" s="286"/>
      <c r="H8" s="286"/>
      <c r="I8" s="286"/>
      <c r="J8" s="286"/>
      <c r="K8" s="284"/>
    </row>
    <row r="9" s="1" customFormat="1" ht="15" customHeight="1">
      <c r="B9" s="287"/>
      <c r="C9" s="286" t="s">
        <v>769</v>
      </c>
      <c r="D9" s="286"/>
      <c r="E9" s="286"/>
      <c r="F9" s="286"/>
      <c r="G9" s="286"/>
      <c r="H9" s="286"/>
      <c r="I9" s="286"/>
      <c r="J9" s="286"/>
      <c r="K9" s="284"/>
    </row>
    <row r="10" s="1" customFormat="1" ht="15" customHeight="1">
      <c r="B10" s="287"/>
      <c r="C10" s="286"/>
      <c r="D10" s="286" t="s">
        <v>770</v>
      </c>
      <c r="E10" s="286"/>
      <c r="F10" s="286"/>
      <c r="G10" s="286"/>
      <c r="H10" s="286"/>
      <c r="I10" s="286"/>
      <c r="J10" s="286"/>
      <c r="K10" s="284"/>
    </row>
    <row r="11" s="1" customFormat="1" ht="15" customHeight="1">
      <c r="B11" s="287"/>
      <c r="C11" s="288"/>
      <c r="D11" s="286" t="s">
        <v>771</v>
      </c>
      <c r="E11" s="286"/>
      <c r="F11" s="286"/>
      <c r="G11" s="286"/>
      <c r="H11" s="286"/>
      <c r="I11" s="286"/>
      <c r="J11" s="286"/>
      <c r="K11" s="284"/>
    </row>
    <row r="12" s="1" customFormat="1" ht="15" customHeight="1">
      <c r="B12" s="287"/>
      <c r="C12" s="288"/>
      <c r="D12" s="286"/>
      <c r="E12" s="286"/>
      <c r="F12" s="286"/>
      <c r="G12" s="286"/>
      <c r="H12" s="286"/>
      <c r="I12" s="286"/>
      <c r="J12" s="286"/>
      <c r="K12" s="284"/>
    </row>
    <row r="13" s="1" customFormat="1" ht="15" customHeight="1">
      <c r="B13" s="287"/>
      <c r="C13" s="288"/>
      <c r="D13" s="289" t="s">
        <v>772</v>
      </c>
      <c r="E13" s="286"/>
      <c r="F13" s="286"/>
      <c r="G13" s="286"/>
      <c r="H13" s="286"/>
      <c r="I13" s="286"/>
      <c r="J13" s="286"/>
      <c r="K13" s="284"/>
    </row>
    <row r="14" s="1" customFormat="1" ht="12.75" customHeight="1">
      <c r="B14" s="287"/>
      <c r="C14" s="288"/>
      <c r="D14" s="288"/>
      <c r="E14" s="288"/>
      <c r="F14" s="288"/>
      <c r="G14" s="288"/>
      <c r="H14" s="288"/>
      <c r="I14" s="288"/>
      <c r="J14" s="288"/>
      <c r="K14" s="284"/>
    </row>
    <row r="15" s="1" customFormat="1" ht="15" customHeight="1">
      <c r="B15" s="287"/>
      <c r="C15" s="288"/>
      <c r="D15" s="286" t="s">
        <v>773</v>
      </c>
      <c r="E15" s="286"/>
      <c r="F15" s="286"/>
      <c r="G15" s="286"/>
      <c r="H15" s="286"/>
      <c r="I15" s="286"/>
      <c r="J15" s="286"/>
      <c r="K15" s="284"/>
    </row>
    <row r="16" s="1" customFormat="1" ht="15" customHeight="1">
      <c r="B16" s="287"/>
      <c r="C16" s="288"/>
      <c r="D16" s="286" t="s">
        <v>774</v>
      </c>
      <c r="E16" s="286"/>
      <c r="F16" s="286"/>
      <c r="G16" s="286"/>
      <c r="H16" s="286"/>
      <c r="I16" s="286"/>
      <c r="J16" s="286"/>
      <c r="K16" s="284"/>
    </row>
    <row r="17" s="1" customFormat="1" ht="15" customHeight="1">
      <c r="B17" s="287"/>
      <c r="C17" s="288"/>
      <c r="D17" s="286" t="s">
        <v>775</v>
      </c>
      <c r="E17" s="286"/>
      <c r="F17" s="286"/>
      <c r="G17" s="286"/>
      <c r="H17" s="286"/>
      <c r="I17" s="286"/>
      <c r="J17" s="286"/>
      <c r="K17" s="284"/>
    </row>
    <row r="18" s="1" customFormat="1" ht="15" customHeight="1">
      <c r="B18" s="287"/>
      <c r="C18" s="288"/>
      <c r="D18" s="288"/>
      <c r="E18" s="290" t="s">
        <v>83</v>
      </c>
      <c r="F18" s="286" t="s">
        <v>776</v>
      </c>
      <c r="G18" s="286"/>
      <c r="H18" s="286"/>
      <c r="I18" s="286"/>
      <c r="J18" s="286"/>
      <c r="K18" s="284"/>
    </row>
    <row r="19" s="1" customFormat="1" ht="15" customHeight="1">
      <c r="B19" s="287"/>
      <c r="C19" s="288"/>
      <c r="D19" s="288"/>
      <c r="E19" s="290" t="s">
        <v>777</v>
      </c>
      <c r="F19" s="286" t="s">
        <v>778</v>
      </c>
      <c r="G19" s="286"/>
      <c r="H19" s="286"/>
      <c r="I19" s="286"/>
      <c r="J19" s="286"/>
      <c r="K19" s="284"/>
    </row>
    <row r="20" s="1" customFormat="1" ht="15" customHeight="1">
      <c r="B20" s="287"/>
      <c r="C20" s="288"/>
      <c r="D20" s="288"/>
      <c r="E20" s="290" t="s">
        <v>779</v>
      </c>
      <c r="F20" s="286" t="s">
        <v>780</v>
      </c>
      <c r="G20" s="286"/>
      <c r="H20" s="286"/>
      <c r="I20" s="286"/>
      <c r="J20" s="286"/>
      <c r="K20" s="284"/>
    </row>
    <row r="21" s="1" customFormat="1" ht="15" customHeight="1">
      <c r="B21" s="287"/>
      <c r="C21" s="288"/>
      <c r="D21" s="288"/>
      <c r="E21" s="290" t="s">
        <v>781</v>
      </c>
      <c r="F21" s="286" t="s">
        <v>782</v>
      </c>
      <c r="G21" s="286"/>
      <c r="H21" s="286"/>
      <c r="I21" s="286"/>
      <c r="J21" s="286"/>
      <c r="K21" s="284"/>
    </row>
    <row r="22" s="1" customFormat="1" ht="15" customHeight="1">
      <c r="B22" s="287"/>
      <c r="C22" s="288"/>
      <c r="D22" s="288"/>
      <c r="E22" s="290" t="s">
        <v>783</v>
      </c>
      <c r="F22" s="286" t="s">
        <v>784</v>
      </c>
      <c r="G22" s="286"/>
      <c r="H22" s="286"/>
      <c r="I22" s="286"/>
      <c r="J22" s="286"/>
      <c r="K22" s="284"/>
    </row>
    <row r="23" s="1" customFormat="1" ht="15" customHeight="1">
      <c r="B23" s="287"/>
      <c r="C23" s="288"/>
      <c r="D23" s="288"/>
      <c r="E23" s="290" t="s">
        <v>785</v>
      </c>
      <c r="F23" s="286" t="s">
        <v>786</v>
      </c>
      <c r="G23" s="286"/>
      <c r="H23" s="286"/>
      <c r="I23" s="286"/>
      <c r="J23" s="286"/>
      <c r="K23" s="284"/>
    </row>
    <row r="24" s="1" customFormat="1" ht="12.75" customHeight="1">
      <c r="B24" s="287"/>
      <c r="C24" s="288"/>
      <c r="D24" s="288"/>
      <c r="E24" s="288"/>
      <c r="F24" s="288"/>
      <c r="G24" s="288"/>
      <c r="H24" s="288"/>
      <c r="I24" s="288"/>
      <c r="J24" s="288"/>
      <c r="K24" s="284"/>
    </row>
    <row r="25" s="1" customFormat="1" ht="15" customHeight="1">
      <c r="B25" s="287"/>
      <c r="C25" s="286" t="s">
        <v>787</v>
      </c>
      <c r="D25" s="286"/>
      <c r="E25" s="286"/>
      <c r="F25" s="286"/>
      <c r="G25" s="286"/>
      <c r="H25" s="286"/>
      <c r="I25" s="286"/>
      <c r="J25" s="286"/>
      <c r="K25" s="284"/>
    </row>
    <row r="26" s="1" customFormat="1" ht="15" customHeight="1">
      <c r="B26" s="287"/>
      <c r="C26" s="286" t="s">
        <v>788</v>
      </c>
      <c r="D26" s="286"/>
      <c r="E26" s="286"/>
      <c r="F26" s="286"/>
      <c r="G26" s="286"/>
      <c r="H26" s="286"/>
      <c r="I26" s="286"/>
      <c r="J26" s="286"/>
      <c r="K26" s="284"/>
    </row>
    <row r="27" s="1" customFormat="1" ht="15" customHeight="1">
      <c r="B27" s="287"/>
      <c r="C27" s="286"/>
      <c r="D27" s="286" t="s">
        <v>789</v>
      </c>
      <c r="E27" s="286"/>
      <c r="F27" s="286"/>
      <c r="G27" s="286"/>
      <c r="H27" s="286"/>
      <c r="I27" s="286"/>
      <c r="J27" s="286"/>
      <c r="K27" s="284"/>
    </row>
    <row r="28" s="1" customFormat="1" ht="15" customHeight="1">
      <c r="B28" s="287"/>
      <c r="C28" s="288"/>
      <c r="D28" s="286" t="s">
        <v>790</v>
      </c>
      <c r="E28" s="286"/>
      <c r="F28" s="286"/>
      <c r="G28" s="286"/>
      <c r="H28" s="286"/>
      <c r="I28" s="286"/>
      <c r="J28" s="286"/>
      <c r="K28" s="284"/>
    </row>
    <row r="29" s="1" customFormat="1" ht="12.75" customHeight="1">
      <c r="B29" s="287"/>
      <c r="C29" s="288"/>
      <c r="D29" s="288"/>
      <c r="E29" s="288"/>
      <c r="F29" s="288"/>
      <c r="G29" s="288"/>
      <c r="H29" s="288"/>
      <c r="I29" s="288"/>
      <c r="J29" s="288"/>
      <c r="K29" s="284"/>
    </row>
    <row r="30" s="1" customFormat="1" ht="15" customHeight="1">
      <c r="B30" s="287"/>
      <c r="C30" s="288"/>
      <c r="D30" s="286" t="s">
        <v>791</v>
      </c>
      <c r="E30" s="286"/>
      <c r="F30" s="286"/>
      <c r="G30" s="286"/>
      <c r="H30" s="286"/>
      <c r="I30" s="286"/>
      <c r="J30" s="286"/>
      <c r="K30" s="284"/>
    </row>
    <row r="31" s="1" customFormat="1" ht="15" customHeight="1">
      <c r="B31" s="287"/>
      <c r="C31" s="288"/>
      <c r="D31" s="286" t="s">
        <v>792</v>
      </c>
      <c r="E31" s="286"/>
      <c r="F31" s="286"/>
      <c r="G31" s="286"/>
      <c r="H31" s="286"/>
      <c r="I31" s="286"/>
      <c r="J31" s="286"/>
      <c r="K31" s="284"/>
    </row>
    <row r="32" s="1" customFormat="1" ht="12.75" customHeight="1">
      <c r="B32" s="287"/>
      <c r="C32" s="288"/>
      <c r="D32" s="288"/>
      <c r="E32" s="288"/>
      <c r="F32" s="288"/>
      <c r="G32" s="288"/>
      <c r="H32" s="288"/>
      <c r="I32" s="288"/>
      <c r="J32" s="288"/>
      <c r="K32" s="284"/>
    </row>
    <row r="33" s="1" customFormat="1" ht="15" customHeight="1">
      <c r="B33" s="287"/>
      <c r="C33" s="288"/>
      <c r="D33" s="286" t="s">
        <v>793</v>
      </c>
      <c r="E33" s="286"/>
      <c r="F33" s="286"/>
      <c r="G33" s="286"/>
      <c r="H33" s="286"/>
      <c r="I33" s="286"/>
      <c r="J33" s="286"/>
      <c r="K33" s="284"/>
    </row>
    <row r="34" s="1" customFormat="1" ht="15" customHeight="1">
      <c r="B34" s="287"/>
      <c r="C34" s="288"/>
      <c r="D34" s="286" t="s">
        <v>794</v>
      </c>
      <c r="E34" s="286"/>
      <c r="F34" s="286"/>
      <c r="G34" s="286"/>
      <c r="H34" s="286"/>
      <c r="I34" s="286"/>
      <c r="J34" s="286"/>
      <c r="K34" s="284"/>
    </row>
    <row r="35" s="1" customFormat="1" ht="15" customHeight="1">
      <c r="B35" s="287"/>
      <c r="C35" s="288"/>
      <c r="D35" s="286" t="s">
        <v>795</v>
      </c>
      <c r="E35" s="286"/>
      <c r="F35" s="286"/>
      <c r="G35" s="286"/>
      <c r="H35" s="286"/>
      <c r="I35" s="286"/>
      <c r="J35" s="286"/>
      <c r="K35" s="284"/>
    </row>
    <row r="36" s="1" customFormat="1" ht="15" customHeight="1">
      <c r="B36" s="287"/>
      <c r="C36" s="288"/>
      <c r="D36" s="286"/>
      <c r="E36" s="289" t="s">
        <v>125</v>
      </c>
      <c r="F36" s="286"/>
      <c r="G36" s="286" t="s">
        <v>796</v>
      </c>
      <c r="H36" s="286"/>
      <c r="I36" s="286"/>
      <c r="J36" s="286"/>
      <c r="K36" s="284"/>
    </row>
    <row r="37" s="1" customFormat="1" ht="30.75" customHeight="1">
      <c r="B37" s="287"/>
      <c r="C37" s="288"/>
      <c r="D37" s="286"/>
      <c r="E37" s="289" t="s">
        <v>797</v>
      </c>
      <c r="F37" s="286"/>
      <c r="G37" s="286" t="s">
        <v>798</v>
      </c>
      <c r="H37" s="286"/>
      <c r="I37" s="286"/>
      <c r="J37" s="286"/>
      <c r="K37" s="284"/>
    </row>
    <row r="38" s="1" customFormat="1" ht="15" customHeight="1">
      <c r="B38" s="287"/>
      <c r="C38" s="288"/>
      <c r="D38" s="286"/>
      <c r="E38" s="289" t="s">
        <v>57</v>
      </c>
      <c r="F38" s="286"/>
      <c r="G38" s="286" t="s">
        <v>799</v>
      </c>
      <c r="H38" s="286"/>
      <c r="I38" s="286"/>
      <c r="J38" s="286"/>
      <c r="K38" s="284"/>
    </row>
    <row r="39" s="1" customFormat="1" ht="15" customHeight="1">
      <c r="B39" s="287"/>
      <c r="C39" s="288"/>
      <c r="D39" s="286"/>
      <c r="E39" s="289" t="s">
        <v>58</v>
      </c>
      <c r="F39" s="286"/>
      <c r="G39" s="286" t="s">
        <v>800</v>
      </c>
      <c r="H39" s="286"/>
      <c r="I39" s="286"/>
      <c r="J39" s="286"/>
      <c r="K39" s="284"/>
    </row>
    <row r="40" s="1" customFormat="1" ht="15" customHeight="1">
      <c r="B40" s="287"/>
      <c r="C40" s="288"/>
      <c r="D40" s="286"/>
      <c r="E40" s="289" t="s">
        <v>126</v>
      </c>
      <c r="F40" s="286"/>
      <c r="G40" s="286" t="s">
        <v>801</v>
      </c>
      <c r="H40" s="286"/>
      <c r="I40" s="286"/>
      <c r="J40" s="286"/>
      <c r="K40" s="284"/>
    </row>
    <row r="41" s="1" customFormat="1" ht="15" customHeight="1">
      <c r="B41" s="287"/>
      <c r="C41" s="288"/>
      <c r="D41" s="286"/>
      <c r="E41" s="289" t="s">
        <v>127</v>
      </c>
      <c r="F41" s="286"/>
      <c r="G41" s="286" t="s">
        <v>802</v>
      </c>
      <c r="H41" s="286"/>
      <c r="I41" s="286"/>
      <c r="J41" s="286"/>
      <c r="K41" s="284"/>
    </row>
    <row r="42" s="1" customFormat="1" ht="15" customHeight="1">
      <c r="B42" s="287"/>
      <c r="C42" s="288"/>
      <c r="D42" s="286"/>
      <c r="E42" s="289" t="s">
        <v>803</v>
      </c>
      <c r="F42" s="286"/>
      <c r="G42" s="286" t="s">
        <v>804</v>
      </c>
      <c r="H42" s="286"/>
      <c r="I42" s="286"/>
      <c r="J42" s="286"/>
      <c r="K42" s="284"/>
    </row>
    <row r="43" s="1" customFormat="1" ht="15" customHeight="1">
      <c r="B43" s="287"/>
      <c r="C43" s="288"/>
      <c r="D43" s="286"/>
      <c r="E43" s="289"/>
      <c r="F43" s="286"/>
      <c r="G43" s="286" t="s">
        <v>805</v>
      </c>
      <c r="H43" s="286"/>
      <c r="I43" s="286"/>
      <c r="J43" s="286"/>
      <c r="K43" s="284"/>
    </row>
    <row r="44" s="1" customFormat="1" ht="15" customHeight="1">
      <c r="B44" s="287"/>
      <c r="C44" s="288"/>
      <c r="D44" s="286"/>
      <c r="E44" s="289" t="s">
        <v>806</v>
      </c>
      <c r="F44" s="286"/>
      <c r="G44" s="286" t="s">
        <v>807</v>
      </c>
      <c r="H44" s="286"/>
      <c r="I44" s="286"/>
      <c r="J44" s="286"/>
      <c r="K44" s="284"/>
    </row>
    <row r="45" s="1" customFormat="1" ht="15" customHeight="1">
      <c r="B45" s="287"/>
      <c r="C45" s="288"/>
      <c r="D45" s="286"/>
      <c r="E45" s="289" t="s">
        <v>129</v>
      </c>
      <c r="F45" s="286"/>
      <c r="G45" s="286" t="s">
        <v>808</v>
      </c>
      <c r="H45" s="286"/>
      <c r="I45" s="286"/>
      <c r="J45" s="286"/>
      <c r="K45" s="284"/>
    </row>
    <row r="46" s="1" customFormat="1" ht="12.75" customHeight="1">
      <c r="B46" s="287"/>
      <c r="C46" s="288"/>
      <c r="D46" s="286"/>
      <c r="E46" s="286"/>
      <c r="F46" s="286"/>
      <c r="G46" s="286"/>
      <c r="H46" s="286"/>
      <c r="I46" s="286"/>
      <c r="J46" s="286"/>
      <c r="K46" s="284"/>
    </row>
    <row r="47" s="1" customFormat="1" ht="15" customHeight="1">
      <c r="B47" s="287"/>
      <c r="C47" s="288"/>
      <c r="D47" s="286" t="s">
        <v>809</v>
      </c>
      <c r="E47" s="286"/>
      <c r="F47" s="286"/>
      <c r="G47" s="286"/>
      <c r="H47" s="286"/>
      <c r="I47" s="286"/>
      <c r="J47" s="286"/>
      <c r="K47" s="284"/>
    </row>
    <row r="48" s="1" customFormat="1" ht="15" customHeight="1">
      <c r="B48" s="287"/>
      <c r="C48" s="288"/>
      <c r="D48" s="288"/>
      <c r="E48" s="286" t="s">
        <v>810</v>
      </c>
      <c r="F48" s="286"/>
      <c r="G48" s="286"/>
      <c r="H48" s="286"/>
      <c r="I48" s="286"/>
      <c r="J48" s="286"/>
      <c r="K48" s="284"/>
    </row>
    <row r="49" s="1" customFormat="1" ht="15" customHeight="1">
      <c r="B49" s="287"/>
      <c r="C49" s="288"/>
      <c r="D49" s="288"/>
      <c r="E49" s="286" t="s">
        <v>811</v>
      </c>
      <c r="F49" s="286"/>
      <c r="G49" s="286"/>
      <c r="H49" s="286"/>
      <c r="I49" s="286"/>
      <c r="J49" s="286"/>
      <c r="K49" s="284"/>
    </row>
    <row r="50" s="1" customFormat="1" ht="15" customHeight="1">
      <c r="B50" s="287"/>
      <c r="C50" s="288"/>
      <c r="D50" s="288"/>
      <c r="E50" s="286" t="s">
        <v>812</v>
      </c>
      <c r="F50" s="286"/>
      <c r="G50" s="286"/>
      <c r="H50" s="286"/>
      <c r="I50" s="286"/>
      <c r="J50" s="286"/>
      <c r="K50" s="284"/>
    </row>
    <row r="51" s="1" customFormat="1" ht="15" customHeight="1">
      <c r="B51" s="287"/>
      <c r="C51" s="288"/>
      <c r="D51" s="286" t="s">
        <v>813</v>
      </c>
      <c r="E51" s="286"/>
      <c r="F51" s="286"/>
      <c r="G51" s="286"/>
      <c r="H51" s="286"/>
      <c r="I51" s="286"/>
      <c r="J51" s="286"/>
      <c r="K51" s="284"/>
    </row>
    <row r="52" s="1" customFormat="1" ht="25.5" customHeight="1">
      <c r="B52" s="282"/>
      <c r="C52" s="283" t="s">
        <v>814</v>
      </c>
      <c r="D52" s="283"/>
      <c r="E52" s="283"/>
      <c r="F52" s="283"/>
      <c r="G52" s="283"/>
      <c r="H52" s="283"/>
      <c r="I52" s="283"/>
      <c r="J52" s="283"/>
      <c r="K52" s="284"/>
    </row>
    <row r="53" s="1" customFormat="1" ht="5.25" customHeight="1">
      <c r="B53" s="282"/>
      <c r="C53" s="285"/>
      <c r="D53" s="285"/>
      <c r="E53" s="285"/>
      <c r="F53" s="285"/>
      <c r="G53" s="285"/>
      <c r="H53" s="285"/>
      <c r="I53" s="285"/>
      <c r="J53" s="285"/>
      <c r="K53" s="284"/>
    </row>
    <row r="54" s="1" customFormat="1" ht="15" customHeight="1">
      <c r="B54" s="282"/>
      <c r="C54" s="286" t="s">
        <v>815</v>
      </c>
      <c r="D54" s="286"/>
      <c r="E54" s="286"/>
      <c r="F54" s="286"/>
      <c r="G54" s="286"/>
      <c r="H54" s="286"/>
      <c r="I54" s="286"/>
      <c r="J54" s="286"/>
      <c r="K54" s="284"/>
    </row>
    <row r="55" s="1" customFormat="1" ht="15" customHeight="1">
      <c r="B55" s="282"/>
      <c r="C55" s="286" t="s">
        <v>816</v>
      </c>
      <c r="D55" s="286"/>
      <c r="E55" s="286"/>
      <c r="F55" s="286"/>
      <c r="G55" s="286"/>
      <c r="H55" s="286"/>
      <c r="I55" s="286"/>
      <c r="J55" s="286"/>
      <c r="K55" s="284"/>
    </row>
    <row r="56" s="1" customFormat="1" ht="12.75" customHeight="1">
      <c r="B56" s="282"/>
      <c r="C56" s="286"/>
      <c r="D56" s="286"/>
      <c r="E56" s="286"/>
      <c r="F56" s="286"/>
      <c r="G56" s="286"/>
      <c r="H56" s="286"/>
      <c r="I56" s="286"/>
      <c r="J56" s="286"/>
      <c r="K56" s="284"/>
    </row>
    <row r="57" s="1" customFormat="1" ht="15" customHeight="1">
      <c r="B57" s="282"/>
      <c r="C57" s="286" t="s">
        <v>817</v>
      </c>
      <c r="D57" s="286"/>
      <c r="E57" s="286"/>
      <c r="F57" s="286"/>
      <c r="G57" s="286"/>
      <c r="H57" s="286"/>
      <c r="I57" s="286"/>
      <c r="J57" s="286"/>
      <c r="K57" s="284"/>
    </row>
    <row r="58" s="1" customFormat="1" ht="15" customHeight="1">
      <c r="B58" s="282"/>
      <c r="C58" s="288"/>
      <c r="D58" s="286" t="s">
        <v>818</v>
      </c>
      <c r="E58" s="286"/>
      <c r="F58" s="286"/>
      <c r="G58" s="286"/>
      <c r="H58" s="286"/>
      <c r="I58" s="286"/>
      <c r="J58" s="286"/>
      <c r="K58" s="284"/>
    </row>
    <row r="59" s="1" customFormat="1" ht="15" customHeight="1">
      <c r="B59" s="282"/>
      <c r="C59" s="288"/>
      <c r="D59" s="286" t="s">
        <v>819</v>
      </c>
      <c r="E59" s="286"/>
      <c r="F59" s="286"/>
      <c r="G59" s="286"/>
      <c r="H59" s="286"/>
      <c r="I59" s="286"/>
      <c r="J59" s="286"/>
      <c r="K59" s="284"/>
    </row>
    <row r="60" s="1" customFormat="1" ht="15" customHeight="1">
      <c r="B60" s="282"/>
      <c r="C60" s="288"/>
      <c r="D60" s="286" t="s">
        <v>820</v>
      </c>
      <c r="E60" s="286"/>
      <c r="F60" s="286"/>
      <c r="G60" s="286"/>
      <c r="H60" s="286"/>
      <c r="I60" s="286"/>
      <c r="J60" s="286"/>
      <c r="K60" s="284"/>
    </row>
    <row r="61" s="1" customFormat="1" ht="15" customHeight="1">
      <c r="B61" s="282"/>
      <c r="C61" s="288"/>
      <c r="D61" s="286" t="s">
        <v>821</v>
      </c>
      <c r="E61" s="286"/>
      <c r="F61" s="286"/>
      <c r="G61" s="286"/>
      <c r="H61" s="286"/>
      <c r="I61" s="286"/>
      <c r="J61" s="286"/>
      <c r="K61" s="284"/>
    </row>
    <row r="62" s="1" customFormat="1" ht="15" customHeight="1">
      <c r="B62" s="282"/>
      <c r="C62" s="288"/>
      <c r="D62" s="291" t="s">
        <v>822</v>
      </c>
      <c r="E62" s="291"/>
      <c r="F62" s="291"/>
      <c r="G62" s="291"/>
      <c r="H62" s="291"/>
      <c r="I62" s="291"/>
      <c r="J62" s="291"/>
      <c r="K62" s="284"/>
    </row>
    <row r="63" s="1" customFormat="1" ht="15" customHeight="1">
      <c r="B63" s="282"/>
      <c r="C63" s="288"/>
      <c r="D63" s="286" t="s">
        <v>823</v>
      </c>
      <c r="E63" s="286"/>
      <c r="F63" s="286"/>
      <c r="G63" s="286"/>
      <c r="H63" s="286"/>
      <c r="I63" s="286"/>
      <c r="J63" s="286"/>
      <c r="K63" s="284"/>
    </row>
    <row r="64" s="1" customFormat="1" ht="12.75" customHeight="1">
      <c r="B64" s="282"/>
      <c r="C64" s="288"/>
      <c r="D64" s="288"/>
      <c r="E64" s="292"/>
      <c r="F64" s="288"/>
      <c r="G64" s="288"/>
      <c r="H64" s="288"/>
      <c r="I64" s="288"/>
      <c r="J64" s="288"/>
      <c r="K64" s="284"/>
    </row>
    <row r="65" s="1" customFormat="1" ht="15" customHeight="1">
      <c r="B65" s="282"/>
      <c r="C65" s="288"/>
      <c r="D65" s="286" t="s">
        <v>824</v>
      </c>
      <c r="E65" s="286"/>
      <c r="F65" s="286"/>
      <c r="G65" s="286"/>
      <c r="H65" s="286"/>
      <c r="I65" s="286"/>
      <c r="J65" s="286"/>
      <c r="K65" s="284"/>
    </row>
    <row r="66" s="1" customFormat="1" ht="15" customHeight="1">
      <c r="B66" s="282"/>
      <c r="C66" s="288"/>
      <c r="D66" s="291" t="s">
        <v>825</v>
      </c>
      <c r="E66" s="291"/>
      <c r="F66" s="291"/>
      <c r="G66" s="291"/>
      <c r="H66" s="291"/>
      <c r="I66" s="291"/>
      <c r="J66" s="291"/>
      <c r="K66" s="284"/>
    </row>
    <row r="67" s="1" customFormat="1" ht="15" customHeight="1">
      <c r="B67" s="282"/>
      <c r="C67" s="288"/>
      <c r="D67" s="286" t="s">
        <v>826</v>
      </c>
      <c r="E67" s="286"/>
      <c r="F67" s="286"/>
      <c r="G67" s="286"/>
      <c r="H67" s="286"/>
      <c r="I67" s="286"/>
      <c r="J67" s="286"/>
      <c r="K67" s="284"/>
    </row>
    <row r="68" s="1" customFormat="1" ht="15" customHeight="1">
      <c r="B68" s="282"/>
      <c r="C68" s="288"/>
      <c r="D68" s="286" t="s">
        <v>827</v>
      </c>
      <c r="E68" s="286"/>
      <c r="F68" s="286"/>
      <c r="G68" s="286"/>
      <c r="H68" s="286"/>
      <c r="I68" s="286"/>
      <c r="J68" s="286"/>
      <c r="K68" s="284"/>
    </row>
    <row r="69" s="1" customFormat="1" ht="15" customHeight="1">
      <c r="B69" s="282"/>
      <c r="C69" s="288"/>
      <c r="D69" s="286" t="s">
        <v>828</v>
      </c>
      <c r="E69" s="286"/>
      <c r="F69" s="286"/>
      <c r="G69" s="286"/>
      <c r="H69" s="286"/>
      <c r="I69" s="286"/>
      <c r="J69" s="286"/>
      <c r="K69" s="284"/>
    </row>
    <row r="70" s="1" customFormat="1" ht="15" customHeight="1">
      <c r="B70" s="282"/>
      <c r="C70" s="288"/>
      <c r="D70" s="286" t="s">
        <v>829</v>
      </c>
      <c r="E70" s="286"/>
      <c r="F70" s="286"/>
      <c r="G70" s="286"/>
      <c r="H70" s="286"/>
      <c r="I70" s="286"/>
      <c r="J70" s="286"/>
      <c r="K70" s="284"/>
    </row>
    <row r="71" s="1" customFormat="1" ht="12.75" customHeight="1">
      <c r="B71" s="293"/>
      <c r="C71" s="294"/>
      <c r="D71" s="294"/>
      <c r="E71" s="294"/>
      <c r="F71" s="294"/>
      <c r="G71" s="294"/>
      <c r="H71" s="294"/>
      <c r="I71" s="294"/>
      <c r="J71" s="294"/>
      <c r="K71" s="295"/>
    </row>
    <row r="72" s="1" customFormat="1" ht="18.75" customHeight="1">
      <c r="B72" s="296"/>
      <c r="C72" s="296"/>
      <c r="D72" s="296"/>
      <c r="E72" s="296"/>
      <c r="F72" s="296"/>
      <c r="G72" s="296"/>
      <c r="H72" s="296"/>
      <c r="I72" s="296"/>
      <c r="J72" s="296"/>
      <c r="K72" s="297"/>
    </row>
    <row r="73" s="1" customFormat="1" ht="18.75" customHeight="1">
      <c r="B73" s="297"/>
      <c r="C73" s="297"/>
      <c r="D73" s="297"/>
      <c r="E73" s="297"/>
      <c r="F73" s="297"/>
      <c r="G73" s="297"/>
      <c r="H73" s="297"/>
      <c r="I73" s="297"/>
      <c r="J73" s="297"/>
      <c r="K73" s="297"/>
    </row>
    <row r="74" s="1" customFormat="1" ht="7.5" customHeight="1">
      <c r="B74" s="298"/>
      <c r="C74" s="299"/>
      <c r="D74" s="299"/>
      <c r="E74" s="299"/>
      <c r="F74" s="299"/>
      <c r="G74" s="299"/>
      <c r="H74" s="299"/>
      <c r="I74" s="299"/>
      <c r="J74" s="299"/>
      <c r="K74" s="300"/>
    </row>
    <row r="75" s="1" customFormat="1" ht="45" customHeight="1">
      <c r="B75" s="301"/>
      <c r="C75" s="302" t="s">
        <v>830</v>
      </c>
      <c r="D75" s="302"/>
      <c r="E75" s="302"/>
      <c r="F75" s="302"/>
      <c r="G75" s="302"/>
      <c r="H75" s="302"/>
      <c r="I75" s="302"/>
      <c r="J75" s="302"/>
      <c r="K75" s="303"/>
    </row>
    <row r="76" s="1" customFormat="1" ht="17.25" customHeight="1">
      <c r="B76" s="301"/>
      <c r="C76" s="304" t="s">
        <v>831</v>
      </c>
      <c r="D76" s="304"/>
      <c r="E76" s="304"/>
      <c r="F76" s="304" t="s">
        <v>832</v>
      </c>
      <c r="G76" s="305"/>
      <c r="H76" s="304" t="s">
        <v>58</v>
      </c>
      <c r="I76" s="304" t="s">
        <v>61</v>
      </c>
      <c r="J76" s="304" t="s">
        <v>833</v>
      </c>
      <c r="K76" s="303"/>
    </row>
    <row r="77" s="1" customFormat="1" ht="17.25" customHeight="1">
      <c r="B77" s="301"/>
      <c r="C77" s="306" t="s">
        <v>834</v>
      </c>
      <c r="D77" s="306"/>
      <c r="E77" s="306"/>
      <c r="F77" s="307" t="s">
        <v>835</v>
      </c>
      <c r="G77" s="308"/>
      <c r="H77" s="306"/>
      <c r="I77" s="306"/>
      <c r="J77" s="306" t="s">
        <v>836</v>
      </c>
      <c r="K77" s="303"/>
    </row>
    <row r="78" s="1" customFormat="1" ht="5.25" customHeight="1">
      <c r="B78" s="301"/>
      <c r="C78" s="309"/>
      <c r="D78" s="309"/>
      <c r="E78" s="309"/>
      <c r="F78" s="309"/>
      <c r="G78" s="310"/>
      <c r="H78" s="309"/>
      <c r="I78" s="309"/>
      <c r="J78" s="309"/>
      <c r="K78" s="303"/>
    </row>
    <row r="79" s="1" customFormat="1" ht="15" customHeight="1">
      <c r="B79" s="301"/>
      <c r="C79" s="289" t="s">
        <v>57</v>
      </c>
      <c r="D79" s="311"/>
      <c r="E79" s="311"/>
      <c r="F79" s="312" t="s">
        <v>837</v>
      </c>
      <c r="G79" s="313"/>
      <c r="H79" s="289" t="s">
        <v>838</v>
      </c>
      <c r="I79" s="289" t="s">
        <v>839</v>
      </c>
      <c r="J79" s="289">
        <v>20</v>
      </c>
      <c r="K79" s="303"/>
    </row>
    <row r="80" s="1" customFormat="1" ht="15" customHeight="1">
      <c r="B80" s="301"/>
      <c r="C80" s="289" t="s">
        <v>840</v>
      </c>
      <c r="D80" s="289"/>
      <c r="E80" s="289"/>
      <c r="F80" s="312" t="s">
        <v>837</v>
      </c>
      <c r="G80" s="313"/>
      <c r="H80" s="289" t="s">
        <v>841</v>
      </c>
      <c r="I80" s="289" t="s">
        <v>839</v>
      </c>
      <c r="J80" s="289">
        <v>120</v>
      </c>
      <c r="K80" s="303"/>
    </row>
    <row r="81" s="1" customFormat="1" ht="15" customHeight="1">
      <c r="B81" s="314"/>
      <c r="C81" s="289" t="s">
        <v>842</v>
      </c>
      <c r="D81" s="289"/>
      <c r="E81" s="289"/>
      <c r="F81" s="312" t="s">
        <v>843</v>
      </c>
      <c r="G81" s="313"/>
      <c r="H81" s="289" t="s">
        <v>844</v>
      </c>
      <c r="I81" s="289" t="s">
        <v>839</v>
      </c>
      <c r="J81" s="289">
        <v>50</v>
      </c>
      <c r="K81" s="303"/>
    </row>
    <row r="82" s="1" customFormat="1" ht="15" customHeight="1">
      <c r="B82" s="314"/>
      <c r="C82" s="289" t="s">
        <v>845</v>
      </c>
      <c r="D82" s="289"/>
      <c r="E82" s="289"/>
      <c r="F82" s="312" t="s">
        <v>837</v>
      </c>
      <c r="G82" s="313"/>
      <c r="H82" s="289" t="s">
        <v>846</v>
      </c>
      <c r="I82" s="289" t="s">
        <v>847</v>
      </c>
      <c r="J82" s="289"/>
      <c r="K82" s="303"/>
    </row>
    <row r="83" s="1" customFormat="1" ht="15" customHeight="1">
      <c r="B83" s="314"/>
      <c r="C83" s="315" t="s">
        <v>848</v>
      </c>
      <c r="D83" s="315"/>
      <c r="E83" s="315"/>
      <c r="F83" s="316" t="s">
        <v>843</v>
      </c>
      <c r="G83" s="315"/>
      <c r="H83" s="315" t="s">
        <v>849</v>
      </c>
      <c r="I83" s="315" t="s">
        <v>839</v>
      </c>
      <c r="J83" s="315">
        <v>15</v>
      </c>
      <c r="K83" s="303"/>
    </row>
    <row r="84" s="1" customFormat="1" ht="15" customHeight="1">
      <c r="B84" s="314"/>
      <c r="C84" s="315" t="s">
        <v>850</v>
      </c>
      <c r="D84" s="315"/>
      <c r="E84" s="315"/>
      <c r="F84" s="316" t="s">
        <v>843</v>
      </c>
      <c r="G84" s="315"/>
      <c r="H84" s="315" t="s">
        <v>851</v>
      </c>
      <c r="I84" s="315" t="s">
        <v>839</v>
      </c>
      <c r="J84" s="315">
        <v>15</v>
      </c>
      <c r="K84" s="303"/>
    </row>
    <row r="85" s="1" customFormat="1" ht="15" customHeight="1">
      <c r="B85" s="314"/>
      <c r="C85" s="315" t="s">
        <v>852</v>
      </c>
      <c r="D85" s="315"/>
      <c r="E85" s="315"/>
      <c r="F85" s="316" t="s">
        <v>843</v>
      </c>
      <c r="G85" s="315"/>
      <c r="H85" s="315" t="s">
        <v>853</v>
      </c>
      <c r="I85" s="315" t="s">
        <v>839</v>
      </c>
      <c r="J85" s="315">
        <v>20</v>
      </c>
      <c r="K85" s="303"/>
    </row>
    <row r="86" s="1" customFormat="1" ht="15" customHeight="1">
      <c r="B86" s="314"/>
      <c r="C86" s="315" t="s">
        <v>854</v>
      </c>
      <c r="D86" s="315"/>
      <c r="E86" s="315"/>
      <c r="F86" s="316" t="s">
        <v>843</v>
      </c>
      <c r="G86" s="315"/>
      <c r="H86" s="315" t="s">
        <v>855</v>
      </c>
      <c r="I86" s="315" t="s">
        <v>839</v>
      </c>
      <c r="J86" s="315">
        <v>20</v>
      </c>
      <c r="K86" s="303"/>
    </row>
    <row r="87" s="1" customFormat="1" ht="15" customHeight="1">
      <c r="B87" s="314"/>
      <c r="C87" s="289" t="s">
        <v>856</v>
      </c>
      <c r="D87" s="289"/>
      <c r="E87" s="289"/>
      <c r="F87" s="312" t="s">
        <v>843</v>
      </c>
      <c r="G87" s="313"/>
      <c r="H87" s="289" t="s">
        <v>857</v>
      </c>
      <c r="I87" s="289" t="s">
        <v>839</v>
      </c>
      <c r="J87" s="289">
        <v>50</v>
      </c>
      <c r="K87" s="303"/>
    </row>
    <row r="88" s="1" customFormat="1" ht="15" customHeight="1">
      <c r="B88" s="314"/>
      <c r="C88" s="289" t="s">
        <v>858</v>
      </c>
      <c r="D88" s="289"/>
      <c r="E88" s="289"/>
      <c r="F88" s="312" t="s">
        <v>843</v>
      </c>
      <c r="G88" s="313"/>
      <c r="H88" s="289" t="s">
        <v>859</v>
      </c>
      <c r="I88" s="289" t="s">
        <v>839</v>
      </c>
      <c r="J88" s="289">
        <v>20</v>
      </c>
      <c r="K88" s="303"/>
    </row>
    <row r="89" s="1" customFormat="1" ht="15" customHeight="1">
      <c r="B89" s="314"/>
      <c r="C89" s="289" t="s">
        <v>860</v>
      </c>
      <c r="D89" s="289"/>
      <c r="E89" s="289"/>
      <c r="F89" s="312" t="s">
        <v>843</v>
      </c>
      <c r="G89" s="313"/>
      <c r="H89" s="289" t="s">
        <v>861</v>
      </c>
      <c r="I89" s="289" t="s">
        <v>839</v>
      </c>
      <c r="J89" s="289">
        <v>20</v>
      </c>
      <c r="K89" s="303"/>
    </row>
    <row r="90" s="1" customFormat="1" ht="15" customHeight="1">
      <c r="B90" s="314"/>
      <c r="C90" s="289" t="s">
        <v>862</v>
      </c>
      <c r="D90" s="289"/>
      <c r="E90" s="289"/>
      <c r="F90" s="312" t="s">
        <v>843</v>
      </c>
      <c r="G90" s="313"/>
      <c r="H90" s="289" t="s">
        <v>863</v>
      </c>
      <c r="I90" s="289" t="s">
        <v>839</v>
      </c>
      <c r="J90" s="289">
        <v>50</v>
      </c>
      <c r="K90" s="303"/>
    </row>
    <row r="91" s="1" customFormat="1" ht="15" customHeight="1">
      <c r="B91" s="314"/>
      <c r="C91" s="289" t="s">
        <v>864</v>
      </c>
      <c r="D91" s="289"/>
      <c r="E91" s="289"/>
      <c r="F91" s="312" t="s">
        <v>843</v>
      </c>
      <c r="G91" s="313"/>
      <c r="H91" s="289" t="s">
        <v>864</v>
      </c>
      <c r="I91" s="289" t="s">
        <v>839</v>
      </c>
      <c r="J91" s="289">
        <v>50</v>
      </c>
      <c r="K91" s="303"/>
    </row>
    <row r="92" s="1" customFormat="1" ht="15" customHeight="1">
      <c r="B92" s="314"/>
      <c r="C92" s="289" t="s">
        <v>865</v>
      </c>
      <c r="D92" s="289"/>
      <c r="E92" s="289"/>
      <c r="F92" s="312" t="s">
        <v>843</v>
      </c>
      <c r="G92" s="313"/>
      <c r="H92" s="289" t="s">
        <v>866</v>
      </c>
      <c r="I92" s="289" t="s">
        <v>839</v>
      </c>
      <c r="J92" s="289">
        <v>255</v>
      </c>
      <c r="K92" s="303"/>
    </row>
    <row r="93" s="1" customFormat="1" ht="15" customHeight="1">
      <c r="B93" s="314"/>
      <c r="C93" s="289" t="s">
        <v>867</v>
      </c>
      <c r="D93" s="289"/>
      <c r="E93" s="289"/>
      <c r="F93" s="312" t="s">
        <v>837</v>
      </c>
      <c r="G93" s="313"/>
      <c r="H93" s="289" t="s">
        <v>868</v>
      </c>
      <c r="I93" s="289" t="s">
        <v>869</v>
      </c>
      <c r="J93" s="289"/>
      <c r="K93" s="303"/>
    </row>
    <row r="94" s="1" customFormat="1" ht="15" customHeight="1">
      <c r="B94" s="314"/>
      <c r="C94" s="289" t="s">
        <v>870</v>
      </c>
      <c r="D94" s="289"/>
      <c r="E94" s="289"/>
      <c r="F94" s="312" t="s">
        <v>837</v>
      </c>
      <c r="G94" s="313"/>
      <c r="H94" s="289" t="s">
        <v>871</v>
      </c>
      <c r="I94" s="289" t="s">
        <v>872</v>
      </c>
      <c r="J94" s="289"/>
      <c r="K94" s="303"/>
    </row>
    <row r="95" s="1" customFormat="1" ht="15" customHeight="1">
      <c r="B95" s="314"/>
      <c r="C95" s="289" t="s">
        <v>873</v>
      </c>
      <c r="D95" s="289"/>
      <c r="E95" s="289"/>
      <c r="F95" s="312" t="s">
        <v>837</v>
      </c>
      <c r="G95" s="313"/>
      <c r="H95" s="289" t="s">
        <v>873</v>
      </c>
      <c r="I95" s="289" t="s">
        <v>872</v>
      </c>
      <c r="J95" s="289"/>
      <c r="K95" s="303"/>
    </row>
    <row r="96" s="1" customFormat="1" ht="15" customHeight="1">
      <c r="B96" s="314"/>
      <c r="C96" s="289" t="s">
        <v>42</v>
      </c>
      <c r="D96" s="289"/>
      <c r="E96" s="289"/>
      <c r="F96" s="312" t="s">
        <v>837</v>
      </c>
      <c r="G96" s="313"/>
      <c r="H96" s="289" t="s">
        <v>874</v>
      </c>
      <c r="I96" s="289" t="s">
        <v>872</v>
      </c>
      <c r="J96" s="289"/>
      <c r="K96" s="303"/>
    </row>
    <row r="97" s="1" customFormat="1" ht="15" customHeight="1">
      <c r="B97" s="314"/>
      <c r="C97" s="289" t="s">
        <v>52</v>
      </c>
      <c r="D97" s="289"/>
      <c r="E97" s="289"/>
      <c r="F97" s="312" t="s">
        <v>837</v>
      </c>
      <c r="G97" s="313"/>
      <c r="H97" s="289" t="s">
        <v>875</v>
      </c>
      <c r="I97" s="289" t="s">
        <v>872</v>
      </c>
      <c r="J97" s="289"/>
      <c r="K97" s="303"/>
    </row>
    <row r="98" s="1" customFormat="1" ht="15" customHeight="1">
      <c r="B98" s="317"/>
      <c r="C98" s="318"/>
      <c r="D98" s="318"/>
      <c r="E98" s="318"/>
      <c r="F98" s="318"/>
      <c r="G98" s="318"/>
      <c r="H98" s="318"/>
      <c r="I98" s="318"/>
      <c r="J98" s="318"/>
      <c r="K98" s="319"/>
    </row>
    <row r="99" s="1" customFormat="1" ht="18.75" customHeight="1">
      <c r="B99" s="320"/>
      <c r="C99" s="321"/>
      <c r="D99" s="321"/>
      <c r="E99" s="321"/>
      <c r="F99" s="321"/>
      <c r="G99" s="321"/>
      <c r="H99" s="321"/>
      <c r="I99" s="321"/>
      <c r="J99" s="321"/>
      <c r="K99" s="320"/>
    </row>
    <row r="100" s="1" customFormat="1" ht="18.75" customHeight="1">
      <c r="B100" s="297"/>
      <c r="C100" s="297"/>
      <c r="D100" s="297"/>
      <c r="E100" s="297"/>
      <c r="F100" s="297"/>
      <c r="G100" s="297"/>
      <c r="H100" s="297"/>
      <c r="I100" s="297"/>
      <c r="J100" s="297"/>
      <c r="K100" s="297"/>
    </row>
    <row r="101" s="1" customFormat="1" ht="7.5" customHeight="1">
      <c r="B101" s="298"/>
      <c r="C101" s="299"/>
      <c r="D101" s="299"/>
      <c r="E101" s="299"/>
      <c r="F101" s="299"/>
      <c r="G101" s="299"/>
      <c r="H101" s="299"/>
      <c r="I101" s="299"/>
      <c r="J101" s="299"/>
      <c r="K101" s="300"/>
    </row>
    <row r="102" s="1" customFormat="1" ht="45" customHeight="1">
      <c r="B102" s="301"/>
      <c r="C102" s="302" t="s">
        <v>876</v>
      </c>
      <c r="D102" s="302"/>
      <c r="E102" s="302"/>
      <c r="F102" s="302"/>
      <c r="G102" s="302"/>
      <c r="H102" s="302"/>
      <c r="I102" s="302"/>
      <c r="J102" s="302"/>
      <c r="K102" s="303"/>
    </row>
    <row r="103" s="1" customFormat="1" ht="17.25" customHeight="1">
      <c r="B103" s="301"/>
      <c r="C103" s="304" t="s">
        <v>831</v>
      </c>
      <c r="D103" s="304"/>
      <c r="E103" s="304"/>
      <c r="F103" s="304" t="s">
        <v>832</v>
      </c>
      <c r="G103" s="305"/>
      <c r="H103" s="304" t="s">
        <v>58</v>
      </c>
      <c r="I103" s="304" t="s">
        <v>61</v>
      </c>
      <c r="J103" s="304" t="s">
        <v>833</v>
      </c>
      <c r="K103" s="303"/>
    </row>
    <row r="104" s="1" customFormat="1" ht="17.25" customHeight="1">
      <c r="B104" s="301"/>
      <c r="C104" s="306" t="s">
        <v>834</v>
      </c>
      <c r="D104" s="306"/>
      <c r="E104" s="306"/>
      <c r="F104" s="307" t="s">
        <v>835</v>
      </c>
      <c r="G104" s="308"/>
      <c r="H104" s="306"/>
      <c r="I104" s="306"/>
      <c r="J104" s="306" t="s">
        <v>836</v>
      </c>
      <c r="K104" s="303"/>
    </row>
    <row r="105" s="1" customFormat="1" ht="5.25" customHeight="1">
      <c r="B105" s="301"/>
      <c r="C105" s="304"/>
      <c r="D105" s="304"/>
      <c r="E105" s="304"/>
      <c r="F105" s="304"/>
      <c r="G105" s="322"/>
      <c r="H105" s="304"/>
      <c r="I105" s="304"/>
      <c r="J105" s="304"/>
      <c r="K105" s="303"/>
    </row>
    <row r="106" s="1" customFormat="1" ht="15" customHeight="1">
      <c r="B106" s="301"/>
      <c r="C106" s="289" t="s">
        <v>57</v>
      </c>
      <c r="D106" s="311"/>
      <c r="E106" s="311"/>
      <c r="F106" s="312" t="s">
        <v>837</v>
      </c>
      <c r="G106" s="289"/>
      <c r="H106" s="289" t="s">
        <v>877</v>
      </c>
      <c r="I106" s="289" t="s">
        <v>839</v>
      </c>
      <c r="J106" s="289">
        <v>20</v>
      </c>
      <c r="K106" s="303"/>
    </row>
    <row r="107" s="1" customFormat="1" ht="15" customHeight="1">
      <c r="B107" s="301"/>
      <c r="C107" s="289" t="s">
        <v>840</v>
      </c>
      <c r="D107" s="289"/>
      <c r="E107" s="289"/>
      <c r="F107" s="312" t="s">
        <v>837</v>
      </c>
      <c r="G107" s="289"/>
      <c r="H107" s="289" t="s">
        <v>877</v>
      </c>
      <c r="I107" s="289" t="s">
        <v>839</v>
      </c>
      <c r="J107" s="289">
        <v>120</v>
      </c>
      <c r="K107" s="303"/>
    </row>
    <row r="108" s="1" customFormat="1" ht="15" customHeight="1">
      <c r="B108" s="314"/>
      <c r="C108" s="289" t="s">
        <v>842</v>
      </c>
      <c r="D108" s="289"/>
      <c r="E108" s="289"/>
      <c r="F108" s="312" t="s">
        <v>843</v>
      </c>
      <c r="G108" s="289"/>
      <c r="H108" s="289" t="s">
        <v>877</v>
      </c>
      <c r="I108" s="289" t="s">
        <v>839</v>
      </c>
      <c r="J108" s="289">
        <v>50</v>
      </c>
      <c r="K108" s="303"/>
    </row>
    <row r="109" s="1" customFormat="1" ht="15" customHeight="1">
      <c r="B109" s="314"/>
      <c r="C109" s="289" t="s">
        <v>845</v>
      </c>
      <c r="D109" s="289"/>
      <c r="E109" s="289"/>
      <c r="F109" s="312" t="s">
        <v>837</v>
      </c>
      <c r="G109" s="289"/>
      <c r="H109" s="289" t="s">
        <v>877</v>
      </c>
      <c r="I109" s="289" t="s">
        <v>847</v>
      </c>
      <c r="J109" s="289"/>
      <c r="K109" s="303"/>
    </row>
    <row r="110" s="1" customFormat="1" ht="15" customHeight="1">
      <c r="B110" s="314"/>
      <c r="C110" s="289" t="s">
        <v>856</v>
      </c>
      <c r="D110" s="289"/>
      <c r="E110" s="289"/>
      <c r="F110" s="312" t="s">
        <v>843</v>
      </c>
      <c r="G110" s="289"/>
      <c r="H110" s="289" t="s">
        <v>877</v>
      </c>
      <c r="I110" s="289" t="s">
        <v>839</v>
      </c>
      <c r="J110" s="289">
        <v>50</v>
      </c>
      <c r="K110" s="303"/>
    </row>
    <row r="111" s="1" customFormat="1" ht="15" customHeight="1">
      <c r="B111" s="314"/>
      <c r="C111" s="289" t="s">
        <v>864</v>
      </c>
      <c r="D111" s="289"/>
      <c r="E111" s="289"/>
      <c r="F111" s="312" t="s">
        <v>843</v>
      </c>
      <c r="G111" s="289"/>
      <c r="H111" s="289" t="s">
        <v>877</v>
      </c>
      <c r="I111" s="289" t="s">
        <v>839</v>
      </c>
      <c r="J111" s="289">
        <v>50</v>
      </c>
      <c r="K111" s="303"/>
    </row>
    <row r="112" s="1" customFormat="1" ht="15" customHeight="1">
      <c r="B112" s="314"/>
      <c r="C112" s="289" t="s">
        <v>862</v>
      </c>
      <c r="D112" s="289"/>
      <c r="E112" s="289"/>
      <c r="F112" s="312" t="s">
        <v>843</v>
      </c>
      <c r="G112" s="289"/>
      <c r="H112" s="289" t="s">
        <v>877</v>
      </c>
      <c r="I112" s="289" t="s">
        <v>839</v>
      </c>
      <c r="J112" s="289">
        <v>50</v>
      </c>
      <c r="K112" s="303"/>
    </row>
    <row r="113" s="1" customFormat="1" ht="15" customHeight="1">
      <c r="B113" s="314"/>
      <c r="C113" s="289" t="s">
        <v>57</v>
      </c>
      <c r="D113" s="289"/>
      <c r="E113" s="289"/>
      <c r="F113" s="312" t="s">
        <v>837</v>
      </c>
      <c r="G113" s="289"/>
      <c r="H113" s="289" t="s">
        <v>878</v>
      </c>
      <c r="I113" s="289" t="s">
        <v>839</v>
      </c>
      <c r="J113" s="289">
        <v>20</v>
      </c>
      <c r="K113" s="303"/>
    </row>
    <row r="114" s="1" customFormat="1" ht="15" customHeight="1">
      <c r="B114" s="314"/>
      <c r="C114" s="289" t="s">
        <v>879</v>
      </c>
      <c r="D114" s="289"/>
      <c r="E114" s="289"/>
      <c r="F114" s="312" t="s">
        <v>837</v>
      </c>
      <c r="G114" s="289"/>
      <c r="H114" s="289" t="s">
        <v>880</v>
      </c>
      <c r="I114" s="289" t="s">
        <v>839</v>
      </c>
      <c r="J114" s="289">
        <v>120</v>
      </c>
      <c r="K114" s="303"/>
    </row>
    <row r="115" s="1" customFormat="1" ht="15" customHeight="1">
      <c r="B115" s="314"/>
      <c r="C115" s="289" t="s">
        <v>42</v>
      </c>
      <c r="D115" s="289"/>
      <c r="E115" s="289"/>
      <c r="F115" s="312" t="s">
        <v>837</v>
      </c>
      <c r="G115" s="289"/>
      <c r="H115" s="289" t="s">
        <v>881</v>
      </c>
      <c r="I115" s="289" t="s">
        <v>872</v>
      </c>
      <c r="J115" s="289"/>
      <c r="K115" s="303"/>
    </row>
    <row r="116" s="1" customFormat="1" ht="15" customHeight="1">
      <c r="B116" s="314"/>
      <c r="C116" s="289" t="s">
        <v>52</v>
      </c>
      <c r="D116" s="289"/>
      <c r="E116" s="289"/>
      <c r="F116" s="312" t="s">
        <v>837</v>
      </c>
      <c r="G116" s="289"/>
      <c r="H116" s="289" t="s">
        <v>882</v>
      </c>
      <c r="I116" s="289" t="s">
        <v>872</v>
      </c>
      <c r="J116" s="289"/>
      <c r="K116" s="303"/>
    </row>
    <row r="117" s="1" customFormat="1" ht="15" customHeight="1">
      <c r="B117" s="314"/>
      <c r="C117" s="289" t="s">
        <v>61</v>
      </c>
      <c r="D117" s="289"/>
      <c r="E117" s="289"/>
      <c r="F117" s="312" t="s">
        <v>837</v>
      </c>
      <c r="G117" s="289"/>
      <c r="H117" s="289" t="s">
        <v>883</v>
      </c>
      <c r="I117" s="289" t="s">
        <v>884</v>
      </c>
      <c r="J117" s="289"/>
      <c r="K117" s="303"/>
    </row>
    <row r="118" s="1" customFormat="1" ht="15" customHeight="1">
      <c r="B118" s="317"/>
      <c r="C118" s="323"/>
      <c r="D118" s="323"/>
      <c r="E118" s="323"/>
      <c r="F118" s="323"/>
      <c r="G118" s="323"/>
      <c r="H118" s="323"/>
      <c r="I118" s="323"/>
      <c r="J118" s="323"/>
      <c r="K118" s="319"/>
    </row>
    <row r="119" s="1" customFormat="1" ht="18.75" customHeight="1">
      <c r="B119" s="324"/>
      <c r="C119" s="325"/>
      <c r="D119" s="325"/>
      <c r="E119" s="325"/>
      <c r="F119" s="326"/>
      <c r="G119" s="325"/>
      <c r="H119" s="325"/>
      <c r="I119" s="325"/>
      <c r="J119" s="325"/>
      <c r="K119" s="324"/>
    </row>
    <row r="120" s="1" customFormat="1" ht="18.75" customHeight="1">
      <c r="B120" s="297"/>
      <c r="C120" s="297"/>
      <c r="D120" s="297"/>
      <c r="E120" s="297"/>
      <c r="F120" s="297"/>
      <c r="G120" s="297"/>
      <c r="H120" s="297"/>
      <c r="I120" s="297"/>
      <c r="J120" s="297"/>
      <c r="K120" s="297"/>
    </row>
    <row r="121" s="1" customFormat="1" ht="7.5" customHeight="1">
      <c r="B121" s="327"/>
      <c r="C121" s="328"/>
      <c r="D121" s="328"/>
      <c r="E121" s="328"/>
      <c r="F121" s="328"/>
      <c r="G121" s="328"/>
      <c r="H121" s="328"/>
      <c r="I121" s="328"/>
      <c r="J121" s="328"/>
      <c r="K121" s="329"/>
    </row>
    <row r="122" s="1" customFormat="1" ht="45" customHeight="1">
      <c r="B122" s="330"/>
      <c r="C122" s="280" t="s">
        <v>885</v>
      </c>
      <c r="D122" s="280"/>
      <c r="E122" s="280"/>
      <c r="F122" s="280"/>
      <c r="G122" s="280"/>
      <c r="H122" s="280"/>
      <c r="I122" s="280"/>
      <c r="J122" s="280"/>
      <c r="K122" s="331"/>
    </row>
    <row r="123" s="1" customFormat="1" ht="17.25" customHeight="1">
      <c r="B123" s="332"/>
      <c r="C123" s="304" t="s">
        <v>831</v>
      </c>
      <c r="D123" s="304"/>
      <c r="E123" s="304"/>
      <c r="F123" s="304" t="s">
        <v>832</v>
      </c>
      <c r="G123" s="305"/>
      <c r="H123" s="304" t="s">
        <v>58</v>
      </c>
      <c r="I123" s="304" t="s">
        <v>61</v>
      </c>
      <c r="J123" s="304" t="s">
        <v>833</v>
      </c>
      <c r="K123" s="333"/>
    </row>
    <row r="124" s="1" customFormat="1" ht="17.25" customHeight="1">
      <c r="B124" s="332"/>
      <c r="C124" s="306" t="s">
        <v>834</v>
      </c>
      <c r="D124" s="306"/>
      <c r="E124" s="306"/>
      <c r="F124" s="307" t="s">
        <v>835</v>
      </c>
      <c r="G124" s="308"/>
      <c r="H124" s="306"/>
      <c r="I124" s="306"/>
      <c r="J124" s="306" t="s">
        <v>836</v>
      </c>
      <c r="K124" s="333"/>
    </row>
    <row r="125" s="1" customFormat="1" ht="5.25" customHeight="1">
      <c r="B125" s="334"/>
      <c r="C125" s="309"/>
      <c r="D125" s="309"/>
      <c r="E125" s="309"/>
      <c r="F125" s="309"/>
      <c r="G125" s="335"/>
      <c r="H125" s="309"/>
      <c r="I125" s="309"/>
      <c r="J125" s="309"/>
      <c r="K125" s="336"/>
    </row>
    <row r="126" s="1" customFormat="1" ht="15" customHeight="1">
      <c r="B126" s="334"/>
      <c r="C126" s="289" t="s">
        <v>840</v>
      </c>
      <c r="D126" s="311"/>
      <c r="E126" s="311"/>
      <c r="F126" s="312" t="s">
        <v>837</v>
      </c>
      <c r="G126" s="289"/>
      <c r="H126" s="289" t="s">
        <v>877</v>
      </c>
      <c r="I126" s="289" t="s">
        <v>839</v>
      </c>
      <c r="J126" s="289">
        <v>120</v>
      </c>
      <c r="K126" s="337"/>
    </row>
    <row r="127" s="1" customFormat="1" ht="15" customHeight="1">
      <c r="B127" s="334"/>
      <c r="C127" s="289" t="s">
        <v>886</v>
      </c>
      <c r="D127" s="289"/>
      <c r="E127" s="289"/>
      <c r="F127" s="312" t="s">
        <v>837</v>
      </c>
      <c r="G127" s="289"/>
      <c r="H127" s="289" t="s">
        <v>887</v>
      </c>
      <c r="I127" s="289" t="s">
        <v>839</v>
      </c>
      <c r="J127" s="289" t="s">
        <v>888</v>
      </c>
      <c r="K127" s="337"/>
    </row>
    <row r="128" s="1" customFormat="1" ht="15" customHeight="1">
      <c r="B128" s="334"/>
      <c r="C128" s="289" t="s">
        <v>785</v>
      </c>
      <c r="D128" s="289"/>
      <c r="E128" s="289"/>
      <c r="F128" s="312" t="s">
        <v>837</v>
      </c>
      <c r="G128" s="289"/>
      <c r="H128" s="289" t="s">
        <v>889</v>
      </c>
      <c r="I128" s="289" t="s">
        <v>839</v>
      </c>
      <c r="J128" s="289" t="s">
        <v>888</v>
      </c>
      <c r="K128" s="337"/>
    </row>
    <row r="129" s="1" customFormat="1" ht="15" customHeight="1">
      <c r="B129" s="334"/>
      <c r="C129" s="289" t="s">
        <v>848</v>
      </c>
      <c r="D129" s="289"/>
      <c r="E129" s="289"/>
      <c r="F129" s="312" t="s">
        <v>843</v>
      </c>
      <c r="G129" s="289"/>
      <c r="H129" s="289" t="s">
        <v>849</v>
      </c>
      <c r="I129" s="289" t="s">
        <v>839</v>
      </c>
      <c r="J129" s="289">
        <v>15</v>
      </c>
      <c r="K129" s="337"/>
    </row>
    <row r="130" s="1" customFormat="1" ht="15" customHeight="1">
      <c r="B130" s="334"/>
      <c r="C130" s="315" t="s">
        <v>850</v>
      </c>
      <c r="D130" s="315"/>
      <c r="E130" s="315"/>
      <c r="F130" s="316" t="s">
        <v>843</v>
      </c>
      <c r="G130" s="315"/>
      <c r="H130" s="315" t="s">
        <v>851</v>
      </c>
      <c r="I130" s="315" t="s">
        <v>839</v>
      </c>
      <c r="J130" s="315">
        <v>15</v>
      </c>
      <c r="K130" s="337"/>
    </row>
    <row r="131" s="1" customFormat="1" ht="15" customHeight="1">
      <c r="B131" s="334"/>
      <c r="C131" s="315" t="s">
        <v>852</v>
      </c>
      <c r="D131" s="315"/>
      <c r="E131" s="315"/>
      <c r="F131" s="316" t="s">
        <v>843</v>
      </c>
      <c r="G131" s="315"/>
      <c r="H131" s="315" t="s">
        <v>853</v>
      </c>
      <c r="I131" s="315" t="s">
        <v>839</v>
      </c>
      <c r="J131" s="315">
        <v>20</v>
      </c>
      <c r="K131" s="337"/>
    </row>
    <row r="132" s="1" customFormat="1" ht="15" customHeight="1">
      <c r="B132" s="334"/>
      <c r="C132" s="315" t="s">
        <v>854</v>
      </c>
      <c r="D132" s="315"/>
      <c r="E132" s="315"/>
      <c r="F132" s="316" t="s">
        <v>843</v>
      </c>
      <c r="G132" s="315"/>
      <c r="H132" s="315" t="s">
        <v>855</v>
      </c>
      <c r="I132" s="315" t="s">
        <v>839</v>
      </c>
      <c r="J132" s="315">
        <v>20</v>
      </c>
      <c r="K132" s="337"/>
    </row>
    <row r="133" s="1" customFormat="1" ht="15" customHeight="1">
      <c r="B133" s="334"/>
      <c r="C133" s="289" t="s">
        <v>842</v>
      </c>
      <c r="D133" s="289"/>
      <c r="E133" s="289"/>
      <c r="F133" s="312" t="s">
        <v>843</v>
      </c>
      <c r="G133" s="289"/>
      <c r="H133" s="289" t="s">
        <v>877</v>
      </c>
      <c r="I133" s="289" t="s">
        <v>839</v>
      </c>
      <c r="J133" s="289">
        <v>50</v>
      </c>
      <c r="K133" s="337"/>
    </row>
    <row r="134" s="1" customFormat="1" ht="15" customHeight="1">
      <c r="B134" s="334"/>
      <c r="C134" s="289" t="s">
        <v>856</v>
      </c>
      <c r="D134" s="289"/>
      <c r="E134" s="289"/>
      <c r="F134" s="312" t="s">
        <v>843</v>
      </c>
      <c r="G134" s="289"/>
      <c r="H134" s="289" t="s">
        <v>877</v>
      </c>
      <c r="I134" s="289" t="s">
        <v>839</v>
      </c>
      <c r="J134" s="289">
        <v>50</v>
      </c>
      <c r="K134" s="337"/>
    </row>
    <row r="135" s="1" customFormat="1" ht="15" customHeight="1">
      <c r="B135" s="334"/>
      <c r="C135" s="289" t="s">
        <v>862</v>
      </c>
      <c r="D135" s="289"/>
      <c r="E135" s="289"/>
      <c r="F135" s="312" t="s">
        <v>843</v>
      </c>
      <c r="G135" s="289"/>
      <c r="H135" s="289" t="s">
        <v>877</v>
      </c>
      <c r="I135" s="289" t="s">
        <v>839</v>
      </c>
      <c r="J135" s="289">
        <v>50</v>
      </c>
      <c r="K135" s="337"/>
    </row>
    <row r="136" s="1" customFormat="1" ht="15" customHeight="1">
      <c r="B136" s="334"/>
      <c r="C136" s="289" t="s">
        <v>864</v>
      </c>
      <c r="D136" s="289"/>
      <c r="E136" s="289"/>
      <c r="F136" s="312" t="s">
        <v>843</v>
      </c>
      <c r="G136" s="289"/>
      <c r="H136" s="289" t="s">
        <v>877</v>
      </c>
      <c r="I136" s="289" t="s">
        <v>839</v>
      </c>
      <c r="J136" s="289">
        <v>50</v>
      </c>
      <c r="K136" s="337"/>
    </row>
    <row r="137" s="1" customFormat="1" ht="15" customHeight="1">
      <c r="B137" s="334"/>
      <c r="C137" s="289" t="s">
        <v>865</v>
      </c>
      <c r="D137" s="289"/>
      <c r="E137" s="289"/>
      <c r="F137" s="312" t="s">
        <v>843</v>
      </c>
      <c r="G137" s="289"/>
      <c r="H137" s="289" t="s">
        <v>890</v>
      </c>
      <c r="I137" s="289" t="s">
        <v>839</v>
      </c>
      <c r="J137" s="289">
        <v>255</v>
      </c>
      <c r="K137" s="337"/>
    </row>
    <row r="138" s="1" customFormat="1" ht="15" customHeight="1">
      <c r="B138" s="334"/>
      <c r="C138" s="289" t="s">
        <v>867</v>
      </c>
      <c r="D138" s="289"/>
      <c r="E138" s="289"/>
      <c r="F138" s="312" t="s">
        <v>837</v>
      </c>
      <c r="G138" s="289"/>
      <c r="H138" s="289" t="s">
        <v>891</v>
      </c>
      <c r="I138" s="289" t="s">
        <v>869</v>
      </c>
      <c r="J138" s="289"/>
      <c r="K138" s="337"/>
    </row>
    <row r="139" s="1" customFormat="1" ht="15" customHeight="1">
      <c r="B139" s="334"/>
      <c r="C139" s="289" t="s">
        <v>870</v>
      </c>
      <c r="D139" s="289"/>
      <c r="E139" s="289"/>
      <c r="F139" s="312" t="s">
        <v>837</v>
      </c>
      <c r="G139" s="289"/>
      <c r="H139" s="289" t="s">
        <v>892</v>
      </c>
      <c r="I139" s="289" t="s">
        <v>872</v>
      </c>
      <c r="J139" s="289"/>
      <c r="K139" s="337"/>
    </row>
    <row r="140" s="1" customFormat="1" ht="15" customHeight="1">
      <c r="B140" s="334"/>
      <c r="C140" s="289" t="s">
        <v>873</v>
      </c>
      <c r="D140" s="289"/>
      <c r="E140" s="289"/>
      <c r="F140" s="312" t="s">
        <v>837</v>
      </c>
      <c r="G140" s="289"/>
      <c r="H140" s="289" t="s">
        <v>873</v>
      </c>
      <c r="I140" s="289" t="s">
        <v>872</v>
      </c>
      <c r="J140" s="289"/>
      <c r="K140" s="337"/>
    </row>
    <row r="141" s="1" customFormat="1" ht="15" customHeight="1">
      <c r="B141" s="334"/>
      <c r="C141" s="289" t="s">
        <v>42</v>
      </c>
      <c r="D141" s="289"/>
      <c r="E141" s="289"/>
      <c r="F141" s="312" t="s">
        <v>837</v>
      </c>
      <c r="G141" s="289"/>
      <c r="H141" s="289" t="s">
        <v>893</v>
      </c>
      <c r="I141" s="289" t="s">
        <v>872</v>
      </c>
      <c r="J141" s="289"/>
      <c r="K141" s="337"/>
    </row>
    <row r="142" s="1" customFormat="1" ht="15" customHeight="1">
      <c r="B142" s="334"/>
      <c r="C142" s="289" t="s">
        <v>894</v>
      </c>
      <c r="D142" s="289"/>
      <c r="E142" s="289"/>
      <c r="F142" s="312" t="s">
        <v>837</v>
      </c>
      <c r="G142" s="289"/>
      <c r="H142" s="289" t="s">
        <v>895</v>
      </c>
      <c r="I142" s="289" t="s">
        <v>872</v>
      </c>
      <c r="J142" s="289"/>
      <c r="K142" s="337"/>
    </row>
    <row r="143" s="1" customFormat="1" ht="15" customHeight="1">
      <c r="B143" s="338"/>
      <c r="C143" s="339"/>
      <c r="D143" s="339"/>
      <c r="E143" s="339"/>
      <c r="F143" s="339"/>
      <c r="G143" s="339"/>
      <c r="H143" s="339"/>
      <c r="I143" s="339"/>
      <c r="J143" s="339"/>
      <c r="K143" s="340"/>
    </row>
    <row r="144" s="1" customFormat="1" ht="18.75" customHeight="1">
      <c r="B144" s="325"/>
      <c r="C144" s="325"/>
      <c r="D144" s="325"/>
      <c r="E144" s="325"/>
      <c r="F144" s="326"/>
      <c r="G144" s="325"/>
      <c r="H144" s="325"/>
      <c r="I144" s="325"/>
      <c r="J144" s="325"/>
      <c r="K144" s="325"/>
    </row>
    <row r="145" s="1" customFormat="1" ht="18.75" customHeight="1">
      <c r="B145" s="297"/>
      <c r="C145" s="297"/>
      <c r="D145" s="297"/>
      <c r="E145" s="297"/>
      <c r="F145" s="297"/>
      <c r="G145" s="297"/>
      <c r="H145" s="297"/>
      <c r="I145" s="297"/>
      <c r="J145" s="297"/>
      <c r="K145" s="297"/>
    </row>
    <row r="146" s="1" customFormat="1" ht="7.5" customHeight="1">
      <c r="B146" s="298"/>
      <c r="C146" s="299"/>
      <c r="D146" s="299"/>
      <c r="E146" s="299"/>
      <c r="F146" s="299"/>
      <c r="G146" s="299"/>
      <c r="H146" s="299"/>
      <c r="I146" s="299"/>
      <c r="J146" s="299"/>
      <c r="K146" s="300"/>
    </row>
    <row r="147" s="1" customFormat="1" ht="45" customHeight="1">
      <c r="B147" s="301"/>
      <c r="C147" s="302" t="s">
        <v>896</v>
      </c>
      <c r="D147" s="302"/>
      <c r="E147" s="302"/>
      <c r="F147" s="302"/>
      <c r="G147" s="302"/>
      <c r="H147" s="302"/>
      <c r="I147" s="302"/>
      <c r="J147" s="302"/>
      <c r="K147" s="303"/>
    </row>
    <row r="148" s="1" customFormat="1" ht="17.25" customHeight="1">
      <c r="B148" s="301"/>
      <c r="C148" s="304" t="s">
        <v>831</v>
      </c>
      <c r="D148" s="304"/>
      <c r="E148" s="304"/>
      <c r="F148" s="304" t="s">
        <v>832</v>
      </c>
      <c r="G148" s="305"/>
      <c r="H148" s="304" t="s">
        <v>58</v>
      </c>
      <c r="I148" s="304" t="s">
        <v>61</v>
      </c>
      <c r="J148" s="304" t="s">
        <v>833</v>
      </c>
      <c r="K148" s="303"/>
    </row>
    <row r="149" s="1" customFormat="1" ht="17.25" customHeight="1">
      <c r="B149" s="301"/>
      <c r="C149" s="306" t="s">
        <v>834</v>
      </c>
      <c r="D149" s="306"/>
      <c r="E149" s="306"/>
      <c r="F149" s="307" t="s">
        <v>835</v>
      </c>
      <c r="G149" s="308"/>
      <c r="H149" s="306"/>
      <c r="I149" s="306"/>
      <c r="J149" s="306" t="s">
        <v>836</v>
      </c>
      <c r="K149" s="303"/>
    </row>
    <row r="150" s="1" customFormat="1" ht="5.25" customHeight="1">
      <c r="B150" s="314"/>
      <c r="C150" s="309"/>
      <c r="D150" s="309"/>
      <c r="E150" s="309"/>
      <c r="F150" s="309"/>
      <c r="G150" s="310"/>
      <c r="H150" s="309"/>
      <c r="I150" s="309"/>
      <c r="J150" s="309"/>
      <c r="K150" s="337"/>
    </row>
    <row r="151" s="1" customFormat="1" ht="15" customHeight="1">
      <c r="B151" s="314"/>
      <c r="C151" s="341" t="s">
        <v>840</v>
      </c>
      <c r="D151" s="289"/>
      <c r="E151" s="289"/>
      <c r="F151" s="342" t="s">
        <v>837</v>
      </c>
      <c r="G151" s="289"/>
      <c r="H151" s="341" t="s">
        <v>877</v>
      </c>
      <c r="I151" s="341" t="s">
        <v>839</v>
      </c>
      <c r="J151" s="341">
        <v>120</v>
      </c>
      <c r="K151" s="337"/>
    </row>
    <row r="152" s="1" customFormat="1" ht="15" customHeight="1">
      <c r="B152" s="314"/>
      <c r="C152" s="341" t="s">
        <v>886</v>
      </c>
      <c r="D152" s="289"/>
      <c r="E152" s="289"/>
      <c r="F152" s="342" t="s">
        <v>837</v>
      </c>
      <c r="G152" s="289"/>
      <c r="H152" s="341" t="s">
        <v>897</v>
      </c>
      <c r="I152" s="341" t="s">
        <v>839</v>
      </c>
      <c r="J152" s="341" t="s">
        <v>888</v>
      </c>
      <c r="K152" s="337"/>
    </row>
    <row r="153" s="1" customFormat="1" ht="15" customHeight="1">
      <c r="B153" s="314"/>
      <c r="C153" s="341" t="s">
        <v>785</v>
      </c>
      <c r="D153" s="289"/>
      <c r="E153" s="289"/>
      <c r="F153" s="342" t="s">
        <v>837</v>
      </c>
      <c r="G153" s="289"/>
      <c r="H153" s="341" t="s">
        <v>898</v>
      </c>
      <c r="I153" s="341" t="s">
        <v>839</v>
      </c>
      <c r="J153" s="341" t="s">
        <v>888</v>
      </c>
      <c r="K153" s="337"/>
    </row>
    <row r="154" s="1" customFormat="1" ht="15" customHeight="1">
      <c r="B154" s="314"/>
      <c r="C154" s="341" t="s">
        <v>842</v>
      </c>
      <c r="D154" s="289"/>
      <c r="E154" s="289"/>
      <c r="F154" s="342" t="s">
        <v>843</v>
      </c>
      <c r="G154" s="289"/>
      <c r="H154" s="341" t="s">
        <v>877</v>
      </c>
      <c r="I154" s="341" t="s">
        <v>839</v>
      </c>
      <c r="J154" s="341">
        <v>50</v>
      </c>
      <c r="K154" s="337"/>
    </row>
    <row r="155" s="1" customFormat="1" ht="15" customHeight="1">
      <c r="B155" s="314"/>
      <c r="C155" s="341" t="s">
        <v>845</v>
      </c>
      <c r="D155" s="289"/>
      <c r="E155" s="289"/>
      <c r="F155" s="342" t="s">
        <v>837</v>
      </c>
      <c r="G155" s="289"/>
      <c r="H155" s="341" t="s">
        <v>877</v>
      </c>
      <c r="I155" s="341" t="s">
        <v>847</v>
      </c>
      <c r="J155" s="341"/>
      <c r="K155" s="337"/>
    </row>
    <row r="156" s="1" customFormat="1" ht="15" customHeight="1">
      <c r="B156" s="314"/>
      <c r="C156" s="341" t="s">
        <v>856</v>
      </c>
      <c r="D156" s="289"/>
      <c r="E156" s="289"/>
      <c r="F156" s="342" t="s">
        <v>843</v>
      </c>
      <c r="G156" s="289"/>
      <c r="H156" s="341" t="s">
        <v>877</v>
      </c>
      <c r="I156" s="341" t="s">
        <v>839</v>
      </c>
      <c r="J156" s="341">
        <v>50</v>
      </c>
      <c r="K156" s="337"/>
    </row>
    <row r="157" s="1" customFormat="1" ht="15" customHeight="1">
      <c r="B157" s="314"/>
      <c r="C157" s="341" t="s">
        <v>864</v>
      </c>
      <c r="D157" s="289"/>
      <c r="E157" s="289"/>
      <c r="F157" s="342" t="s">
        <v>843</v>
      </c>
      <c r="G157" s="289"/>
      <c r="H157" s="341" t="s">
        <v>877</v>
      </c>
      <c r="I157" s="341" t="s">
        <v>839</v>
      </c>
      <c r="J157" s="341">
        <v>50</v>
      </c>
      <c r="K157" s="337"/>
    </row>
    <row r="158" s="1" customFormat="1" ht="15" customHeight="1">
      <c r="B158" s="314"/>
      <c r="C158" s="341" t="s">
        <v>862</v>
      </c>
      <c r="D158" s="289"/>
      <c r="E158" s="289"/>
      <c r="F158" s="342" t="s">
        <v>843</v>
      </c>
      <c r="G158" s="289"/>
      <c r="H158" s="341" t="s">
        <v>877</v>
      </c>
      <c r="I158" s="341" t="s">
        <v>839</v>
      </c>
      <c r="J158" s="341">
        <v>50</v>
      </c>
      <c r="K158" s="337"/>
    </row>
    <row r="159" s="1" customFormat="1" ht="15" customHeight="1">
      <c r="B159" s="314"/>
      <c r="C159" s="341" t="s">
        <v>100</v>
      </c>
      <c r="D159" s="289"/>
      <c r="E159" s="289"/>
      <c r="F159" s="342" t="s">
        <v>837</v>
      </c>
      <c r="G159" s="289"/>
      <c r="H159" s="341" t="s">
        <v>899</v>
      </c>
      <c r="I159" s="341" t="s">
        <v>839</v>
      </c>
      <c r="J159" s="341" t="s">
        <v>900</v>
      </c>
      <c r="K159" s="337"/>
    </row>
    <row r="160" s="1" customFormat="1" ht="15" customHeight="1">
      <c r="B160" s="314"/>
      <c r="C160" s="341" t="s">
        <v>901</v>
      </c>
      <c r="D160" s="289"/>
      <c r="E160" s="289"/>
      <c r="F160" s="342" t="s">
        <v>837</v>
      </c>
      <c r="G160" s="289"/>
      <c r="H160" s="341" t="s">
        <v>902</v>
      </c>
      <c r="I160" s="341" t="s">
        <v>872</v>
      </c>
      <c r="J160" s="341"/>
      <c r="K160" s="337"/>
    </row>
    <row r="161" s="1" customFormat="1" ht="15" customHeight="1">
      <c r="B161" s="343"/>
      <c r="C161" s="323"/>
      <c r="D161" s="323"/>
      <c r="E161" s="323"/>
      <c r="F161" s="323"/>
      <c r="G161" s="323"/>
      <c r="H161" s="323"/>
      <c r="I161" s="323"/>
      <c r="J161" s="323"/>
      <c r="K161" s="344"/>
    </row>
    <row r="162" s="1" customFormat="1" ht="18.75" customHeight="1">
      <c r="B162" s="325"/>
      <c r="C162" s="335"/>
      <c r="D162" s="335"/>
      <c r="E162" s="335"/>
      <c r="F162" s="345"/>
      <c r="G162" s="335"/>
      <c r="H162" s="335"/>
      <c r="I162" s="335"/>
      <c r="J162" s="335"/>
      <c r="K162" s="325"/>
    </row>
    <row r="163" s="1" customFormat="1" ht="18.75" customHeight="1">
      <c r="B163" s="297"/>
      <c r="C163" s="297"/>
      <c r="D163" s="297"/>
      <c r="E163" s="297"/>
      <c r="F163" s="297"/>
      <c r="G163" s="297"/>
      <c r="H163" s="297"/>
      <c r="I163" s="297"/>
      <c r="J163" s="297"/>
      <c r="K163" s="297"/>
    </row>
    <row r="164" s="1" customFormat="1" ht="7.5" customHeight="1">
      <c r="B164" s="276"/>
      <c r="C164" s="277"/>
      <c r="D164" s="277"/>
      <c r="E164" s="277"/>
      <c r="F164" s="277"/>
      <c r="G164" s="277"/>
      <c r="H164" s="277"/>
      <c r="I164" s="277"/>
      <c r="J164" s="277"/>
      <c r="K164" s="278"/>
    </row>
    <row r="165" s="1" customFormat="1" ht="45" customHeight="1">
      <c r="B165" s="279"/>
      <c r="C165" s="280" t="s">
        <v>903</v>
      </c>
      <c r="D165" s="280"/>
      <c r="E165" s="280"/>
      <c r="F165" s="280"/>
      <c r="G165" s="280"/>
      <c r="H165" s="280"/>
      <c r="I165" s="280"/>
      <c r="J165" s="280"/>
      <c r="K165" s="281"/>
    </row>
    <row r="166" s="1" customFormat="1" ht="17.25" customHeight="1">
      <c r="B166" s="279"/>
      <c r="C166" s="304" t="s">
        <v>831</v>
      </c>
      <c r="D166" s="304"/>
      <c r="E166" s="304"/>
      <c r="F166" s="304" t="s">
        <v>832</v>
      </c>
      <c r="G166" s="346"/>
      <c r="H166" s="347" t="s">
        <v>58</v>
      </c>
      <c r="I166" s="347" t="s">
        <v>61</v>
      </c>
      <c r="J166" s="304" t="s">
        <v>833</v>
      </c>
      <c r="K166" s="281"/>
    </row>
    <row r="167" s="1" customFormat="1" ht="17.25" customHeight="1">
      <c r="B167" s="282"/>
      <c r="C167" s="306" t="s">
        <v>834</v>
      </c>
      <c r="D167" s="306"/>
      <c r="E167" s="306"/>
      <c r="F167" s="307" t="s">
        <v>835</v>
      </c>
      <c r="G167" s="348"/>
      <c r="H167" s="349"/>
      <c r="I167" s="349"/>
      <c r="J167" s="306" t="s">
        <v>836</v>
      </c>
      <c r="K167" s="284"/>
    </row>
    <row r="168" s="1" customFormat="1" ht="5.25" customHeight="1">
      <c r="B168" s="314"/>
      <c r="C168" s="309"/>
      <c r="D168" s="309"/>
      <c r="E168" s="309"/>
      <c r="F168" s="309"/>
      <c r="G168" s="310"/>
      <c r="H168" s="309"/>
      <c r="I168" s="309"/>
      <c r="J168" s="309"/>
      <c r="K168" s="337"/>
    </row>
    <row r="169" s="1" customFormat="1" ht="15" customHeight="1">
      <c r="B169" s="314"/>
      <c r="C169" s="289" t="s">
        <v>840</v>
      </c>
      <c r="D169" s="289"/>
      <c r="E169" s="289"/>
      <c r="F169" s="312" t="s">
        <v>837</v>
      </c>
      <c r="G169" s="289"/>
      <c r="H169" s="289" t="s">
        <v>877</v>
      </c>
      <c r="I169" s="289" t="s">
        <v>839</v>
      </c>
      <c r="J169" s="289">
        <v>120</v>
      </c>
      <c r="K169" s="337"/>
    </row>
    <row r="170" s="1" customFormat="1" ht="15" customHeight="1">
      <c r="B170" s="314"/>
      <c r="C170" s="289" t="s">
        <v>886</v>
      </c>
      <c r="D170" s="289"/>
      <c r="E170" s="289"/>
      <c r="F170" s="312" t="s">
        <v>837</v>
      </c>
      <c r="G170" s="289"/>
      <c r="H170" s="289" t="s">
        <v>887</v>
      </c>
      <c r="I170" s="289" t="s">
        <v>839</v>
      </c>
      <c r="J170" s="289" t="s">
        <v>888</v>
      </c>
      <c r="K170" s="337"/>
    </row>
    <row r="171" s="1" customFormat="1" ht="15" customHeight="1">
      <c r="B171" s="314"/>
      <c r="C171" s="289" t="s">
        <v>785</v>
      </c>
      <c r="D171" s="289"/>
      <c r="E171" s="289"/>
      <c r="F171" s="312" t="s">
        <v>837</v>
      </c>
      <c r="G171" s="289"/>
      <c r="H171" s="289" t="s">
        <v>904</v>
      </c>
      <c r="I171" s="289" t="s">
        <v>839</v>
      </c>
      <c r="J171" s="289" t="s">
        <v>888</v>
      </c>
      <c r="K171" s="337"/>
    </row>
    <row r="172" s="1" customFormat="1" ht="15" customHeight="1">
      <c r="B172" s="314"/>
      <c r="C172" s="289" t="s">
        <v>842</v>
      </c>
      <c r="D172" s="289"/>
      <c r="E172" s="289"/>
      <c r="F172" s="312" t="s">
        <v>843</v>
      </c>
      <c r="G172" s="289"/>
      <c r="H172" s="289" t="s">
        <v>904</v>
      </c>
      <c r="I172" s="289" t="s">
        <v>839</v>
      </c>
      <c r="J172" s="289">
        <v>50</v>
      </c>
      <c r="K172" s="337"/>
    </row>
    <row r="173" s="1" customFormat="1" ht="15" customHeight="1">
      <c r="B173" s="314"/>
      <c r="C173" s="289" t="s">
        <v>845</v>
      </c>
      <c r="D173" s="289"/>
      <c r="E173" s="289"/>
      <c r="F173" s="312" t="s">
        <v>837</v>
      </c>
      <c r="G173" s="289"/>
      <c r="H173" s="289" t="s">
        <v>904</v>
      </c>
      <c r="I173" s="289" t="s">
        <v>847</v>
      </c>
      <c r="J173" s="289"/>
      <c r="K173" s="337"/>
    </row>
    <row r="174" s="1" customFormat="1" ht="15" customHeight="1">
      <c r="B174" s="314"/>
      <c r="C174" s="289" t="s">
        <v>856</v>
      </c>
      <c r="D174" s="289"/>
      <c r="E174" s="289"/>
      <c r="F174" s="312" t="s">
        <v>843</v>
      </c>
      <c r="G174" s="289"/>
      <c r="H174" s="289" t="s">
        <v>904</v>
      </c>
      <c r="I174" s="289" t="s">
        <v>839</v>
      </c>
      <c r="J174" s="289">
        <v>50</v>
      </c>
      <c r="K174" s="337"/>
    </row>
    <row r="175" s="1" customFormat="1" ht="15" customHeight="1">
      <c r="B175" s="314"/>
      <c r="C175" s="289" t="s">
        <v>864</v>
      </c>
      <c r="D175" s="289"/>
      <c r="E175" s="289"/>
      <c r="F175" s="312" t="s">
        <v>843</v>
      </c>
      <c r="G175" s="289"/>
      <c r="H175" s="289" t="s">
        <v>904</v>
      </c>
      <c r="I175" s="289" t="s">
        <v>839</v>
      </c>
      <c r="J175" s="289">
        <v>50</v>
      </c>
      <c r="K175" s="337"/>
    </row>
    <row r="176" s="1" customFormat="1" ht="15" customHeight="1">
      <c r="B176" s="314"/>
      <c r="C176" s="289" t="s">
        <v>862</v>
      </c>
      <c r="D176" s="289"/>
      <c r="E176" s="289"/>
      <c r="F176" s="312" t="s">
        <v>843</v>
      </c>
      <c r="G176" s="289"/>
      <c r="H176" s="289" t="s">
        <v>904</v>
      </c>
      <c r="I176" s="289" t="s">
        <v>839</v>
      </c>
      <c r="J176" s="289">
        <v>50</v>
      </c>
      <c r="K176" s="337"/>
    </row>
    <row r="177" s="1" customFormat="1" ht="15" customHeight="1">
      <c r="B177" s="314"/>
      <c r="C177" s="289" t="s">
        <v>125</v>
      </c>
      <c r="D177" s="289"/>
      <c r="E177" s="289"/>
      <c r="F177" s="312" t="s">
        <v>837</v>
      </c>
      <c r="G177" s="289"/>
      <c r="H177" s="289" t="s">
        <v>905</v>
      </c>
      <c r="I177" s="289" t="s">
        <v>906</v>
      </c>
      <c r="J177" s="289"/>
      <c r="K177" s="337"/>
    </row>
    <row r="178" s="1" customFormat="1" ht="15" customHeight="1">
      <c r="B178" s="314"/>
      <c r="C178" s="289" t="s">
        <v>61</v>
      </c>
      <c r="D178" s="289"/>
      <c r="E178" s="289"/>
      <c r="F178" s="312" t="s">
        <v>837</v>
      </c>
      <c r="G178" s="289"/>
      <c r="H178" s="289" t="s">
        <v>907</v>
      </c>
      <c r="I178" s="289" t="s">
        <v>908</v>
      </c>
      <c r="J178" s="289">
        <v>1</v>
      </c>
      <c r="K178" s="337"/>
    </row>
    <row r="179" s="1" customFormat="1" ht="15" customHeight="1">
      <c r="B179" s="314"/>
      <c r="C179" s="289" t="s">
        <v>57</v>
      </c>
      <c r="D179" s="289"/>
      <c r="E179" s="289"/>
      <c r="F179" s="312" t="s">
        <v>837</v>
      </c>
      <c r="G179" s="289"/>
      <c r="H179" s="289" t="s">
        <v>909</v>
      </c>
      <c r="I179" s="289" t="s">
        <v>839</v>
      </c>
      <c r="J179" s="289">
        <v>20</v>
      </c>
      <c r="K179" s="337"/>
    </row>
    <row r="180" s="1" customFormat="1" ht="15" customHeight="1">
      <c r="B180" s="314"/>
      <c r="C180" s="289" t="s">
        <v>58</v>
      </c>
      <c r="D180" s="289"/>
      <c r="E180" s="289"/>
      <c r="F180" s="312" t="s">
        <v>837</v>
      </c>
      <c r="G180" s="289"/>
      <c r="H180" s="289" t="s">
        <v>910</v>
      </c>
      <c r="I180" s="289" t="s">
        <v>839</v>
      </c>
      <c r="J180" s="289">
        <v>255</v>
      </c>
      <c r="K180" s="337"/>
    </row>
    <row r="181" s="1" customFormat="1" ht="15" customHeight="1">
      <c r="B181" s="314"/>
      <c r="C181" s="289" t="s">
        <v>126</v>
      </c>
      <c r="D181" s="289"/>
      <c r="E181" s="289"/>
      <c r="F181" s="312" t="s">
        <v>837</v>
      </c>
      <c r="G181" s="289"/>
      <c r="H181" s="289" t="s">
        <v>801</v>
      </c>
      <c r="I181" s="289" t="s">
        <v>839</v>
      </c>
      <c r="J181" s="289">
        <v>10</v>
      </c>
      <c r="K181" s="337"/>
    </row>
    <row r="182" s="1" customFormat="1" ht="15" customHeight="1">
      <c r="B182" s="314"/>
      <c r="C182" s="289" t="s">
        <v>127</v>
      </c>
      <c r="D182" s="289"/>
      <c r="E182" s="289"/>
      <c r="F182" s="312" t="s">
        <v>837</v>
      </c>
      <c r="G182" s="289"/>
      <c r="H182" s="289" t="s">
        <v>911</v>
      </c>
      <c r="I182" s="289" t="s">
        <v>872</v>
      </c>
      <c r="J182" s="289"/>
      <c r="K182" s="337"/>
    </row>
    <row r="183" s="1" customFormat="1" ht="15" customHeight="1">
      <c r="B183" s="314"/>
      <c r="C183" s="289" t="s">
        <v>912</v>
      </c>
      <c r="D183" s="289"/>
      <c r="E183" s="289"/>
      <c r="F183" s="312" t="s">
        <v>837</v>
      </c>
      <c r="G183" s="289"/>
      <c r="H183" s="289" t="s">
        <v>913</v>
      </c>
      <c r="I183" s="289" t="s">
        <v>872</v>
      </c>
      <c r="J183" s="289"/>
      <c r="K183" s="337"/>
    </row>
    <row r="184" s="1" customFormat="1" ht="15" customHeight="1">
      <c r="B184" s="314"/>
      <c r="C184" s="289" t="s">
        <v>901</v>
      </c>
      <c r="D184" s="289"/>
      <c r="E184" s="289"/>
      <c r="F184" s="312" t="s">
        <v>837</v>
      </c>
      <c r="G184" s="289"/>
      <c r="H184" s="289" t="s">
        <v>914</v>
      </c>
      <c r="I184" s="289" t="s">
        <v>872</v>
      </c>
      <c r="J184" s="289"/>
      <c r="K184" s="337"/>
    </row>
    <row r="185" s="1" customFormat="1" ht="15" customHeight="1">
      <c r="B185" s="314"/>
      <c r="C185" s="289" t="s">
        <v>129</v>
      </c>
      <c r="D185" s="289"/>
      <c r="E185" s="289"/>
      <c r="F185" s="312" t="s">
        <v>843</v>
      </c>
      <c r="G185" s="289"/>
      <c r="H185" s="289" t="s">
        <v>915</v>
      </c>
      <c r="I185" s="289" t="s">
        <v>839</v>
      </c>
      <c r="J185" s="289">
        <v>50</v>
      </c>
      <c r="K185" s="337"/>
    </row>
    <row r="186" s="1" customFormat="1" ht="15" customHeight="1">
      <c r="B186" s="314"/>
      <c r="C186" s="289" t="s">
        <v>916</v>
      </c>
      <c r="D186" s="289"/>
      <c r="E186" s="289"/>
      <c r="F186" s="312" t="s">
        <v>843</v>
      </c>
      <c r="G186" s="289"/>
      <c r="H186" s="289" t="s">
        <v>917</v>
      </c>
      <c r="I186" s="289" t="s">
        <v>918</v>
      </c>
      <c r="J186" s="289"/>
      <c r="K186" s="337"/>
    </row>
    <row r="187" s="1" customFormat="1" ht="15" customHeight="1">
      <c r="B187" s="314"/>
      <c r="C187" s="289" t="s">
        <v>919</v>
      </c>
      <c r="D187" s="289"/>
      <c r="E187" s="289"/>
      <c r="F187" s="312" t="s">
        <v>843</v>
      </c>
      <c r="G187" s="289"/>
      <c r="H187" s="289" t="s">
        <v>920</v>
      </c>
      <c r="I187" s="289" t="s">
        <v>918</v>
      </c>
      <c r="J187" s="289"/>
      <c r="K187" s="337"/>
    </row>
    <row r="188" s="1" customFormat="1" ht="15" customHeight="1">
      <c r="B188" s="314"/>
      <c r="C188" s="289" t="s">
        <v>921</v>
      </c>
      <c r="D188" s="289"/>
      <c r="E188" s="289"/>
      <c r="F188" s="312" t="s">
        <v>843</v>
      </c>
      <c r="G188" s="289"/>
      <c r="H188" s="289" t="s">
        <v>922</v>
      </c>
      <c r="I188" s="289" t="s">
        <v>918</v>
      </c>
      <c r="J188" s="289"/>
      <c r="K188" s="337"/>
    </row>
    <row r="189" s="1" customFormat="1" ht="15" customHeight="1">
      <c r="B189" s="314"/>
      <c r="C189" s="350" t="s">
        <v>923</v>
      </c>
      <c r="D189" s="289"/>
      <c r="E189" s="289"/>
      <c r="F189" s="312" t="s">
        <v>843</v>
      </c>
      <c r="G189" s="289"/>
      <c r="H189" s="289" t="s">
        <v>924</v>
      </c>
      <c r="I189" s="289" t="s">
        <v>925</v>
      </c>
      <c r="J189" s="351" t="s">
        <v>926</v>
      </c>
      <c r="K189" s="337"/>
    </row>
    <row r="190" s="17" customFormat="1" ht="15" customHeight="1">
      <c r="B190" s="352"/>
      <c r="C190" s="353" t="s">
        <v>927</v>
      </c>
      <c r="D190" s="354"/>
      <c r="E190" s="354"/>
      <c r="F190" s="355" t="s">
        <v>843</v>
      </c>
      <c r="G190" s="354"/>
      <c r="H190" s="354" t="s">
        <v>928</v>
      </c>
      <c r="I190" s="354" t="s">
        <v>925</v>
      </c>
      <c r="J190" s="356" t="s">
        <v>926</v>
      </c>
      <c r="K190" s="357"/>
    </row>
    <row r="191" s="1" customFormat="1" ht="15" customHeight="1">
      <c r="B191" s="314"/>
      <c r="C191" s="350" t="s">
        <v>46</v>
      </c>
      <c r="D191" s="289"/>
      <c r="E191" s="289"/>
      <c r="F191" s="312" t="s">
        <v>837</v>
      </c>
      <c r="G191" s="289"/>
      <c r="H191" s="286" t="s">
        <v>929</v>
      </c>
      <c r="I191" s="289" t="s">
        <v>930</v>
      </c>
      <c r="J191" s="289"/>
      <c r="K191" s="337"/>
    </row>
    <row r="192" s="1" customFormat="1" ht="15" customHeight="1">
      <c r="B192" s="314"/>
      <c r="C192" s="350" t="s">
        <v>931</v>
      </c>
      <c r="D192" s="289"/>
      <c r="E192" s="289"/>
      <c r="F192" s="312" t="s">
        <v>837</v>
      </c>
      <c r="G192" s="289"/>
      <c r="H192" s="289" t="s">
        <v>932</v>
      </c>
      <c r="I192" s="289" t="s">
        <v>872</v>
      </c>
      <c r="J192" s="289"/>
      <c r="K192" s="337"/>
    </row>
    <row r="193" s="1" customFormat="1" ht="15" customHeight="1">
      <c r="B193" s="314"/>
      <c r="C193" s="350" t="s">
        <v>933</v>
      </c>
      <c r="D193" s="289"/>
      <c r="E193" s="289"/>
      <c r="F193" s="312" t="s">
        <v>837</v>
      </c>
      <c r="G193" s="289"/>
      <c r="H193" s="289" t="s">
        <v>934</v>
      </c>
      <c r="I193" s="289" t="s">
        <v>872</v>
      </c>
      <c r="J193" s="289"/>
      <c r="K193" s="337"/>
    </row>
    <row r="194" s="1" customFormat="1" ht="15" customHeight="1">
      <c r="B194" s="314"/>
      <c r="C194" s="350" t="s">
        <v>935</v>
      </c>
      <c r="D194" s="289"/>
      <c r="E194" s="289"/>
      <c r="F194" s="312" t="s">
        <v>843</v>
      </c>
      <c r="G194" s="289"/>
      <c r="H194" s="289" t="s">
        <v>936</v>
      </c>
      <c r="I194" s="289" t="s">
        <v>872</v>
      </c>
      <c r="J194" s="289"/>
      <c r="K194" s="337"/>
    </row>
    <row r="195" s="1" customFormat="1" ht="15" customHeight="1">
      <c r="B195" s="343"/>
      <c r="C195" s="358"/>
      <c r="D195" s="323"/>
      <c r="E195" s="323"/>
      <c r="F195" s="323"/>
      <c r="G195" s="323"/>
      <c r="H195" s="323"/>
      <c r="I195" s="323"/>
      <c r="J195" s="323"/>
      <c r="K195" s="344"/>
    </row>
    <row r="196" s="1" customFormat="1" ht="18.75" customHeight="1">
      <c r="B196" s="325"/>
      <c r="C196" s="335"/>
      <c r="D196" s="335"/>
      <c r="E196" s="335"/>
      <c r="F196" s="345"/>
      <c r="G196" s="335"/>
      <c r="H196" s="335"/>
      <c r="I196" s="335"/>
      <c r="J196" s="335"/>
      <c r="K196" s="325"/>
    </row>
    <row r="197" s="1" customFormat="1" ht="18.75" customHeight="1">
      <c r="B197" s="325"/>
      <c r="C197" s="335"/>
      <c r="D197" s="335"/>
      <c r="E197" s="335"/>
      <c r="F197" s="345"/>
      <c r="G197" s="335"/>
      <c r="H197" s="335"/>
      <c r="I197" s="335"/>
      <c r="J197" s="335"/>
      <c r="K197" s="325"/>
    </row>
    <row r="198" s="1" customFormat="1" ht="18.75" customHeight="1">
      <c r="B198" s="297"/>
      <c r="C198" s="297"/>
      <c r="D198" s="297"/>
      <c r="E198" s="297"/>
      <c r="F198" s="297"/>
      <c r="G198" s="297"/>
      <c r="H198" s="297"/>
      <c r="I198" s="297"/>
      <c r="J198" s="297"/>
      <c r="K198" s="297"/>
    </row>
    <row r="199" s="1" customFormat="1" ht="13.5">
      <c r="B199" s="276"/>
      <c r="C199" s="277"/>
      <c r="D199" s="277"/>
      <c r="E199" s="277"/>
      <c r="F199" s="277"/>
      <c r="G199" s="277"/>
      <c r="H199" s="277"/>
      <c r="I199" s="277"/>
      <c r="J199" s="277"/>
      <c r="K199" s="278"/>
    </row>
    <row r="200" s="1" customFormat="1" ht="21">
      <c r="B200" s="279"/>
      <c r="C200" s="280" t="s">
        <v>937</v>
      </c>
      <c r="D200" s="280"/>
      <c r="E200" s="280"/>
      <c r="F200" s="280"/>
      <c r="G200" s="280"/>
      <c r="H200" s="280"/>
      <c r="I200" s="280"/>
      <c r="J200" s="280"/>
      <c r="K200" s="281"/>
    </row>
    <row r="201" s="1" customFormat="1" ht="25.5" customHeight="1">
      <c r="B201" s="279"/>
      <c r="C201" s="359" t="s">
        <v>938</v>
      </c>
      <c r="D201" s="359"/>
      <c r="E201" s="359"/>
      <c r="F201" s="359" t="s">
        <v>939</v>
      </c>
      <c r="G201" s="360"/>
      <c r="H201" s="359" t="s">
        <v>940</v>
      </c>
      <c r="I201" s="359"/>
      <c r="J201" s="359"/>
      <c r="K201" s="281"/>
    </row>
    <row r="202" s="1" customFormat="1" ht="5.25" customHeight="1">
      <c r="B202" s="314"/>
      <c r="C202" s="309"/>
      <c r="D202" s="309"/>
      <c r="E202" s="309"/>
      <c r="F202" s="309"/>
      <c r="G202" s="335"/>
      <c r="H202" s="309"/>
      <c r="I202" s="309"/>
      <c r="J202" s="309"/>
      <c r="K202" s="337"/>
    </row>
    <row r="203" s="1" customFormat="1" ht="15" customHeight="1">
      <c r="B203" s="314"/>
      <c r="C203" s="289" t="s">
        <v>930</v>
      </c>
      <c r="D203" s="289"/>
      <c r="E203" s="289"/>
      <c r="F203" s="312" t="s">
        <v>47</v>
      </c>
      <c r="G203" s="289"/>
      <c r="H203" s="289" t="s">
        <v>941</v>
      </c>
      <c r="I203" s="289"/>
      <c r="J203" s="289"/>
      <c r="K203" s="337"/>
    </row>
    <row r="204" s="1" customFormat="1" ht="15" customHeight="1">
      <c r="B204" s="314"/>
      <c r="C204" s="289"/>
      <c r="D204" s="289"/>
      <c r="E204" s="289"/>
      <c r="F204" s="312" t="s">
        <v>48</v>
      </c>
      <c r="G204" s="289"/>
      <c r="H204" s="289" t="s">
        <v>942</v>
      </c>
      <c r="I204" s="289"/>
      <c r="J204" s="289"/>
      <c r="K204" s="337"/>
    </row>
    <row r="205" s="1" customFormat="1" ht="15" customHeight="1">
      <c r="B205" s="314"/>
      <c r="C205" s="289"/>
      <c r="D205" s="289"/>
      <c r="E205" s="289"/>
      <c r="F205" s="312" t="s">
        <v>51</v>
      </c>
      <c r="G205" s="289"/>
      <c r="H205" s="289" t="s">
        <v>943</v>
      </c>
      <c r="I205" s="289"/>
      <c r="J205" s="289"/>
      <c r="K205" s="337"/>
    </row>
    <row r="206" s="1" customFormat="1" ht="15" customHeight="1">
      <c r="B206" s="314"/>
      <c r="C206" s="289"/>
      <c r="D206" s="289"/>
      <c r="E206" s="289"/>
      <c r="F206" s="312" t="s">
        <v>49</v>
      </c>
      <c r="G206" s="289"/>
      <c r="H206" s="289" t="s">
        <v>944</v>
      </c>
      <c r="I206" s="289"/>
      <c r="J206" s="289"/>
      <c r="K206" s="337"/>
    </row>
    <row r="207" s="1" customFormat="1" ht="15" customHeight="1">
      <c r="B207" s="314"/>
      <c r="C207" s="289"/>
      <c r="D207" s="289"/>
      <c r="E207" s="289"/>
      <c r="F207" s="312" t="s">
        <v>50</v>
      </c>
      <c r="G207" s="289"/>
      <c r="H207" s="289" t="s">
        <v>945</v>
      </c>
      <c r="I207" s="289"/>
      <c r="J207" s="289"/>
      <c r="K207" s="337"/>
    </row>
    <row r="208" s="1" customFormat="1" ht="15" customHeight="1">
      <c r="B208" s="314"/>
      <c r="C208" s="289"/>
      <c r="D208" s="289"/>
      <c r="E208" s="289"/>
      <c r="F208" s="312"/>
      <c r="G208" s="289"/>
      <c r="H208" s="289"/>
      <c r="I208" s="289"/>
      <c r="J208" s="289"/>
      <c r="K208" s="337"/>
    </row>
    <row r="209" s="1" customFormat="1" ht="15" customHeight="1">
      <c r="B209" s="314"/>
      <c r="C209" s="289" t="s">
        <v>884</v>
      </c>
      <c r="D209" s="289"/>
      <c r="E209" s="289"/>
      <c r="F209" s="312" t="s">
        <v>83</v>
      </c>
      <c r="G209" s="289"/>
      <c r="H209" s="289" t="s">
        <v>946</v>
      </c>
      <c r="I209" s="289"/>
      <c r="J209" s="289"/>
      <c r="K209" s="337"/>
    </row>
    <row r="210" s="1" customFormat="1" ht="15" customHeight="1">
      <c r="B210" s="314"/>
      <c r="C210" s="289"/>
      <c r="D210" s="289"/>
      <c r="E210" s="289"/>
      <c r="F210" s="312" t="s">
        <v>779</v>
      </c>
      <c r="G210" s="289"/>
      <c r="H210" s="289" t="s">
        <v>780</v>
      </c>
      <c r="I210" s="289"/>
      <c r="J210" s="289"/>
      <c r="K210" s="337"/>
    </row>
    <row r="211" s="1" customFormat="1" ht="15" customHeight="1">
      <c r="B211" s="314"/>
      <c r="C211" s="289"/>
      <c r="D211" s="289"/>
      <c r="E211" s="289"/>
      <c r="F211" s="312" t="s">
        <v>777</v>
      </c>
      <c r="G211" s="289"/>
      <c r="H211" s="289" t="s">
        <v>947</v>
      </c>
      <c r="I211" s="289"/>
      <c r="J211" s="289"/>
      <c r="K211" s="337"/>
    </row>
    <row r="212" s="1" customFormat="1" ht="15" customHeight="1">
      <c r="B212" s="361"/>
      <c r="C212" s="289"/>
      <c r="D212" s="289"/>
      <c r="E212" s="289"/>
      <c r="F212" s="312" t="s">
        <v>781</v>
      </c>
      <c r="G212" s="350"/>
      <c r="H212" s="341" t="s">
        <v>782</v>
      </c>
      <c r="I212" s="341"/>
      <c r="J212" s="341"/>
      <c r="K212" s="362"/>
    </row>
    <row r="213" s="1" customFormat="1" ht="15" customHeight="1">
      <c r="B213" s="361"/>
      <c r="C213" s="289"/>
      <c r="D213" s="289"/>
      <c r="E213" s="289"/>
      <c r="F213" s="312" t="s">
        <v>783</v>
      </c>
      <c r="G213" s="350"/>
      <c r="H213" s="341" t="s">
        <v>762</v>
      </c>
      <c r="I213" s="341"/>
      <c r="J213" s="341"/>
      <c r="K213" s="362"/>
    </row>
    <row r="214" s="1" customFormat="1" ht="15" customHeight="1">
      <c r="B214" s="361"/>
      <c r="C214" s="289"/>
      <c r="D214" s="289"/>
      <c r="E214" s="289"/>
      <c r="F214" s="312"/>
      <c r="G214" s="350"/>
      <c r="H214" s="341"/>
      <c r="I214" s="341"/>
      <c r="J214" s="341"/>
      <c r="K214" s="362"/>
    </row>
    <row r="215" s="1" customFormat="1" ht="15" customHeight="1">
      <c r="B215" s="361"/>
      <c r="C215" s="289" t="s">
        <v>908</v>
      </c>
      <c r="D215" s="289"/>
      <c r="E215" s="289"/>
      <c r="F215" s="312">
        <v>1</v>
      </c>
      <c r="G215" s="350"/>
      <c r="H215" s="341" t="s">
        <v>948</v>
      </c>
      <c r="I215" s="341"/>
      <c r="J215" s="341"/>
      <c r="K215" s="362"/>
    </row>
    <row r="216" s="1" customFormat="1" ht="15" customHeight="1">
      <c r="B216" s="361"/>
      <c r="C216" s="289"/>
      <c r="D216" s="289"/>
      <c r="E216" s="289"/>
      <c r="F216" s="312">
        <v>2</v>
      </c>
      <c r="G216" s="350"/>
      <c r="H216" s="341" t="s">
        <v>949</v>
      </c>
      <c r="I216" s="341"/>
      <c r="J216" s="341"/>
      <c r="K216" s="362"/>
    </row>
    <row r="217" s="1" customFormat="1" ht="15" customHeight="1">
      <c r="B217" s="361"/>
      <c r="C217" s="289"/>
      <c r="D217" s="289"/>
      <c r="E217" s="289"/>
      <c r="F217" s="312">
        <v>3</v>
      </c>
      <c r="G217" s="350"/>
      <c r="H217" s="341" t="s">
        <v>950</v>
      </c>
      <c r="I217" s="341"/>
      <c r="J217" s="341"/>
      <c r="K217" s="362"/>
    </row>
    <row r="218" s="1" customFormat="1" ht="15" customHeight="1">
      <c r="B218" s="361"/>
      <c r="C218" s="289"/>
      <c r="D218" s="289"/>
      <c r="E218" s="289"/>
      <c r="F218" s="312">
        <v>4</v>
      </c>
      <c r="G218" s="350"/>
      <c r="H218" s="341" t="s">
        <v>951</v>
      </c>
      <c r="I218" s="341"/>
      <c r="J218" s="341"/>
      <c r="K218" s="362"/>
    </row>
    <row r="219" s="1" customFormat="1" ht="12.75" customHeight="1">
      <c r="B219" s="363"/>
      <c r="C219" s="364"/>
      <c r="D219" s="364"/>
      <c r="E219" s="364"/>
      <c r="F219" s="364"/>
      <c r="G219" s="364"/>
      <c r="H219" s="364"/>
      <c r="I219" s="364"/>
      <c r="J219" s="364"/>
      <c r="K219" s="365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Jaroslav Stolička</dc:creator>
  <cp:lastModifiedBy>Jaroslav Stolička</cp:lastModifiedBy>
  <dcterms:created xsi:type="dcterms:W3CDTF">2025-06-18T13:12:14Z</dcterms:created>
  <dcterms:modified xsi:type="dcterms:W3CDTF">2025-06-18T13:12:18Z</dcterms:modified>
</cp:coreProperties>
</file>