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Y:\6. Stavby\2-Stavby v realizaci\III-15282 Brno, most 15282-1 Zámecká přes Ivanovický potok\Rozpočet\"/>
    </mc:Choice>
  </mc:AlternateContent>
  <xr:revisionPtr revIDLastSave="0" documentId="13_ncr:1_{E82B8B79-6D81-4FA3-89C7-4B81894ADF16}" xr6:coauthVersionLast="36" xr6:coauthVersionMax="36" xr10:uidLastSave="{00000000-0000-0000-0000-000000000000}"/>
  <bookViews>
    <workbookView xWindow="0" yWindow="0" windowWidth="28800" windowHeight="11505" activeTab="2" xr2:uid="{00000000-000D-0000-FFFF-FFFF00000000}"/>
  </bookViews>
  <sheets>
    <sheet name="Rekapitulace" sheetId="4" r:id="rId1"/>
    <sheet name="SO 001" sheetId="2" r:id="rId2"/>
    <sheet name="SO 201" sheetId="3" r:id="rId3"/>
  </sheets>
  <calcPr calcId="191029"/>
</workbook>
</file>

<file path=xl/calcChain.xml><?xml version="1.0" encoding="utf-8"?>
<calcChain xmlns="http://schemas.openxmlformats.org/spreadsheetml/2006/main">
  <c r="I17" i="3" l="1"/>
  <c r="I13" i="3"/>
  <c r="I9" i="3"/>
  <c r="I8" i="3" l="1"/>
  <c r="I141" i="3"/>
  <c r="O141" i="3" s="1"/>
  <c r="I137" i="3"/>
  <c r="O137" i="3" s="1"/>
  <c r="I133" i="3"/>
  <c r="O133" i="3" s="1"/>
  <c r="I129" i="3"/>
  <c r="O129" i="3" s="1"/>
  <c r="I125" i="3"/>
  <c r="O125" i="3" s="1"/>
  <c r="I121" i="3"/>
  <c r="O121" i="3" s="1"/>
  <c r="I117" i="3"/>
  <c r="O117" i="3" s="1"/>
  <c r="I113" i="3"/>
  <c r="O113" i="3" s="1"/>
  <c r="I109" i="3"/>
  <c r="O109" i="3" s="1"/>
  <c r="I95" i="3"/>
  <c r="O104" i="3"/>
  <c r="I104" i="3"/>
  <c r="I100" i="3"/>
  <c r="O100" i="3" s="1"/>
  <c r="I96" i="3"/>
  <c r="O96" i="3" s="1"/>
  <c r="I90" i="3"/>
  <c r="I91" i="3"/>
  <c r="O91" i="3" s="1"/>
  <c r="I86" i="3"/>
  <c r="O86" i="3" s="1"/>
  <c r="I82" i="3"/>
  <c r="O82" i="3" s="1"/>
  <c r="I78" i="3"/>
  <c r="O78" i="3" s="1"/>
  <c r="I74" i="3"/>
  <c r="O74" i="3" s="1"/>
  <c r="I70" i="3"/>
  <c r="O70" i="3" s="1"/>
  <c r="I66" i="3"/>
  <c r="O66" i="3" s="1"/>
  <c r="I62" i="3"/>
  <c r="I57" i="3" s="1"/>
  <c r="I58" i="3"/>
  <c r="O58" i="3" s="1"/>
  <c r="I53" i="3"/>
  <c r="O53" i="3" s="1"/>
  <c r="I49" i="3"/>
  <c r="O49" i="3" s="1"/>
  <c r="I44" i="3"/>
  <c r="O44" i="3" s="1"/>
  <c r="I40" i="3"/>
  <c r="I35" i="3" s="1"/>
  <c r="I36" i="3"/>
  <c r="O36" i="3" s="1"/>
  <c r="I31" i="3"/>
  <c r="O31" i="3" s="1"/>
  <c r="I26" i="3"/>
  <c r="O26" i="3" s="1"/>
  <c r="I22" i="3"/>
  <c r="I42" i="2"/>
  <c r="O42" i="2" s="1"/>
  <c r="I39" i="2"/>
  <c r="O39" i="2" s="1"/>
  <c r="I36" i="2"/>
  <c r="O36" i="2" s="1"/>
  <c r="I33" i="2"/>
  <c r="O33" i="2" s="1"/>
  <c r="I30" i="2"/>
  <c r="O30" i="2" s="1"/>
  <c r="I27" i="2"/>
  <c r="O27" i="2" s="1"/>
  <c r="I24" i="2"/>
  <c r="O24" i="2" s="1"/>
  <c r="I21" i="2"/>
  <c r="O21" i="2" s="1"/>
  <c r="I18" i="2"/>
  <c r="O18" i="2" s="1"/>
  <c r="I15" i="2"/>
  <c r="O15" i="2" s="1"/>
  <c r="I12" i="2"/>
  <c r="O12" i="2" s="1"/>
  <c r="I9" i="2"/>
  <c r="O9" i="2" s="1"/>
  <c r="I48" i="3" l="1"/>
  <c r="O22" i="3"/>
  <c r="I30" i="3"/>
  <c r="I21" i="3"/>
  <c r="I108" i="3"/>
  <c r="I8" i="2"/>
  <c r="I3" i="2" s="1"/>
  <c r="C10" i="4" s="1"/>
  <c r="E10" i="4" s="1"/>
  <c r="D10" i="4" s="1"/>
  <c r="O40" i="3"/>
  <c r="O62" i="3"/>
  <c r="I3" i="3" l="1"/>
  <c r="C11" i="4" s="1"/>
  <c r="E11" i="4" s="1"/>
  <c r="D11" i="4" s="1"/>
  <c r="C6" i="4" l="1"/>
  <c r="C7" i="4"/>
</calcChain>
</file>

<file path=xl/sharedStrings.xml><?xml version="1.0" encoding="utf-8"?>
<sst xmlns="http://schemas.openxmlformats.org/spreadsheetml/2006/main" count="527" uniqueCount="206">
  <si>
    <t>EstiCon</t>
  </si>
  <si>
    <t xml:space="preserve">Firma: </t>
  </si>
  <si>
    <t>Rekapitulace ceny</t>
  </si>
  <si>
    <t>Celková cena bez DPH:</t>
  </si>
  <si>
    <t>Celková cena s DPH:</t>
  </si>
  <si>
    <t>Objekt</t>
  </si>
  <si>
    <t>Popis</t>
  </si>
  <si>
    <t>Cena bez DPH</t>
  </si>
  <si>
    <t>DPH</t>
  </si>
  <si>
    <t>Cena s DPH</t>
  </si>
  <si>
    <t>SO 001</t>
  </si>
  <si>
    <t>Ostatní a vedlejší náklady</t>
  </si>
  <si>
    <t>SO 201</t>
  </si>
  <si>
    <t>Soupis prací objektu</t>
  </si>
  <si>
    <t>S</t>
  </si>
  <si>
    <t>Stavba:</t>
  </si>
  <si>
    <t>O</t>
  </si>
  <si>
    <t>Rozpočet:</t>
  </si>
  <si>
    <t>Typ</t>
  </si>
  <si>
    <t>Poř. číslo</t>
  </si>
  <si>
    <t>Kód položky</t>
  </si>
  <si>
    <t>Varianta</t>
  </si>
  <si>
    <t>Název Položky</t>
  </si>
  <si>
    <t>MJ</t>
  </si>
  <si>
    <t>Množství</t>
  </si>
  <si>
    <t>Cena</t>
  </si>
  <si>
    <t>Cenová soustava</t>
  </si>
  <si>
    <t>Jednotková</t>
  </si>
  <si>
    <t>Celkem</t>
  </si>
  <si>
    <t>SD</t>
  </si>
  <si>
    <t>0</t>
  </si>
  <si>
    <t>Všeobecné konstrukce a práce</t>
  </si>
  <si>
    <t>P</t>
  </si>
  <si>
    <t>00001</t>
  </si>
  <si>
    <t>R</t>
  </si>
  <si>
    <t>Vytyčení veškerých inženýrských sítí v prostoru staveniště - popsáno v obchodních podmínkách  a v projektové dokumentaci</t>
  </si>
  <si>
    <t>PP</t>
  </si>
  <si>
    <t>TS</t>
  </si>
  <si>
    <t>00002</t>
  </si>
  <si>
    <t>Zřízení a odstranění zařízení staveniště - popsáno v obchodních podmínkách</t>
  </si>
  <si>
    <t>00004</t>
  </si>
  <si>
    <t>Zajištění povolení k uzavírkám - popsáno v obchodních podmínkách, v zákoně č. 13/1997 Sb., a vyhlášce č. 104/1997</t>
  </si>
  <si>
    <t>00005</t>
  </si>
  <si>
    <t>Zajištění stanovení, umístění, údržbu, přemístění a odstranění dočasného dopravního značení - popsáno v projektové dokumentaci</t>
  </si>
  <si>
    <t>00014</t>
  </si>
  <si>
    <t>Zajištění provedení a výstupů veškerých zkoušek a revizí - popsáno v obchodních podmínkách, technických podmínkách a normách ČSN</t>
  </si>
  <si>
    <t>014102</t>
  </si>
  <si>
    <t/>
  </si>
  <si>
    <t>POPLATKY ZA SKLÁDKU</t>
  </si>
  <si>
    <t>T</t>
  </si>
  <si>
    <t>Odstranění pravé římsy - poplatek za skládku. Hustota materiálu 2.5 t/m^3. položka 96616.</t>
  </si>
  <si>
    <t>VV</t>
  </si>
  <si>
    <t>2.5 * 3.91 = 9,775 [A]</t>
  </si>
  <si>
    <t>Položka zahrnuje:
- veškeré poplatky provozovateli skládky související s uložením odpadu na skládce.
Položka nezahrnuje:
- x</t>
  </si>
  <si>
    <t>1</t>
  </si>
  <si>
    <t>Odstranění asfaltových vrstev - poplatek za skládku. Hustota materiálu 2.4 t/m^3. položka 11372.</t>
  </si>
  <si>
    <t>2.4 * 121 = 290,400 [A]</t>
  </si>
  <si>
    <t>2</t>
  </si>
  <si>
    <t>Odstranění podkladních vrstev - poplatek za skládku. Hustota materiálu 1.9 t/m^3. položka 11372a.</t>
  </si>
  <si>
    <t>1.9 * 33 = 62,700 [A]</t>
  </si>
  <si>
    <t>POMOC PRÁCE ZŘÍZ NEBO ZAJIŠŤ REGULACI A OCHRANU DOPRAVY</t>
  </si>
  <si>
    <t>KPL</t>
  </si>
  <si>
    <t>Veškeré dopravní značení potřebné pro zajištění dopravního opatření dle schématu B/6 dle TP66. Dodávka, montáž, údržba, nájem, přestavění dle etap, demontáž, doprava.</t>
  </si>
  <si>
    <t>Položka zahrnuje:
- veškeré náklady spojené s objednatelem požadovanými zařízeními
Položka nezahrnuje:
- x</t>
  </si>
  <si>
    <t>OSTATNÍ POŽADAVKY - GEODETICKÉ ZAMĚŘENÍ - CELKY</t>
  </si>
  <si>
    <t>KUS</t>
  </si>
  <si>
    <t>Geodetické zaměření stavby - popsáno v obchodních podmínkách.</t>
  </si>
  <si>
    <t>Položka zahrnuje:
- veškeré náklady spojené s objednatelem požadovanými pracemi
Položka nezahrnuje:
- x</t>
  </si>
  <si>
    <t>OSTATNÍ POŽADAVKY - VYPRACOVÁNÍ MOSTNÍHO LISTU</t>
  </si>
  <si>
    <t>Vypracování nového mostního listu včetně zadání do systému BMS.</t>
  </si>
  <si>
    <t>OSTATNÍ POŽADAVKY - VYPRACOVÁNÍ RDS</t>
  </si>
  <si>
    <t>Vypracování RDS</t>
  </si>
  <si>
    <t>OSTAT POŽADAVKY - DOKUMENTACE SKUTEČ PROVEDENÍ V DIGIT FORMĚ</t>
  </si>
  <si>
    <t>Vypracování DSPS</t>
  </si>
  <si>
    <t>OSTAT POŽADAVKY - FOTODOKUMENTACE</t>
  </si>
  <si>
    <t>Fotodokumentace provádění stavby - popsáno v obchodních podmínkách</t>
  </si>
  <si>
    <t>Položka zahrnuje:
- fotodokumentaci zadavatelem požadovaného děje a konstrukcí v požadovaných časových intervalech
- zadavatelem specifikované výstupy (fotografie v papírovém a digitálním formátu) v požadovaném počtu
Položka nezahrnuje:
- x</t>
  </si>
  <si>
    <t>OSTATNÍ POŽADAVKY - HLAVNÍ MOSTNÍ PROHLÍDKA</t>
  </si>
  <si>
    <t>Vypracování hlavní mostní prohlídky včetně zadání do systému BMS.</t>
  </si>
  <si>
    <t>Položka zahrnuje :
- úkony dle ČSN 73 6221
- provedení hlavní mostní prohlídky oprávněnou fyzickou nebo právnickou osobou
- vyhotovení záznamu (protokolu), který jednoznačně definuje stav mostu
Položka nezahrnuje:
- x</t>
  </si>
  <si>
    <t>Zemní práce</t>
  </si>
  <si>
    <t>ODSTRANĚNÍ PODKLADŮ ZPEVNĚNÝCH PLOCH Z KAMENIVA NESTMELENÉHO</t>
  </si>
  <si>
    <t>M3</t>
  </si>
  <si>
    <t>Odstranění podkladních vrstev vozovky. Položka včetně všech použitých technologií. Odvozná vzdálenost včetně veškeré manipulace v režii zhotovitele. _x000D_
(Výměry dle "11 Úpravy vozovky dig. AutoCAD")</t>
  </si>
  <si>
    <t>0.2 * 0.15 * 1100 = 33,000 [A]</t>
  </si>
  <si>
    <t>Položka zahrnuje:
- veškerou manipulaci s vybouranou sutí a s vybouranými hmotami vč. uložení na skládku. 
Položka nezahrnuje:
-  poplatek za skládku, který se vykazuje v položce 0141** (s výjimkou malého množství bouraného materiálu, kde je možné poplatek zahrnout do jednotkové ceny bourání – tento fakt musí být uveden v doplňujícím textu k položce).</t>
  </si>
  <si>
    <t>FRÉZOVÁNÍ ZPEVNĚNÝCH PLOCH ASFALTOVÝCH</t>
  </si>
  <si>
    <t>Odstranění asfaltových vrstev rúzné tlouštky dle jednotlivých ploch. Položka včetně všech použitých technologií. Odvozná vzdálenost včetně veškeré manipulace v režii zhotovitele. _x000D_
(Výměry dle "11 Úpravy vozovky dig. AutoCAD")</t>
  </si>
  <si>
    <t>Frézování 90 mm 0.6 * 0.09 * 1100 = 59,400 [A]_x000D_
Frézování 140 mm 0.4 * 0.14 * 1100 = 61,600 [B]_x000D_
Celkové množství = 121,000</t>
  </si>
  <si>
    <t>Základy</t>
  </si>
  <si>
    <t>DODATEČNÉ KOTVENÍ VLEPENÍM BETONÁŘSKÉ VÝZTUŽE D DO 16MM DO VRTŮ</t>
  </si>
  <si>
    <t>Kotvení výztuže do stávajících křídel - kotvení římsy. Průměr vlepované výztuže R12, délka kotvení (hloubka vrtu) 250 mm. Položka včetně samotné výztuže._x000D_
(Počty dle "09 Římsa - tvar a výztuž dig. AutoCAD")</t>
  </si>
  <si>
    <t>18 * 2 = 36,000 [A]</t>
  </si>
  <si>
    <t>Položka zahrnuje:
- dodání výztuže předepsaného profilu a předepsané délky (do 600mm)
- provedení vrtu předepsaného profilu a předepsané délky (do 300mm)
- vsunutí výztuže do vyvrtaného profilu a její zalepení předepsaným pojivem
- případně nutné lešení
Položka nezahrnuje:
- x</t>
  </si>
  <si>
    <t>3</t>
  </si>
  <si>
    <t>Svislé konstrukce</t>
  </si>
  <si>
    <t>KOVOVÉ KONSTRUKCE PRO KOTVENÍ ŘÍMSY</t>
  </si>
  <si>
    <t>KG</t>
  </si>
  <si>
    <t>Železobetonová římsa, včetně úpravy povrchu římsy striáží, beton C30/37 XF4, XD3._x000D_
(Rozměry dle "09 Římsa - tvar a výztuž dig. AutoCAD")</t>
  </si>
  <si>
    <t>8.45 * 0.68 = 5,746 [A]</t>
  </si>
  <si>
    <t>Položka zahrnuje:
- dodávku (výrobu) kotevního prvku předepsaného tvaru
- jeho osazení do předepsané polohy včetně nezbytných prací (vrty, zálivky apod.)
Položka nezahrnuje:
- x</t>
  </si>
  <si>
    <t>ŘÍMSY ZE ŽELEZOBETONU DO C30/37 (B37)</t>
  </si>
  <si>
    <t>Položka zahrnuje:
- dodání  čerstvého  betonu  (betonové  směsi)  požadované  kvality,  jeho  uložení  do požadovaného tvaru při jakékoliv hustotě výztuže, konzistenci čerstvého betonu a způsobu hutnění, ošetření a ochranu betonu,
- zhotovení nepropustného, mrazuvzdorného betonu a betonu požadované trvanlivosti a vlastností, užití potřebných přísad a technologií výroby betonu,
- zřízení pracovních a dilatačních spar, včetně potřebných úprav, výplně, vložek, opracování, očištění a ošetření,
- bednění  požadovaných  konstr. (i ztracené) s úpravou  dle požadované  kvality povrchu betonu, včetně odbedňovacích a odskružovacích prostředků, nátěrů zabraňujících soudržnosti betonu a bednění,
- podpěrné  konstr. (skruže) a lešení všech druhů pro bednění,  vč. ochranných a bezpečnostních opatření a základů těchto konstrukcí a lešení,
- vytvoření kotevních čel, kapes, nálitků a sedel, zřízení  všech  požadovaných  otvorů,  výklenků, prostupů, dutin, drážek a pod., vč. ztížení práce a úprav  kolem nich,
- úpravy pro osazení výztuže, doplňkových konstrukcí a vybavení,
- úpravy povrchu pro položení požadované izolace, povlaků a nátěrů, případně vyspravení,
- ztížení práce u kabelových a injektážních trubek a ostatních zařízení osazovaných do betonu,
- konstrukce betonových kloubů, upevnění kotevních prvků a doplňkových konstrukcí,
- nátěry zabraňující soudržnost betonu a bednění,
- výplň, těsnění  a tmelení spar a spojů,
- opatření  povrchů  betonu  izolací  proti zemní vlhkosti v částech, kde přijdou do styku se zeminou nebo kamenivem,
- případné zřízení spojovací vrstvy u základů,
- úpravy pro osazení zařízení ochrany konstrukce proti vlivu bludných proudů,
Položka nezahrnuje:
- dodání a osazení výztuže</t>
  </si>
  <si>
    <t>VÝZTUŽ ŘÍMS Z OCELI 10505, B500B</t>
  </si>
  <si>
    <t>Železobetonová římsa - výztuž B500B (10505 R), 0.15 t/m^3. Kubatura betonu viz položka 317325.</t>
  </si>
  <si>
    <t>0.15 * 5.746 = 0,862 [A]</t>
  </si>
  <si>
    <t>Položka zahrnuje:
- veškerý materiál, výrobky a polotovary, včetně mimostaveništní a vnitrostaveništní dopravy (rovněž přesuny), včetně naložení a složení, případně s uložením
- dodání betonářské výztuže v požadované kvalitě, stříhání, řezání, ohýbání a spojování do všech požadovaných tvarů (vč. armakošů) a uložení s požadovaným zajištěním polohy a krytí výztuže betonem,
- veškeré svary nebo jiné spoje výztuže,
- pomocné konstrukce a práce pro osazení a upevnění výztuže,
- zednické výpomoci pro montáž betonářské výztuže,
- úpravy výztuže pro osazení doplňkových konstrukcí,
- ochranu výztuže do doby jejího zabetonování,
- úpravy výztuže pro zřízení železobetonových kloubů, kotevních prvků, závěsných ok a doplňkových konstrukcí,
- veškerá opatření pro zajištění soudržnosti výztuže a betonu,
- vodivé propojení výztuže, které je součástí ochrany konstrukce proti vlivům bludných proudů, vyvedení do měřících skříní nebo míst pro měření bludných proudů (vlastní měřící skříně se uvádějí položkami SD 74),
- povrchovou antikorozní úpravu výztuže,
- separaci výztuže,
- osazení měřících zařízení a úpravy pro ně,
- osazení měřících skříní nebo míst pro měření bludných proudů.
Položka nezahrnuje:
- x</t>
  </si>
  <si>
    <t>4</t>
  </si>
  <si>
    <t>Vodorovné konstrukce</t>
  </si>
  <si>
    <t>PODKLADNÍ A VÝPLŇOVÉ VRSTVY Z PROSTÉHO BETONU C25/30</t>
  </si>
  <si>
    <t>Podkladní beton pod kamennou dlažbu před/za mostem_x000D_
(Rozměry dle "09 Římsa - tvar a výztuž dig. AutoCAD")</t>
  </si>
  <si>
    <t>1 * 2 = 2,000 [A]</t>
  </si>
  <si>
    <t>Položka zahrnuje:
- dodání  čerstvého  betonu  (betonové  směsi)  požadované  kvality,  jeho  uložení  do požadovaného tvaru při jakékoliv hustotě výztuže, konzistenci čerstvého betonu a způsobu hutnění, ošetření a ochranu betonu,
- zhotovení nepropustného, mrazuvzdorného betonu a betonu požadované trvanlivosti a vlastností, užití potřebných přísad a technologií výroby betonu,
- zřízení pracovních a dilatačních spar, včetně potřebných úprav, výplně, vložek, opracování, očištění a ošetření,
- bednění  požadovaných  konstr. (i ztracené) s úpravou  dle požadované  kvality povrchu betonu, včetně odbedňovacích a odskružovacích prostředků, nátěrů zabraňujících soudržnosti betonu a bednění,
- podpěrné  konstr. (skruže) a lešení všech druhů pro bednění,  vč. ochranných a bezpečnostních opatření a základů těchto konstrukcí a lešení,
- vytvoření kotevních čel, kapes, nálitků a sedel, zřízení  všech  požadovaných  otvorů,  výklenků, prostupů, dutin, drážek a pod., vč. ztížení práce a úprav  kolem nich,
- úpravy pro osazení výztuže, doplňkových konstrukcí a vybavení,
- úpravy povrchu pro položení požadované izolace, povlaků a nátěrů, případně vyspravení,
- ztížení práce u kabelových a injektážních trubek a ostatních zařízení osazovaných do betonu,
- konstrukce betonových kloubů, upevnění kotevních prvků a doplňkových konstrukcí,
- nátěry zabraňující soudržnost betonu a bednění,
- výplň, těsnění  a tmelení spar a spojů,
- opatření  povrchů  betonu  izolací  proti zemní vlhkosti v částech, kde přijdou do styku se zeminou nebo kamenivem,
- případné zřízení spojovací vrstvy u základů,
- úpravy pro osazení zařízení ochrany konstrukce proti vlivu bludných proudů,
Položka nezahrnuje:
- x</t>
  </si>
  <si>
    <t>DLAŽBY Z LOMOVÉHO KAMENE NA MC</t>
  </si>
  <si>
    <t>Kamenná dlažba před/za mostem včetně spárování - cementová malta XF4. _x000D_
(Rozměry dle "09 Římsa - tvar a výztuž dig. AutoCAD")</t>
  </si>
  <si>
    <t>Položka zahrnuje:
- nutné zemní práce (svahování, úpravu pláně a pod.)
- zřízení spojovací vrstvy
- zřízení lože dlažby z cementové malty předepsané kvality a předepsané tloušťky
- dodávku a položení dlažby z lomového kamene do předepsaného tvaru
- spárování, těsnění, tmelení a vyplnění spar MC případně s vyklínováním
- úprava povrchu pro odvedení srážkové vody
Položka nezahrnuje:
- podklad pod dlažbu, vykazuje se samostatně položkami SD 45</t>
  </si>
  <si>
    <t>5</t>
  </si>
  <si>
    <t>Komunikace</t>
  </si>
  <si>
    <t>56143G</t>
  </si>
  <si>
    <t>SMĚSI Z KAMENIVA STMELENÉ CEMENTEM  SC C 8/10 TL. DO 150MM</t>
  </si>
  <si>
    <t>M2</t>
  </si>
  <si>
    <t>Směs stmelená cementem SC C8/10 tl. 0.15 m._x000D_
(Rozměry dle "11 Úpravy vozovky dig. AutoCAD")</t>
  </si>
  <si>
    <t>1100 * 0.2 = 220,000 [A]</t>
  </si>
  <si>
    <t>Položka zahrnuje:
- dodání směsi v požadované kvalitě
- očištění podkladu
- uložení směsi dle předepsaného technologického předpisu a zhutnění vrstvy v předepsané tloušťce
- zřízení vrstvy bez rozlišení šířky, pokládání vrstvy po etapách, včetně pracovních spar a spojů
- úpravu napojení, ukončení
- úpravu dilatačních spar včetně předepsané výztuže
Položka nezahrnuje:
- postřiky, nátěry</t>
  </si>
  <si>
    <t>INFILTRAČNÍ POSTŘIK Z EMULZE DO 1,0KG/M2</t>
  </si>
  <si>
    <t>Asfaltový beton pro podkladní vrstvy vozovky ACP 16+ tl. 0.05 m._x000D_
(Rozměry dle "11 Úpravy vozovky dig. AutoCAD")</t>
  </si>
  <si>
    <t>1100 * 0.4 = 440,000 [A]</t>
  </si>
  <si>
    <t>Položka zahrnuje:
- dodání všech předepsaných materiálů pro postřiky v předepsaném množství
- provedení dle předepsaného technologického předpisu
- zřízení vrstvy bez rozlišení šířky, pokládání vrstvy po etapách
- úpravu napojení, ukončení
Položka nezahrnuje:
- x</t>
  </si>
  <si>
    <t>572214</t>
  </si>
  <si>
    <t>SPOJOVACÍ POSTŘIK Z MODIFIK EMULZE DO 0,5KG/M2</t>
  </si>
  <si>
    <t>Spojovací postřik 0,25 kg/m^2 PS-C_x000D_
(Rozměry dle "11 Úpravy vozovky dig. AutoCAD")</t>
  </si>
  <si>
    <t>1100 * 1 = 1100,000 [A]</t>
  </si>
  <si>
    <t>VOZOVKOVÉ VÝZTUŽNÉ VRSTVY ZE SÍTÍ</t>
  </si>
  <si>
    <t>Výztužná sítě na příčné trhliny._x000D_
(Rozměry dle "11 Úpravy vozovky dig. AutoCAD")</t>
  </si>
  <si>
    <t>10 * 10 = 100,000 [A]</t>
  </si>
  <si>
    <t>Položka zahrnuje:
- dodání sítě v požadované kvalitě a v množství včetně přesahů (přesahy započteny v jednotkové ceně)
- očištění podkladu
- pokládka sítě dle předepsaného technologického předpisu
Položka nezahrnuje:
- x</t>
  </si>
  <si>
    <t>574A33</t>
  </si>
  <si>
    <t>ASFALTOVÝ BETON PRO OBRUSNÉ VRSTVY ACO 11 TL. 40MM</t>
  </si>
  <si>
    <t>Asfaltový beton pro obrusné vrstvy vozovky ACO 11 tl. 0.04 m._x000D_
(Rozměry dle "11 Úpravy vozovky dig. AutoCAD")</t>
  </si>
  <si>
    <t>Položka zahrnuje:
- dodání směsi v požadované kvalitě
- očištění podkladu
- uložení směsi dle předepsaného technologického předpisu, zhutnění vrstvy v předepsané tloušťce
- zřízení vrstvy bez rozlišení šířky, pokládání vrstvy po etapách, včetně pracovních spar a spojů
- úpravu napojení, ukončení podél obrubníků, dilatačních zařízení, odvodňovacích proužků, odvodňovačů, vpustí, šachet a pod.
Položka nezahrnuje:
- postřiky, nátěry
- těsnění podél obrubníků, dilatačních zařízení, odvodňovacích proužků, odvodňovačů, vpustí, šachet a pod.</t>
  </si>
  <si>
    <t>574C46</t>
  </si>
  <si>
    <t>ASFALTOVÝ BETON PRO LOŽNÍ VRSTVY ACL 16+, 16S TL. 50MM</t>
  </si>
  <si>
    <t>Asfaltový beton pro ložní vrstvy vozovky ACL 16+ tl. 0.05 m._x000D_
(Rozměry dle "11 Úpravy vozovky dig. AutoCAD")</t>
  </si>
  <si>
    <t>574E46</t>
  </si>
  <si>
    <t>ASFALTOVÝ BETON PRO PODKLADNÍ VRSTVY ACP 16+, 16S TL. 50MM</t>
  </si>
  <si>
    <t>6</t>
  </si>
  <si>
    <t>Úpravy povrchů, podlahy, výplně otvorů</t>
  </si>
  <si>
    <t>REPROFILACE PODHLEDŮ, SVISLÝCH PLOCH SANAČNÍ MALTOU JEDNOVRST TL 20MM</t>
  </si>
  <si>
    <t>Celoplošná sanace spodní stavby a ošetření obnažené výztuže - reprofilace povrchu sanační maltou. Položka je včetně osazení případného lešení pro samotnou sanaci, tryskání a následný nátěr, ochranu proti spadu materiálu do řeky. Vrch NK zapravení povrchu, aby bylo možno provézt izolaci.
(Rozměry dle "08 Sanace dig. AutoCAD")</t>
  </si>
  <si>
    <t>Křídla 2 * 1.6 = 3,200 [A]_x000D_
Bok NK 4.3 * 0.4 = 1,720 [B]_x000D_
Vrch NK 4.3 * 0.8 = 3,440 [C]_x000D_
Spodek NK 4.3 * 0.5 = 2,150 [D]_x000D_
Celkové množství = 10,510</t>
  </si>
  <si>
    <t>Položka zahrnuje:
- dodávku veškerého materiálu potřebného pro předepsanou úpravu v předepsané kvalitě
- nutné vyspravení podkladu, případně zatření spar zdiva
- položení vrstvy v předepsané tloušťce
- potřebná lešení a podpěrné konstrukce
Položka nezahrnuje:
- x</t>
  </si>
  <si>
    <t>7</t>
  </si>
  <si>
    <t>Přidružená stavební výroba</t>
  </si>
  <si>
    <t>IZOLACE MOSTOVEK POD VOZOVKOU ASFALTOVÝMI PÁSY S PEČETÍCÍ VRSTVOU</t>
  </si>
  <si>
    <t>Pásová izolace s pečetící vrstvou tl. 10 mm. Pod vozovkou na mostě._x000D_
(Výměry dle "09 Římsa - tvar a výztuž dig. AutoCAD")</t>
  </si>
  <si>
    <t>0.8 * 4.5 = 3,600 [A]</t>
  </si>
  <si>
    <t>Položka zahrnuje:
- izolace rámových konstrukcí (mosty, propusty, kolektory)
- dodání předepsaného izolačního materiálu
- očištění a ošetření podkladu, zadávací dokumentace může zahrnout i případné vyspravení
- zřízení izolace jako kompletního povlaku, případně komplet. soustavy nebo systému podle příslušného  technolog. předpisu
- zřízení izolace i jednotlivých vrstev po etapách, včetně pracovních spár a spojů
- úprava u okrajů, rohů, hran, dilatačních i pracovních spojů, kotev, obrubníků, dilatačních zařízení, odvodnění, otvorů, neizolovaných míst a pod.
- zajištění odvodnění povrchu izolace, včetně odvodnění nejnižších míst, pokud dokumentace pro zadání stavby nestanoví jinak
- ochrana izolace do doby zřízení definitivní ochranné vrstvy nebo konstrukce
- úprava, očištění a ošetření prostoru kolem izolace
- provedení požadovaných zkoušek
Položka nezahrnuje:
- ochranné vrstvy, např. litý asfalt, asfaltový beton</t>
  </si>
  <si>
    <t>OCHRANA IZOLACE NA POVRCHU</t>
  </si>
  <si>
    <t>Ochrana izolace - asfaltový pás s hliníkovou vložkou celoplošně lepený do nátěru za horka. Pod římsami na mostě._x000D_
(Výměry dle "09 Římsa - tvar a výztuž dig. AutoCAD")</t>
  </si>
  <si>
    <t>Položka zahrnuje:
- dodání předepsaného ochranného materiálu
- zřízení ochrany izolace
Položka nezahrnuje:
- x</t>
  </si>
  <si>
    <t>NÁTĚRY BETON KONSTR TYP S4 (OS-C)</t>
  </si>
  <si>
    <t>Položka zahrnuje:
- kompletní povlaky (i různobarevné)
- úprava podkladu (odmaštění, odstranění starých nátěrů a nečistot) a jeho vyspravení
- provedení nátěru předepsaným postupem a splnění všech požadavků daných technologickým předpisem
Položka nezahrnuje:
- x</t>
  </si>
  <si>
    <t>9</t>
  </si>
  <si>
    <t>Ostatní konstrukce a práce</t>
  </si>
  <si>
    <t>9112B1</t>
  </si>
  <si>
    <t>ZÁBRADLÍ MOSTNÍ SE SVISLOU VÝPLNÍ - DODÁVKA A MONTÁŽ</t>
  </si>
  <si>
    <t>M</t>
  </si>
  <si>
    <t>Ocelové zábradlí výšky 1,1 m včetně PKO (systém IIIA dle TKP 19B) a kotvení.
(Rozměry dle ""10 Zábradlí dig. AutoCAD"")</t>
  </si>
  <si>
    <t>8.5 = 8,500 [A]</t>
  </si>
  <si>
    <t>Položka zahrnuje:
- kompletní dodávku všech dílů zábradlí včetně předepsané povrchové úpravy
- montáž a osazení zábradlí včetně kotvení dle zadávací dokumentace, t.j. kotevní desky, případné nivelační hmoty pod kotevní desky, kotvy a spojovací materiál, vrty a zálivku
Položka nezahrnuje:
- x</t>
  </si>
  <si>
    <t>VODOR DOPRAV ZNAČ PLASTEM STRUKTURÁLNÍ NEHLUČNÉ - DOD A POKLÁDKA</t>
  </si>
  <si>
    <t>Dodávka a pokládka vodorovného dopravního značení bíle barvy V1a, V4 a V6a._x000D_
(Rozměry dle "11 Úpravy vozovky dig. AutoCAD")</t>
  </si>
  <si>
    <t>V1a (60 + 20) * 0.125 = 10,000 [A]_x000D_
V2b (45 + 20) * 0.125 = 8,125 [B]_x000D_
V4 0.5 * (110 + 120) * 0.125 = 14,375 [C]_x000D_
V5 (10) * 0.5 = 5,000 [D]_x000D_
Celkové množství = 37,500</t>
  </si>
  <si>
    <t>Položka zahrnuje:
- dodání a pokládku nátěrového materiálu
- předznačení a reflexní úpravu
Položka nezahrnuje:
- x
Způsob měření:
- měří se pouze natíraná plocha</t>
  </si>
  <si>
    <t>SILNIČNÍ A CHODNÍKOVÉ OBRUBY Z BETONOVÝCH OBRUBNÍKŮ ŠÍŘ 150MM</t>
  </si>
  <si>
    <t>Silniční betonové obrubníky 1000/300/150, včetně lože z betonu C25/30 XF4 na obvodu dlažby._x000D_
(Rozměry dle "09 Římsa - tvar a výztuž dig. AutoCAD")</t>
  </si>
  <si>
    <t>2 * 3 = 6,000 [A]</t>
  </si>
  <si>
    <t>Položka zahrnuje:
- dodání a pokládku betonových obrubníků o rozměrech předepsaných zadávací dokumentací
- betonové lože i boční betonovou opěrku
Položka nezahrnuje:
- x</t>
  </si>
  <si>
    <t>ŘEZÁNÍ ASFALTOVÉHO KRYTU VOZOVEK TL DO 50MM</t>
  </si>
  <si>
    <t>Prořezání spáry na styku vozovkových skladeb před/za mostem._x000D_
(Rozměry dle "11 Úpravy vozovky dig. AutoCAD")</t>
  </si>
  <si>
    <t>10 * 3 = 30,000 [A]</t>
  </si>
  <si>
    <t>Položka zahrnuje:
- řezání vozovkové vrstvy v předepsané tloušťce
- spotřeba vody
Položka nezahrnuje:
- x</t>
  </si>
  <si>
    <t>TĚSNĚNÍ DILATAČ SPAR ASF ZÁLIVKOU MODIFIK PRŮŘ DO 800MM2</t>
  </si>
  <si>
    <t>Těsnění spáry na styku vozovkových skladeb před/za mostem._x000D_
(Rozměry dle "11 Úpravy vozovky dig. AutoCAD")</t>
  </si>
  <si>
    <t>Položka zahrnuje:
- dodávku a osazení předepsaného materiálu
- očištění ploch spáry před úpravou
- očištění okolí spáry po úpravě
Položka nezahrnuje:
- těsnící profil</t>
  </si>
  <si>
    <t>TĚSNĚNÍ DILATAČNÍCH SPAR POLYURETANOVÝM TMELEM PRŮŘEZU DO 100MM2</t>
  </si>
  <si>
    <t>Těsnění příčných pracovních spar v římsách (včetně provedení spár) těsnícím elastickým tmelem._x000D_
(Počet a délka dle "09 Římsa - tvar a výztuž dig. AutoCAD")</t>
  </si>
  <si>
    <t>Celoplošné otryskání spodní stavby, nosné konstrukce. Včetně očištění obnažené výztuže. _x000D_
(Rozměry dle "08 Sanace dig. AutoCAD")</t>
  </si>
  <si>
    <t>Položka zahrnuje:
- očištění předepsaným způsobem
- odklizení vzniklého odpadu
Položka nezahrnuje:
- x</t>
  </si>
  <si>
    <t>BOURÁNÍ KONSTRUKCÍ ZE ŽELEZOBETONU</t>
  </si>
  <si>
    <t>Odstranění pravé římsy. Položka včetně všech použitých technologií a ochrany proti spadu sutin do toku. Odvozná vzdálenost včetně veškeré manipulace v režii zhotovitele._x000D_
(Výměry dle "02 Půdorys - stávající stav dig. AutoCAD", "04 Příčný řez - stávající stav dig. AutoCAD")</t>
  </si>
  <si>
    <t>8.5 * (0.24 + 0.22) = 3,910 [A]</t>
  </si>
  <si>
    <t>Položka zahrnuje:
- rozbourání konstrukce bez ohledu na použitou technologii
- veškeré pomocné konstrukce (lešení a pod.)
- veškerou manipulaci s vybouranou sutí a hmotami včetně uložení na skládku
- veškeré další práce plynoucí z technologického předpisu a z platných předpisů
Položka nezahrnuje:
- poplatek za skládku, který se vykazuje v položce 0141** (s výjimkou malého množství bouraného materiálu, kde je možné poplatek zahrnout do jednotkové ceny bourání – tento fakt musí být uveden v doplňujícím textu k položce)</t>
  </si>
  <si>
    <t>BOURÁNÍ KONSTRUKCÍ KOVOVÝCH</t>
  </si>
  <si>
    <t>Odstranění ocelových prvků - zábradlí na pravé římse. Předpoklad 50 kg/m. Odvoz a likvidace v režii zhotovitele._x000D_
(Výměry dle "02 Půdorys - stávající stav dig. AutoCAD")</t>
  </si>
  <si>
    <t>0.5 * 8.5 = 4,250 [A]</t>
  </si>
  <si>
    <t>Položka zahrnuje:
- rozebrání konstrukce bez ohledu na použitou technologii
- veškeré pomocné konstrukce (lešení a pod.)
- veškerou manipulaci s vybouranou sutí a hmotami včetně uložení na skládku
- veškeré další práce plynoucí z technologického předpisu a z platných předpisů
Položka nezahrnuje:
- poplatek za skládku, který se vykazuje v položce 0141** (s výjimkou malého množství bouraného materiálu, kde je možné poplatek zahrnout do jednotkové ceny bourání – tento fakt musí být uveden v doplňujícím textu k položce)</t>
  </si>
  <si>
    <t>OTSKP ~ 2025</t>
  </si>
  <si>
    <t>a</t>
  </si>
  <si>
    <t>b</t>
  </si>
  <si>
    <t>c</t>
  </si>
  <si>
    <t>OČIŠTĚNÍ BETON KONSTR OTRYSKÁNÍM TLAK VODOU DO 1000 BARŮ</t>
  </si>
  <si>
    <t>SO 001  - Ostatní a vedlejší náklady</t>
  </si>
  <si>
    <t>SO 201 - Most 15282-1</t>
  </si>
  <si>
    <t xml:space="preserve">Stavba: III/15282 Brno, most 15282-1 Zámecká přes Ivanovický potok </t>
  </si>
  <si>
    <t xml:space="preserve">III/15282 Brno, most 15282-1 Zámecká přes Ivanovický potok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</si>
</sst>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##0.00"/>
    <numFmt numFmtId="165" formatCode="#\ ###\ ###\ ###\ ##0.000"/>
  </numFmts>
  <fonts count="13" x14ac:knownFonts="1">
    <font>
      <sz val="11"/>
      <name val="Calibri"/>
      <family val="2"/>
      <scheme val="minor"/>
    </font>
    <font>
      <sz val="11"/>
      <color rgb="FFD9D9D9"/>
      <name val="Calibri"/>
      <scheme val="minor"/>
    </font>
    <font>
      <sz val="10"/>
      <color rgb="FF000000"/>
      <name val="Arial"/>
    </font>
    <font>
      <b/>
      <sz val="16"/>
      <color rgb="FF000000"/>
      <name val="Arial"/>
    </font>
    <font>
      <b/>
      <sz val="10"/>
      <color rgb="FF000000"/>
      <name val="Arial"/>
    </font>
    <font>
      <sz val="10"/>
      <color rgb="FFFFFFFF"/>
      <name val="Arial"/>
    </font>
    <font>
      <b/>
      <sz val="11"/>
      <color rgb="FF000000"/>
      <name val="Arial"/>
    </font>
    <font>
      <b/>
      <sz val="11"/>
      <name val="Calibri"/>
      <scheme val="minor"/>
    </font>
    <font>
      <i/>
      <sz val="11"/>
      <name val="Calibri"/>
      <scheme val="minor"/>
    </font>
    <font>
      <i/>
      <sz val="10"/>
      <color rgb="FF000000"/>
      <name val="Arial"/>
    </font>
    <font>
      <b/>
      <sz val="11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41A5BD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14">
    <xf numFmtId="0" fontId="0" fillId="0" borderId="0"/>
    <xf numFmtId="0" fontId="2" fillId="0" borderId="0">
      <alignment horizontal="left" vertical="center" wrapText="1"/>
    </xf>
    <xf numFmtId="0" fontId="3" fillId="0" borderId="0">
      <alignment horizontal="left" vertical="center" wrapText="1"/>
    </xf>
    <xf numFmtId="0" fontId="4" fillId="0" borderId="0">
      <alignment horizontal="right" vertical="center" wrapText="1"/>
    </xf>
    <xf numFmtId="0" fontId="5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0">
      <alignment horizontal="righ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>
      <alignment horizontal="right" vertical="center" wrapText="1"/>
    </xf>
    <xf numFmtId="0" fontId="9" fillId="0" borderId="0">
      <alignment horizontal="left" vertical="center" wrapText="1"/>
    </xf>
  </cellStyleXfs>
  <cellXfs count="67">
    <xf numFmtId="0" fontId="0" fillId="0" borderId="0" xfId="0"/>
    <xf numFmtId="0" fontId="1" fillId="2" borderId="0" xfId="0" applyFont="1" applyFill="1"/>
    <xf numFmtId="0" fontId="2" fillId="2" borderId="0" xfId="1" applyFill="1">
      <alignment horizontal="left" vertical="center" wrapText="1"/>
    </xf>
    <xf numFmtId="0" fontId="0" fillId="2" borderId="0" xfId="0" applyFill="1"/>
    <xf numFmtId="0" fontId="4" fillId="2" borderId="0" xfId="3" applyFill="1">
      <alignment horizontal="right" vertical="center" wrapText="1"/>
    </xf>
    <xf numFmtId="164" fontId="4" fillId="2" borderId="0" xfId="3" applyNumberFormat="1" applyFill="1">
      <alignment horizontal="right" vertical="center" wrapText="1"/>
    </xf>
    <xf numFmtId="0" fontId="5" fillId="3" borderId="1" xfId="4" applyFill="1" applyBorder="1">
      <alignment horizontal="center" vertical="center" wrapText="1"/>
    </xf>
    <xf numFmtId="49" fontId="4" fillId="0" borderId="1" xfId="5" applyNumberFormat="1" applyBorder="1">
      <alignment horizontal="left" vertical="center" wrapText="1"/>
    </xf>
    <xf numFmtId="164" fontId="4" fillId="0" borderId="1" xfId="6" applyNumberFormat="1" applyBorder="1">
      <alignment horizontal="right" vertical="center" wrapText="1"/>
    </xf>
    <xf numFmtId="0" fontId="0" fillId="2" borderId="2" xfId="0" applyFill="1" applyBorder="1"/>
    <xf numFmtId="0" fontId="0" fillId="2" borderId="3" xfId="0" applyFill="1" applyBorder="1"/>
    <xf numFmtId="0" fontId="2" fillId="2" borderId="3" xfId="1" applyFill="1" applyBorder="1">
      <alignment horizontal="left" vertical="center" wrapText="1"/>
    </xf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3" fillId="2" borderId="0" xfId="2" applyFill="1" applyBorder="1">
      <alignment horizontal="left" vertical="center" wrapText="1"/>
    </xf>
    <xf numFmtId="0" fontId="0" fillId="2" borderId="6" xfId="0" applyFill="1" applyBorder="1"/>
    <xf numFmtId="0" fontId="6" fillId="2" borderId="5" xfId="7" applyFill="1" applyBorder="1">
      <alignment horizontal="left" vertical="center" wrapText="1"/>
    </xf>
    <xf numFmtId="0" fontId="5" fillId="3" borderId="9" xfId="4" applyFill="1" applyBorder="1">
      <alignment horizontal="center" vertical="center" wrapText="1"/>
    </xf>
    <xf numFmtId="0" fontId="5" fillId="3" borderId="10" xfId="4" applyFill="1" applyBorder="1">
      <alignment horizontal="center" vertical="center" wrapText="1"/>
    </xf>
    <xf numFmtId="0" fontId="5" fillId="3" borderId="11" xfId="4" applyFill="1" applyBorder="1">
      <alignment horizontal="center" vertical="center" wrapText="1"/>
    </xf>
    <xf numFmtId="0" fontId="5" fillId="3" borderId="12" xfId="4" applyFill="1" applyBorder="1">
      <alignment horizontal="center" vertical="center" wrapText="1"/>
    </xf>
    <xf numFmtId="0" fontId="7" fillId="2" borderId="7" xfId="0" applyFont="1" applyFill="1" applyBorder="1"/>
    <xf numFmtId="0" fontId="7" fillId="2" borderId="13" xfId="0" applyFont="1" applyFill="1" applyBorder="1"/>
    <xf numFmtId="0" fontId="7" fillId="2" borderId="7" xfId="0" applyFont="1" applyFill="1" applyBorder="1" applyAlignment="1">
      <alignment horizontal="right"/>
    </xf>
    <xf numFmtId="0" fontId="7" fillId="2" borderId="14" xfId="0" applyFont="1" applyFill="1" applyBorder="1"/>
    <xf numFmtId="0" fontId="0" fillId="2" borderId="15" xfId="0" applyFill="1" applyBorder="1"/>
    <xf numFmtId="0" fontId="0" fillId="0" borderId="7" xfId="0" applyBorder="1"/>
    <xf numFmtId="0" fontId="0" fillId="0" borderId="7" xfId="0" applyBorder="1" applyAlignment="1">
      <alignment horizontal="right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0" xfId="0" applyNumberFormat="1"/>
    <xf numFmtId="0" fontId="0" fillId="0" borderId="5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6" xfId="0" applyBorder="1"/>
    <xf numFmtId="0" fontId="8" fillId="0" borderId="7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7" xfId="0" applyBorder="1" applyAlignment="1">
      <alignment horizontal="left"/>
    </xf>
    <xf numFmtId="0" fontId="0" fillId="0" borderId="0" xfId="0" applyFill="1" applyBorder="1"/>
    <xf numFmtId="0" fontId="0" fillId="0" borderId="7" xfId="0" applyFill="1" applyBorder="1" applyAlignment="1">
      <alignment wrapText="1"/>
    </xf>
    <xf numFmtId="0" fontId="10" fillId="2" borderId="0" xfId="7" applyFont="1" applyFill="1" applyBorder="1">
      <alignment horizontal="left" vertical="center" wrapText="1"/>
    </xf>
    <xf numFmtId="164" fontId="7" fillId="2" borderId="7" xfId="0" applyNumberFormat="1" applyFont="1" applyFill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7" xfId="0" applyBorder="1" applyAlignment="1">
      <alignment horizontal="right"/>
    </xf>
    <xf numFmtId="0" fontId="11" fillId="2" borderId="7" xfId="0" applyFont="1" applyFill="1" applyBorder="1" applyAlignment="1">
      <alignment horizontal="center"/>
    </xf>
    <xf numFmtId="164" fontId="11" fillId="2" borderId="7" xfId="0" applyNumberFormat="1" applyFont="1" applyFill="1" applyBorder="1" applyAlignment="1">
      <alignment horizontal="right"/>
    </xf>
    <xf numFmtId="164" fontId="0" fillId="0" borderId="7" xfId="0" applyNumberFormat="1" applyFill="1" applyBorder="1" applyAlignment="1">
      <alignment horizontal="center"/>
    </xf>
    <xf numFmtId="0" fontId="0" fillId="0" borderId="17" xfId="0" applyFill="1" applyBorder="1"/>
    <xf numFmtId="49" fontId="12" fillId="0" borderId="1" xfId="5" applyNumberFormat="1" applyFont="1" applyBorder="1">
      <alignment horizontal="left" vertical="center" wrapText="1"/>
    </xf>
    <xf numFmtId="0" fontId="3" fillId="2" borderId="0" xfId="2" applyFill="1">
      <alignment horizontal="left" vertical="center" wrapText="1"/>
    </xf>
    <xf numFmtId="0" fontId="0" fillId="2" borderId="0" xfId="0" applyFill="1"/>
    <xf numFmtId="0" fontId="5" fillId="3" borderId="1" xfId="4" applyFill="1" applyBorder="1">
      <alignment horizontal="center" vertical="center" wrapText="1"/>
    </xf>
    <xf numFmtId="0" fontId="5" fillId="3" borderId="10" xfId="4" applyFill="1" applyBorder="1">
      <alignment horizontal="center" vertical="center" wrapText="1"/>
    </xf>
    <xf numFmtId="0" fontId="5" fillId="3" borderId="8" xfId="4" applyFill="1" applyBorder="1">
      <alignment horizontal="center" vertical="center" wrapText="1"/>
    </xf>
    <xf numFmtId="0" fontId="5" fillId="3" borderId="9" xfId="4" applyFill="1" applyBorder="1">
      <alignment horizontal="center" vertical="center" wrapText="1"/>
    </xf>
    <xf numFmtId="0" fontId="10" fillId="2" borderId="19" xfId="7" applyFont="1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/>
    </xf>
    <xf numFmtId="0" fontId="0" fillId="0" borderId="19" xfId="0" applyBorder="1" applyAlignment="1">
      <alignment horizontal="left"/>
    </xf>
    <xf numFmtId="0" fontId="10" fillId="2" borderId="0" xfId="7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/>
    </xf>
    <xf numFmtId="0" fontId="0" fillId="0" borderId="0" xfId="0" applyAlignment="1">
      <alignment horizontal="left"/>
    </xf>
  </cellXfs>
  <cellStyles count="14">
    <cellStyle name="NadpisRekapitulaceSoupisPraciStyle" xfId="2" xr:uid="{00000000-0005-0000-0000-000002000000}"/>
    <cellStyle name="NadpisStrukturyStyle" xfId="8" xr:uid="{00000000-0005-0000-0000-000008000000}"/>
    <cellStyle name="NadpisySloupcuStyle" xfId="4" xr:uid="{00000000-0005-0000-0000-000004000000}"/>
    <cellStyle name="NormalBoldLeftStyle" xfId="5" xr:uid="{00000000-0005-0000-0000-000005000000}"/>
    <cellStyle name="NormalBoldRightStyle" xfId="6" xr:uid="{00000000-0005-0000-0000-000006000000}"/>
    <cellStyle name="NormalBoldStyle" xfId="10" xr:uid="{00000000-0005-0000-0000-00000A000000}"/>
    <cellStyle name="NormalLeftStyle" xfId="11" xr:uid="{00000000-0005-0000-0000-00000B000000}"/>
    <cellStyle name="Normální" xfId="0" builtinId="0"/>
    <cellStyle name="NormalRightStyle" xfId="12" xr:uid="{00000000-0005-0000-0000-00000C000000}"/>
    <cellStyle name="NormalStyle" xfId="1" xr:uid="{00000000-0005-0000-0000-000001000000}"/>
    <cellStyle name="PolDoplnInfoStyle" xfId="13" xr:uid="{00000000-0005-0000-0000-00000D000000}"/>
    <cellStyle name="RekapitulaceCenyStyle" xfId="3" xr:uid="{00000000-0005-0000-0000-000003000000}"/>
    <cellStyle name="StavbaRozpocetHeaderStyle" xfId="7" xr:uid="{00000000-0005-0000-0000-000007000000}"/>
    <cellStyle name="StavebniDilStyle" xfId="9" xr:uid="{00000000-0005-0000-0000-000009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61950" cy="3619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1"/>
  <sheetViews>
    <sheetView workbookViewId="0">
      <selection activeCell="B4" sqref="B4:E4"/>
    </sheetView>
  </sheetViews>
  <sheetFormatPr defaultRowHeight="15" x14ac:dyDescent="0.25"/>
  <cols>
    <col min="1" max="1" width="7.5703125" bestFit="1" customWidth="1"/>
    <col min="2" max="2" width="129.5703125" customWidth="1"/>
    <col min="3" max="5" width="19.42578125" customWidth="1"/>
  </cols>
  <sheetData>
    <row r="1" spans="1:5" x14ac:dyDescent="0.25">
      <c r="A1" s="1" t="s">
        <v>0</v>
      </c>
      <c r="B1" s="2" t="s">
        <v>1</v>
      </c>
      <c r="C1" s="3"/>
      <c r="D1" s="3"/>
      <c r="E1" s="3"/>
    </row>
    <row r="2" spans="1:5" x14ac:dyDescent="0.25">
      <c r="A2" s="1"/>
      <c r="B2" s="55" t="s">
        <v>2</v>
      </c>
      <c r="C2" s="3"/>
      <c r="D2" s="3"/>
      <c r="E2" s="3"/>
    </row>
    <row r="3" spans="1:5" x14ac:dyDescent="0.25">
      <c r="A3" s="3"/>
      <c r="B3" s="56"/>
      <c r="C3" s="3"/>
      <c r="D3" s="3"/>
      <c r="E3" s="3"/>
    </row>
    <row r="4" spans="1:5" x14ac:dyDescent="0.25">
      <c r="A4" s="3"/>
      <c r="B4" s="55" t="s">
        <v>204</v>
      </c>
      <c r="C4" s="56"/>
      <c r="D4" s="56"/>
      <c r="E4" s="56"/>
    </row>
    <row r="5" spans="1:5" x14ac:dyDescent="0.25">
      <c r="A5" s="3"/>
      <c r="B5" s="3"/>
      <c r="C5" s="3"/>
      <c r="D5" s="3"/>
      <c r="E5" s="3"/>
    </row>
    <row r="6" spans="1:5" x14ac:dyDescent="0.25">
      <c r="A6" s="3"/>
      <c r="B6" s="4" t="s">
        <v>3</v>
      </c>
      <c r="C6" s="5">
        <f>SUM(C10:C11)</f>
        <v>0</v>
      </c>
      <c r="D6" s="3"/>
      <c r="E6" s="3"/>
    </row>
    <row r="7" spans="1:5" x14ac:dyDescent="0.25">
      <c r="A7" s="3"/>
      <c r="B7" s="4" t="s">
        <v>4</v>
      </c>
      <c r="C7" s="5">
        <f>SUM(E10:E11)</f>
        <v>0</v>
      </c>
      <c r="D7" s="3"/>
      <c r="E7" s="3"/>
    </row>
    <row r="8" spans="1:5" x14ac:dyDescent="0.25">
      <c r="A8" s="3"/>
      <c r="B8" s="3"/>
      <c r="C8" s="3"/>
      <c r="D8" s="3"/>
      <c r="E8" s="3"/>
    </row>
    <row r="9" spans="1:5" x14ac:dyDescent="0.25">
      <c r="A9" s="6" t="s">
        <v>5</v>
      </c>
      <c r="B9" s="6" t="s">
        <v>6</v>
      </c>
      <c r="C9" s="6" t="s">
        <v>7</v>
      </c>
      <c r="D9" s="6" t="s">
        <v>8</v>
      </c>
      <c r="E9" s="6" t="s">
        <v>9</v>
      </c>
    </row>
    <row r="10" spans="1:5" x14ac:dyDescent="0.25">
      <c r="A10" s="7" t="s">
        <v>10</v>
      </c>
      <c r="B10" s="7" t="s">
        <v>11</v>
      </c>
      <c r="C10" s="8">
        <f>'SO 001'!I3</f>
        <v>0</v>
      </c>
      <c r="D10" s="8">
        <f>E10-C10</f>
        <v>0</v>
      </c>
      <c r="E10" s="8">
        <f>1.21*C10</f>
        <v>0</v>
      </c>
    </row>
    <row r="11" spans="1:5" x14ac:dyDescent="0.25">
      <c r="A11" s="7" t="s">
        <v>12</v>
      </c>
      <c r="B11" s="54" t="s">
        <v>203</v>
      </c>
      <c r="C11" s="8">
        <f>'SO 201'!I3</f>
        <v>0</v>
      </c>
      <c r="D11" s="8">
        <f>E11-C11</f>
        <v>0</v>
      </c>
      <c r="E11" s="8">
        <f>1.21*C11</f>
        <v>0</v>
      </c>
    </row>
  </sheetData>
  <mergeCells count="2">
    <mergeCell ref="B2:B3"/>
    <mergeCell ref="B4:E4"/>
  </mergeCells>
  <pageMargins left="0.7" right="0.7" top="0.78740157499999996" bottom="0.78740157499999996" header="0.3" footer="0.3"/>
  <pageSetup fitToHeight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4"/>
  <sheetViews>
    <sheetView topLeftCell="B1" workbookViewId="0">
      <selection activeCell="C3" sqref="C3:E3"/>
    </sheetView>
  </sheetViews>
  <sheetFormatPr defaultRowHeight="15" x14ac:dyDescent="0.25"/>
  <cols>
    <col min="1" max="1" width="9.140625" hidden="1"/>
    <col min="2" max="2" width="16.140625" customWidth="1"/>
    <col min="3" max="3" width="9.7109375" customWidth="1"/>
    <col min="4" max="4" width="13" customWidth="1"/>
    <col min="5" max="5" width="64.85546875" customWidth="1"/>
    <col min="6" max="6" width="13" customWidth="1"/>
    <col min="7" max="9" width="16.140625" customWidth="1"/>
    <col min="10" max="10" width="14.85546875" bestFit="1" customWidth="1"/>
    <col min="15" max="16" width="9.140625" hidden="1"/>
  </cols>
  <sheetData>
    <row r="1" spans="1:16" x14ac:dyDescent="0.25">
      <c r="A1" s="1" t="s">
        <v>0</v>
      </c>
      <c r="B1" s="9"/>
      <c r="C1" s="10"/>
      <c r="D1" s="10"/>
      <c r="E1" s="11" t="s">
        <v>1</v>
      </c>
      <c r="F1" s="10"/>
      <c r="G1" s="10"/>
      <c r="H1" s="10"/>
      <c r="I1" s="10"/>
      <c r="J1" s="12"/>
      <c r="P1">
        <v>3</v>
      </c>
    </row>
    <row r="2" spans="1:16" ht="20.25" x14ac:dyDescent="0.25">
      <c r="A2" s="1"/>
      <c r="B2" s="13"/>
      <c r="C2" s="14"/>
      <c r="D2" s="14"/>
      <c r="E2" s="15" t="s">
        <v>13</v>
      </c>
      <c r="F2" s="14"/>
      <c r="G2" s="14"/>
      <c r="H2" s="14"/>
      <c r="I2" s="14"/>
      <c r="J2" s="16"/>
    </row>
    <row r="3" spans="1:16" ht="15" customHeight="1" x14ac:dyDescent="0.25">
      <c r="A3" s="3" t="s">
        <v>14</v>
      </c>
      <c r="B3" s="17" t="s">
        <v>15</v>
      </c>
      <c r="C3" s="64" t="s">
        <v>205</v>
      </c>
      <c r="D3" s="65"/>
      <c r="E3" s="66"/>
      <c r="F3" s="14"/>
      <c r="G3" s="14"/>
      <c r="H3" s="50" t="s">
        <v>10</v>
      </c>
      <c r="I3" s="51">
        <f>SUMIFS(I8:I44,A8:A44,"SD")</f>
        <v>0</v>
      </c>
      <c r="J3" s="16"/>
      <c r="O3">
        <v>0</v>
      </c>
      <c r="P3">
        <v>2</v>
      </c>
    </row>
    <row r="4" spans="1:16" x14ac:dyDescent="0.25">
      <c r="A4" s="3" t="s">
        <v>16</v>
      </c>
      <c r="B4" s="17" t="s">
        <v>17</v>
      </c>
      <c r="C4" s="61" t="s">
        <v>202</v>
      </c>
      <c r="D4" s="62"/>
      <c r="E4" s="63"/>
      <c r="F4" s="14"/>
      <c r="G4" s="14"/>
      <c r="H4" s="14"/>
      <c r="I4" s="14"/>
      <c r="J4" s="16"/>
      <c r="O4">
        <v>0.12</v>
      </c>
      <c r="P4">
        <v>2</v>
      </c>
    </row>
    <row r="5" spans="1:16" x14ac:dyDescent="0.25">
      <c r="A5" s="59" t="s">
        <v>18</v>
      </c>
      <c r="B5" s="60" t="s">
        <v>19</v>
      </c>
      <c r="C5" s="57" t="s">
        <v>20</v>
      </c>
      <c r="D5" s="57" t="s">
        <v>21</v>
      </c>
      <c r="E5" s="57" t="s">
        <v>22</v>
      </c>
      <c r="F5" s="57" t="s">
        <v>23</v>
      </c>
      <c r="G5" s="57" t="s">
        <v>24</v>
      </c>
      <c r="H5" s="57" t="s">
        <v>25</v>
      </c>
      <c r="I5" s="57"/>
      <c r="J5" s="58" t="s">
        <v>26</v>
      </c>
      <c r="O5">
        <v>0.21</v>
      </c>
    </row>
    <row r="6" spans="1:16" x14ac:dyDescent="0.25">
      <c r="A6" s="59"/>
      <c r="B6" s="60"/>
      <c r="C6" s="57"/>
      <c r="D6" s="57"/>
      <c r="E6" s="57"/>
      <c r="F6" s="57"/>
      <c r="G6" s="57"/>
      <c r="H6" s="6" t="s">
        <v>27</v>
      </c>
      <c r="I6" s="6" t="s">
        <v>28</v>
      </c>
      <c r="J6" s="58"/>
    </row>
    <row r="7" spans="1:16" x14ac:dyDescent="0.25">
      <c r="A7" s="20">
        <v>0</v>
      </c>
      <c r="B7" s="18">
        <v>1</v>
      </c>
      <c r="C7" s="21">
        <v>2</v>
      </c>
      <c r="D7" s="6">
        <v>3</v>
      </c>
      <c r="E7" s="21">
        <v>4</v>
      </c>
      <c r="F7" s="6">
        <v>5</v>
      </c>
      <c r="G7" s="6">
        <v>6</v>
      </c>
      <c r="H7" s="6">
        <v>7</v>
      </c>
      <c r="I7" s="21">
        <v>8</v>
      </c>
      <c r="J7" s="19">
        <v>9</v>
      </c>
    </row>
    <row r="8" spans="1:16" x14ac:dyDescent="0.25">
      <c r="A8" s="22" t="s">
        <v>29</v>
      </c>
      <c r="B8" s="23"/>
      <c r="C8" s="24" t="s">
        <v>30</v>
      </c>
      <c r="D8" s="25"/>
      <c r="E8" s="22" t="s">
        <v>11</v>
      </c>
      <c r="F8" s="25"/>
      <c r="G8" s="25"/>
      <c r="H8" s="25"/>
      <c r="I8" s="46">
        <f>SUMIFS(I9:I44,A9:A44,"P")</f>
        <v>0</v>
      </c>
      <c r="J8" s="26"/>
    </row>
    <row r="9" spans="1:16" ht="30" x14ac:dyDescent="0.25">
      <c r="A9" s="27" t="s">
        <v>32</v>
      </c>
      <c r="B9" s="27">
        <v>1</v>
      </c>
      <c r="C9" s="28" t="s">
        <v>33</v>
      </c>
      <c r="D9" s="27" t="s">
        <v>34</v>
      </c>
      <c r="E9" s="29" t="s">
        <v>35</v>
      </c>
      <c r="F9" s="30"/>
      <c r="G9" s="31">
        <v>1</v>
      </c>
      <c r="H9" s="32">
        <v>0</v>
      </c>
      <c r="I9" s="47">
        <f>ROUND(G9*H9,P4)</f>
        <v>0</v>
      </c>
      <c r="J9" s="27"/>
      <c r="O9" s="33">
        <f>I9*0.21</f>
        <v>0</v>
      </c>
      <c r="P9">
        <v>3</v>
      </c>
    </row>
    <row r="10" spans="1:16" x14ac:dyDescent="0.25">
      <c r="A10" s="27" t="s">
        <v>36</v>
      </c>
      <c r="B10" s="34"/>
      <c r="C10" s="35"/>
      <c r="D10" s="35"/>
      <c r="E10" s="36"/>
      <c r="F10" s="35"/>
      <c r="G10" s="35"/>
      <c r="H10" s="35"/>
      <c r="I10" s="48"/>
      <c r="J10" s="37"/>
    </row>
    <row r="11" spans="1:16" x14ac:dyDescent="0.25">
      <c r="A11" s="27" t="s">
        <v>37</v>
      </c>
      <c r="B11" s="34"/>
      <c r="C11" s="35"/>
      <c r="D11" s="35"/>
      <c r="E11" s="36"/>
      <c r="F11" s="35"/>
      <c r="G11" s="35"/>
      <c r="H11" s="35"/>
      <c r="I11" s="48"/>
      <c r="J11" s="37"/>
    </row>
    <row r="12" spans="1:16" ht="30" x14ac:dyDescent="0.25">
      <c r="A12" s="27" t="s">
        <v>32</v>
      </c>
      <c r="B12" s="27">
        <v>2</v>
      </c>
      <c r="C12" s="28" t="s">
        <v>38</v>
      </c>
      <c r="D12" s="27" t="s">
        <v>34</v>
      </c>
      <c r="E12" s="29" t="s">
        <v>39</v>
      </c>
      <c r="F12" s="30"/>
      <c r="G12" s="31">
        <v>1</v>
      </c>
      <c r="H12" s="32">
        <v>0</v>
      </c>
      <c r="I12" s="47">
        <f>ROUND(G12*H12,P4)</f>
        <v>0</v>
      </c>
      <c r="J12" s="27"/>
      <c r="O12" s="33">
        <f>I12*0.21</f>
        <v>0</v>
      </c>
      <c r="P12">
        <v>3</v>
      </c>
    </row>
    <row r="13" spans="1:16" x14ac:dyDescent="0.25">
      <c r="A13" s="27" t="s">
        <v>36</v>
      </c>
      <c r="B13" s="34"/>
      <c r="C13" s="35"/>
      <c r="D13" s="35"/>
      <c r="E13" s="36"/>
      <c r="F13" s="35"/>
      <c r="G13" s="35"/>
      <c r="H13" s="35"/>
      <c r="I13" s="48"/>
      <c r="J13" s="37"/>
    </row>
    <row r="14" spans="1:16" x14ac:dyDescent="0.25">
      <c r="A14" s="27" t="s">
        <v>37</v>
      </c>
      <c r="B14" s="34"/>
      <c r="C14" s="35"/>
      <c r="D14" s="35"/>
      <c r="E14" s="36"/>
      <c r="F14" s="35"/>
      <c r="G14" s="35"/>
      <c r="H14" s="35"/>
      <c r="I14" s="48"/>
      <c r="J14" s="37"/>
    </row>
    <row r="15" spans="1:16" ht="30" x14ac:dyDescent="0.25">
      <c r="A15" s="27" t="s">
        <v>32</v>
      </c>
      <c r="B15" s="27">
        <v>3</v>
      </c>
      <c r="C15" s="28" t="s">
        <v>40</v>
      </c>
      <c r="D15" s="27" t="s">
        <v>34</v>
      </c>
      <c r="E15" s="29" t="s">
        <v>41</v>
      </c>
      <c r="F15" s="30"/>
      <c r="G15" s="31">
        <v>1</v>
      </c>
      <c r="H15" s="32">
        <v>0</v>
      </c>
      <c r="I15" s="47">
        <f>ROUND(G15*H15,P4)</f>
        <v>0</v>
      </c>
      <c r="J15" s="27"/>
      <c r="O15" s="33">
        <f>I15*0.21</f>
        <v>0</v>
      </c>
      <c r="P15">
        <v>3</v>
      </c>
    </row>
    <row r="16" spans="1:16" x14ac:dyDescent="0.25">
      <c r="A16" s="27" t="s">
        <v>36</v>
      </c>
      <c r="B16" s="34"/>
      <c r="C16" s="35"/>
      <c r="D16" s="35"/>
      <c r="E16" s="36"/>
      <c r="F16" s="35"/>
      <c r="G16" s="35"/>
      <c r="H16" s="35"/>
      <c r="I16" s="48"/>
      <c r="J16" s="37"/>
    </row>
    <row r="17" spans="1:16" x14ac:dyDescent="0.25">
      <c r="A17" s="27" t="s">
        <v>37</v>
      </c>
      <c r="B17" s="34"/>
      <c r="C17" s="35"/>
      <c r="D17" s="35"/>
      <c r="E17" s="36"/>
      <c r="F17" s="35"/>
      <c r="G17" s="35"/>
      <c r="H17" s="35"/>
      <c r="I17" s="48"/>
      <c r="J17" s="37"/>
    </row>
    <row r="18" spans="1:16" ht="30" x14ac:dyDescent="0.25">
      <c r="A18" s="27" t="s">
        <v>32</v>
      </c>
      <c r="B18" s="27">
        <v>4</v>
      </c>
      <c r="C18" s="28" t="s">
        <v>42</v>
      </c>
      <c r="D18" s="27" t="s">
        <v>34</v>
      </c>
      <c r="E18" s="29" t="s">
        <v>43</v>
      </c>
      <c r="F18" s="30"/>
      <c r="G18" s="31">
        <v>1</v>
      </c>
      <c r="H18" s="32">
        <v>0</v>
      </c>
      <c r="I18" s="47">
        <f>ROUND(G18*H18,P4)</f>
        <v>0</v>
      </c>
      <c r="J18" s="27"/>
      <c r="O18" s="33">
        <f>I18*0.21</f>
        <v>0</v>
      </c>
      <c r="P18">
        <v>3</v>
      </c>
    </row>
    <row r="19" spans="1:16" x14ac:dyDescent="0.25">
      <c r="A19" s="27" t="s">
        <v>36</v>
      </c>
      <c r="B19" s="34"/>
      <c r="C19" s="35"/>
      <c r="D19" s="35"/>
      <c r="E19" s="36"/>
      <c r="F19" s="35"/>
      <c r="G19" s="35"/>
      <c r="H19" s="35"/>
      <c r="I19" s="48"/>
      <c r="J19" s="37"/>
    </row>
    <row r="20" spans="1:16" x14ac:dyDescent="0.25">
      <c r="A20" s="27" t="s">
        <v>37</v>
      </c>
      <c r="B20" s="34"/>
      <c r="C20" s="35"/>
      <c r="D20" s="35"/>
      <c r="E20" s="36"/>
      <c r="F20" s="35"/>
      <c r="G20" s="35"/>
      <c r="H20" s="35"/>
      <c r="I20" s="48"/>
      <c r="J20" s="37"/>
    </row>
    <row r="21" spans="1:16" ht="30" x14ac:dyDescent="0.25">
      <c r="A21" s="27" t="s">
        <v>32</v>
      </c>
      <c r="B21" s="27">
        <v>5</v>
      </c>
      <c r="C21" s="28" t="s">
        <v>44</v>
      </c>
      <c r="D21" s="27" t="s">
        <v>34</v>
      </c>
      <c r="E21" s="29" t="s">
        <v>45</v>
      </c>
      <c r="F21" s="30"/>
      <c r="G21" s="31">
        <v>1</v>
      </c>
      <c r="H21" s="32">
        <v>0</v>
      </c>
      <c r="I21" s="47">
        <f>ROUND(G21*H21,P4)</f>
        <v>0</v>
      </c>
      <c r="J21" s="27"/>
      <c r="O21" s="33">
        <f>I21*0.21</f>
        <v>0</v>
      </c>
      <c r="P21">
        <v>3</v>
      </c>
    </row>
    <row r="22" spans="1:16" x14ac:dyDescent="0.25">
      <c r="A22" s="27" t="s">
        <v>36</v>
      </c>
      <c r="B22" s="34"/>
      <c r="C22" s="35"/>
      <c r="D22" s="35"/>
      <c r="E22" s="36"/>
      <c r="F22" s="35"/>
      <c r="G22" s="35"/>
      <c r="H22" s="35"/>
      <c r="I22" s="48"/>
      <c r="J22" s="37"/>
    </row>
    <row r="23" spans="1:16" x14ac:dyDescent="0.25">
      <c r="A23" s="27" t="s">
        <v>37</v>
      </c>
      <c r="B23" s="34"/>
      <c r="C23" s="35"/>
      <c r="D23" s="35"/>
      <c r="E23" s="36"/>
      <c r="F23" s="35"/>
      <c r="G23" s="35"/>
      <c r="H23" s="35"/>
      <c r="I23" s="48"/>
      <c r="J23" s="37"/>
    </row>
    <row r="24" spans="1:16" x14ac:dyDescent="0.25">
      <c r="A24" s="27" t="s">
        <v>32</v>
      </c>
      <c r="B24" s="27">
        <v>6</v>
      </c>
      <c r="C24" s="28">
        <v>2720</v>
      </c>
      <c r="D24" s="27" t="s">
        <v>47</v>
      </c>
      <c r="E24" s="29" t="s">
        <v>60</v>
      </c>
      <c r="F24" s="30" t="s">
        <v>61</v>
      </c>
      <c r="G24" s="31">
        <v>1</v>
      </c>
      <c r="H24" s="32">
        <v>0</v>
      </c>
      <c r="I24" s="47">
        <f>ROUND(G24*H24,P4)</f>
        <v>0</v>
      </c>
      <c r="J24" s="30" t="s">
        <v>197</v>
      </c>
      <c r="O24" s="33">
        <f>I24*0.21</f>
        <v>0</v>
      </c>
      <c r="P24">
        <v>3</v>
      </c>
    </row>
    <row r="25" spans="1:16" ht="45" x14ac:dyDescent="0.25">
      <c r="A25" s="27" t="s">
        <v>36</v>
      </c>
      <c r="B25" s="34"/>
      <c r="C25" s="35"/>
      <c r="D25" s="35"/>
      <c r="E25" s="29" t="s">
        <v>62</v>
      </c>
      <c r="F25" s="35"/>
      <c r="G25" s="35"/>
      <c r="H25" s="35"/>
      <c r="I25" s="48"/>
      <c r="J25" s="37"/>
    </row>
    <row r="26" spans="1:16" ht="60" x14ac:dyDescent="0.25">
      <c r="A26" s="27" t="s">
        <v>37</v>
      </c>
      <c r="B26" s="34"/>
      <c r="C26" s="35"/>
      <c r="D26" s="35"/>
      <c r="E26" s="29" t="s">
        <v>63</v>
      </c>
      <c r="F26" s="35"/>
      <c r="G26" s="35"/>
      <c r="H26" s="35"/>
      <c r="I26" s="48"/>
      <c r="J26" s="37"/>
    </row>
    <row r="27" spans="1:16" x14ac:dyDescent="0.25">
      <c r="A27" s="27" t="s">
        <v>32</v>
      </c>
      <c r="B27" s="27">
        <v>7</v>
      </c>
      <c r="C27" s="28">
        <v>29113</v>
      </c>
      <c r="D27" s="27" t="s">
        <v>47</v>
      </c>
      <c r="E27" s="29" t="s">
        <v>64</v>
      </c>
      <c r="F27" s="30" t="s">
        <v>65</v>
      </c>
      <c r="G27" s="31">
        <v>1</v>
      </c>
      <c r="H27" s="32">
        <v>0</v>
      </c>
      <c r="I27" s="47">
        <f>ROUND(G27*H27,P4)</f>
        <v>0</v>
      </c>
      <c r="J27" s="30" t="s">
        <v>197</v>
      </c>
      <c r="O27" s="33">
        <f>I27*0.21</f>
        <v>0</v>
      </c>
      <c r="P27">
        <v>3</v>
      </c>
    </row>
    <row r="28" spans="1:16" x14ac:dyDescent="0.25">
      <c r="A28" s="27" t="s">
        <v>36</v>
      </c>
      <c r="B28" s="34"/>
      <c r="C28" s="35"/>
      <c r="D28" s="35"/>
      <c r="E28" s="29" t="s">
        <v>66</v>
      </c>
      <c r="F28" s="35"/>
      <c r="G28" s="35"/>
      <c r="H28" s="35"/>
      <c r="I28" s="48"/>
      <c r="J28" s="37"/>
    </row>
    <row r="29" spans="1:16" ht="60" x14ac:dyDescent="0.25">
      <c r="A29" s="27" t="s">
        <v>37</v>
      </c>
      <c r="B29" s="34"/>
      <c r="C29" s="35"/>
      <c r="D29" s="35"/>
      <c r="E29" s="29" t="s">
        <v>67</v>
      </c>
      <c r="F29" s="35"/>
      <c r="G29" s="35"/>
      <c r="H29" s="35"/>
      <c r="I29" s="48"/>
      <c r="J29" s="37"/>
    </row>
    <row r="30" spans="1:16" x14ac:dyDescent="0.25">
      <c r="A30" s="27" t="s">
        <v>32</v>
      </c>
      <c r="B30" s="27">
        <v>8</v>
      </c>
      <c r="C30" s="28">
        <v>29412</v>
      </c>
      <c r="D30" s="27" t="s">
        <v>47</v>
      </c>
      <c r="E30" s="29" t="s">
        <v>68</v>
      </c>
      <c r="F30" s="30" t="s">
        <v>65</v>
      </c>
      <c r="G30" s="31">
        <v>1</v>
      </c>
      <c r="H30" s="32">
        <v>0</v>
      </c>
      <c r="I30" s="47">
        <f>ROUND(G30*H30,P4)</f>
        <v>0</v>
      </c>
      <c r="J30" s="30" t="s">
        <v>197</v>
      </c>
      <c r="O30" s="33">
        <f>I30*0.21</f>
        <v>0</v>
      </c>
      <c r="P30">
        <v>3</v>
      </c>
    </row>
    <row r="31" spans="1:16" x14ac:dyDescent="0.25">
      <c r="A31" s="27" t="s">
        <v>36</v>
      </c>
      <c r="B31" s="34"/>
      <c r="C31" s="35"/>
      <c r="D31" s="35"/>
      <c r="E31" s="29" t="s">
        <v>69</v>
      </c>
      <c r="F31" s="35"/>
      <c r="G31" s="35"/>
      <c r="H31" s="35"/>
      <c r="I31" s="48"/>
      <c r="J31" s="37"/>
    </row>
    <row r="32" spans="1:16" ht="60" x14ac:dyDescent="0.25">
      <c r="A32" s="27" t="s">
        <v>37</v>
      </c>
      <c r="B32" s="34"/>
      <c r="C32" s="35"/>
      <c r="D32" s="35"/>
      <c r="E32" s="29" t="s">
        <v>67</v>
      </c>
      <c r="F32" s="35"/>
      <c r="G32" s="35"/>
      <c r="H32" s="35"/>
      <c r="I32" s="48"/>
      <c r="J32" s="37"/>
    </row>
    <row r="33" spans="1:16" x14ac:dyDescent="0.25">
      <c r="A33" s="27" t="s">
        <v>32</v>
      </c>
      <c r="B33" s="27">
        <v>9</v>
      </c>
      <c r="C33" s="28">
        <v>2943</v>
      </c>
      <c r="D33" s="27" t="s">
        <v>47</v>
      </c>
      <c r="E33" s="29" t="s">
        <v>70</v>
      </c>
      <c r="F33" s="30" t="s">
        <v>61</v>
      </c>
      <c r="G33" s="31">
        <v>1</v>
      </c>
      <c r="H33" s="32">
        <v>0</v>
      </c>
      <c r="I33" s="47">
        <f>ROUND(G33*H33,P4)</f>
        <v>0</v>
      </c>
      <c r="J33" s="30" t="s">
        <v>197</v>
      </c>
      <c r="O33" s="33">
        <f>I33*0.21</f>
        <v>0</v>
      </c>
      <c r="P33">
        <v>3</v>
      </c>
    </row>
    <row r="34" spans="1:16" x14ac:dyDescent="0.25">
      <c r="A34" s="27" t="s">
        <v>36</v>
      </c>
      <c r="B34" s="34"/>
      <c r="C34" s="35"/>
      <c r="D34" s="35"/>
      <c r="E34" s="29" t="s">
        <v>71</v>
      </c>
      <c r="F34" s="35"/>
      <c r="G34" s="35"/>
      <c r="H34" s="35"/>
      <c r="I34" s="48"/>
      <c r="J34" s="37"/>
    </row>
    <row r="35" spans="1:16" ht="60" x14ac:dyDescent="0.25">
      <c r="A35" s="27" t="s">
        <v>37</v>
      </c>
      <c r="B35" s="34"/>
      <c r="C35" s="35"/>
      <c r="D35" s="35"/>
      <c r="E35" s="29" t="s">
        <v>67</v>
      </c>
      <c r="F35" s="35"/>
      <c r="G35" s="35"/>
      <c r="H35" s="35"/>
      <c r="I35" s="48"/>
      <c r="J35" s="37"/>
    </row>
    <row r="36" spans="1:16" ht="30" x14ac:dyDescent="0.25">
      <c r="A36" s="27" t="s">
        <v>32</v>
      </c>
      <c r="B36" s="27">
        <v>10</v>
      </c>
      <c r="C36" s="28">
        <v>2944</v>
      </c>
      <c r="D36" s="27" t="s">
        <v>47</v>
      </c>
      <c r="E36" s="29" t="s">
        <v>72</v>
      </c>
      <c r="F36" s="30" t="s">
        <v>61</v>
      </c>
      <c r="G36" s="31">
        <v>1</v>
      </c>
      <c r="H36" s="32">
        <v>0</v>
      </c>
      <c r="I36" s="47">
        <f>ROUND(G36*H36,P4)</f>
        <v>0</v>
      </c>
      <c r="J36" s="30" t="s">
        <v>197</v>
      </c>
      <c r="O36" s="33">
        <f>I36*0.21</f>
        <v>0</v>
      </c>
      <c r="P36">
        <v>3</v>
      </c>
    </row>
    <row r="37" spans="1:16" x14ac:dyDescent="0.25">
      <c r="A37" s="27" t="s">
        <v>36</v>
      </c>
      <c r="B37" s="34"/>
      <c r="C37" s="35"/>
      <c r="D37" s="35"/>
      <c r="E37" s="29" t="s">
        <v>73</v>
      </c>
      <c r="F37" s="35"/>
      <c r="G37" s="35"/>
      <c r="H37" s="35"/>
      <c r="I37" s="48"/>
      <c r="J37" s="37"/>
    </row>
    <row r="38" spans="1:16" ht="60" x14ac:dyDescent="0.25">
      <c r="A38" s="27" t="s">
        <v>37</v>
      </c>
      <c r="B38" s="34"/>
      <c r="C38" s="35"/>
      <c r="D38" s="35"/>
      <c r="E38" s="29" t="s">
        <v>67</v>
      </c>
      <c r="F38" s="35"/>
      <c r="G38" s="35"/>
      <c r="H38" s="35"/>
      <c r="I38" s="48"/>
      <c r="J38" s="37"/>
    </row>
    <row r="39" spans="1:16" x14ac:dyDescent="0.25">
      <c r="A39" s="27" t="s">
        <v>32</v>
      </c>
      <c r="B39" s="27">
        <v>11</v>
      </c>
      <c r="C39" s="28">
        <v>2946</v>
      </c>
      <c r="D39" s="27" t="s">
        <v>47</v>
      </c>
      <c r="E39" s="29" t="s">
        <v>74</v>
      </c>
      <c r="F39" s="30" t="s">
        <v>61</v>
      </c>
      <c r="G39" s="31">
        <v>1</v>
      </c>
      <c r="H39" s="32">
        <v>0</v>
      </c>
      <c r="I39" s="47">
        <f>ROUND(G39*H39,P4)</f>
        <v>0</v>
      </c>
      <c r="J39" s="30" t="s">
        <v>197</v>
      </c>
      <c r="O39" s="33">
        <f>I39*0.21</f>
        <v>0</v>
      </c>
      <c r="P39">
        <v>3</v>
      </c>
    </row>
    <row r="40" spans="1:16" ht="30" x14ac:dyDescent="0.25">
      <c r="A40" s="27" t="s">
        <v>36</v>
      </c>
      <c r="B40" s="34"/>
      <c r="C40" s="35"/>
      <c r="D40" s="35"/>
      <c r="E40" s="29" t="s">
        <v>75</v>
      </c>
      <c r="F40" s="35"/>
      <c r="G40" s="35"/>
      <c r="H40" s="35"/>
      <c r="I40" s="48"/>
      <c r="J40" s="37"/>
    </row>
    <row r="41" spans="1:16" ht="105" x14ac:dyDescent="0.25">
      <c r="A41" s="27" t="s">
        <v>37</v>
      </c>
      <c r="B41" s="34"/>
      <c r="C41" s="35"/>
      <c r="D41" s="35"/>
      <c r="E41" s="29" t="s">
        <v>76</v>
      </c>
      <c r="F41" s="35"/>
      <c r="G41" s="35"/>
      <c r="H41" s="35"/>
      <c r="I41" s="48"/>
      <c r="J41" s="37"/>
    </row>
    <row r="42" spans="1:16" x14ac:dyDescent="0.25">
      <c r="A42" s="27" t="s">
        <v>32</v>
      </c>
      <c r="B42" s="27">
        <v>12</v>
      </c>
      <c r="C42" s="28">
        <v>2953</v>
      </c>
      <c r="D42" s="27" t="s">
        <v>47</v>
      </c>
      <c r="E42" s="29" t="s">
        <v>77</v>
      </c>
      <c r="F42" s="30" t="s">
        <v>65</v>
      </c>
      <c r="G42" s="31">
        <v>1</v>
      </c>
      <c r="H42" s="32">
        <v>0</v>
      </c>
      <c r="I42" s="47">
        <f>ROUND(G42*H42,P4)</f>
        <v>0</v>
      </c>
      <c r="J42" s="30" t="s">
        <v>197</v>
      </c>
      <c r="O42" s="33">
        <f>I42*0.21</f>
        <v>0</v>
      </c>
      <c r="P42">
        <v>3</v>
      </c>
    </row>
    <row r="43" spans="1:16" x14ac:dyDescent="0.25">
      <c r="A43" s="27" t="s">
        <v>36</v>
      </c>
      <c r="B43" s="34"/>
      <c r="C43" s="35"/>
      <c r="D43" s="35"/>
      <c r="E43" s="29" t="s">
        <v>78</v>
      </c>
      <c r="F43" s="35"/>
      <c r="G43" s="35"/>
      <c r="H43" s="35"/>
      <c r="I43" s="48"/>
      <c r="J43" s="37"/>
    </row>
    <row r="44" spans="1:16" ht="120" x14ac:dyDescent="0.25">
      <c r="A44" s="27" t="s">
        <v>37</v>
      </c>
      <c r="B44" s="39"/>
      <c r="C44" s="40"/>
      <c r="D44" s="40"/>
      <c r="E44" s="29" t="s">
        <v>79</v>
      </c>
      <c r="F44" s="40"/>
      <c r="G44" s="40"/>
      <c r="H44" s="40"/>
      <c r="I44" s="49"/>
      <c r="J44" s="41"/>
    </row>
  </sheetData>
  <mergeCells count="11">
    <mergeCell ref="C3:E3"/>
    <mergeCell ref="A5:A6"/>
    <mergeCell ref="B5:B6"/>
    <mergeCell ref="C5:C6"/>
    <mergeCell ref="D5:D6"/>
    <mergeCell ref="C4:E4"/>
    <mergeCell ref="E5:E6"/>
    <mergeCell ref="F5:F6"/>
    <mergeCell ref="G5:G6"/>
    <mergeCell ref="H5:I5"/>
    <mergeCell ref="J5:J6"/>
  </mergeCells>
  <pageMargins left="0.7" right="0.7" top="0.78740157499999996" bottom="0.78740157499999996" header="0.3" footer="0.3"/>
  <pageSetup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44"/>
  <sheetViews>
    <sheetView tabSelected="1" topLeftCell="B1" zoomScale="85" zoomScaleNormal="85" workbookViewId="0">
      <selection activeCell="C3" sqref="C3:E3"/>
    </sheetView>
  </sheetViews>
  <sheetFormatPr defaultRowHeight="15" x14ac:dyDescent="0.25"/>
  <cols>
    <col min="1" max="1" width="15.42578125" hidden="1" customWidth="1"/>
    <col min="2" max="2" width="16.140625" customWidth="1"/>
    <col min="3" max="3" width="9.7109375" customWidth="1"/>
    <col min="4" max="4" width="13" customWidth="1"/>
    <col min="5" max="5" width="64.85546875" customWidth="1"/>
    <col min="6" max="6" width="13" customWidth="1"/>
    <col min="7" max="9" width="16.140625" customWidth="1"/>
    <col min="10" max="10" width="14.85546875" bestFit="1" customWidth="1"/>
    <col min="14" max="14" width="9.140625" customWidth="1"/>
    <col min="15" max="15" width="9.140625" hidden="1" customWidth="1"/>
    <col min="16" max="16" width="0.85546875" customWidth="1"/>
  </cols>
  <sheetData>
    <row r="1" spans="1:16" x14ac:dyDescent="0.25">
      <c r="A1" s="1" t="s">
        <v>0</v>
      </c>
      <c r="B1" s="9"/>
      <c r="C1" s="10"/>
      <c r="D1" s="10"/>
      <c r="E1" s="11" t="s">
        <v>1</v>
      </c>
      <c r="F1" s="10"/>
      <c r="G1" s="10"/>
      <c r="H1" s="10"/>
      <c r="I1" s="10"/>
      <c r="J1" s="12"/>
      <c r="P1">
        <v>3</v>
      </c>
    </row>
    <row r="2" spans="1:16" ht="20.25" x14ac:dyDescent="0.25">
      <c r="A2" s="1"/>
      <c r="B2" s="13"/>
      <c r="C2" s="14"/>
      <c r="D2" s="14"/>
      <c r="E2" s="15" t="s">
        <v>13</v>
      </c>
      <c r="F2" s="14"/>
      <c r="G2" s="14"/>
      <c r="H2" s="14"/>
      <c r="I2" s="14"/>
      <c r="J2" s="16"/>
    </row>
    <row r="3" spans="1:16" x14ac:dyDescent="0.25">
      <c r="A3" s="3" t="s">
        <v>14</v>
      </c>
      <c r="B3" s="17" t="s">
        <v>15</v>
      </c>
      <c r="C3" s="64" t="s">
        <v>205</v>
      </c>
      <c r="D3" s="65"/>
      <c r="E3" s="66"/>
      <c r="F3" s="14"/>
      <c r="G3" s="14"/>
      <c r="H3" s="50" t="s">
        <v>12</v>
      </c>
      <c r="I3" s="51">
        <f>SUM(I8,I21,I30,I35,I48,I57,I90,I95,I108)</f>
        <v>0</v>
      </c>
      <c r="J3" s="16"/>
      <c r="O3">
        <v>0</v>
      </c>
      <c r="P3">
        <v>2</v>
      </c>
    </row>
    <row r="4" spans="1:16" x14ac:dyDescent="0.25">
      <c r="A4" s="3" t="s">
        <v>16</v>
      </c>
      <c r="B4" s="17" t="s">
        <v>17</v>
      </c>
      <c r="C4" s="64" t="s">
        <v>203</v>
      </c>
      <c r="D4" s="65"/>
      <c r="E4" s="45"/>
      <c r="F4" s="14"/>
      <c r="G4" s="14"/>
      <c r="H4" s="14"/>
      <c r="I4" s="14"/>
      <c r="J4" s="16"/>
      <c r="O4">
        <v>0.12</v>
      </c>
      <c r="P4">
        <v>2</v>
      </c>
    </row>
    <row r="5" spans="1:16" x14ac:dyDescent="0.25">
      <c r="A5" s="59" t="s">
        <v>18</v>
      </c>
      <c r="B5" s="60" t="s">
        <v>19</v>
      </c>
      <c r="C5" s="57" t="s">
        <v>20</v>
      </c>
      <c r="D5" s="57" t="s">
        <v>21</v>
      </c>
      <c r="E5" s="57" t="s">
        <v>22</v>
      </c>
      <c r="F5" s="57" t="s">
        <v>23</v>
      </c>
      <c r="G5" s="57" t="s">
        <v>24</v>
      </c>
      <c r="H5" s="57" t="s">
        <v>25</v>
      </c>
      <c r="I5" s="57"/>
      <c r="J5" s="58" t="s">
        <v>26</v>
      </c>
      <c r="O5">
        <v>0.21</v>
      </c>
    </row>
    <row r="6" spans="1:16" x14ac:dyDescent="0.25">
      <c r="A6" s="59"/>
      <c r="B6" s="60"/>
      <c r="C6" s="57"/>
      <c r="D6" s="57"/>
      <c r="E6" s="57"/>
      <c r="F6" s="57"/>
      <c r="G6" s="57"/>
      <c r="H6" s="6" t="s">
        <v>27</v>
      </c>
      <c r="I6" s="6" t="s">
        <v>28</v>
      </c>
      <c r="J6" s="58"/>
    </row>
    <row r="7" spans="1:16" x14ac:dyDescent="0.25">
      <c r="A7" s="20">
        <v>0</v>
      </c>
      <c r="B7" s="18">
        <v>1</v>
      </c>
      <c r="C7" s="21">
        <v>2</v>
      </c>
      <c r="D7" s="6">
        <v>3</v>
      </c>
      <c r="E7" s="21">
        <v>4</v>
      </c>
      <c r="F7" s="6">
        <v>5</v>
      </c>
      <c r="G7" s="6">
        <v>6</v>
      </c>
      <c r="H7" s="6">
        <v>7</v>
      </c>
      <c r="I7" s="21">
        <v>8</v>
      </c>
      <c r="J7" s="19">
        <v>9</v>
      </c>
    </row>
    <row r="8" spans="1:16" x14ac:dyDescent="0.25">
      <c r="A8" s="23"/>
      <c r="B8" s="23"/>
      <c r="C8" s="24" t="s">
        <v>30</v>
      </c>
      <c r="D8" s="25"/>
      <c r="E8" s="22" t="s">
        <v>31</v>
      </c>
      <c r="F8" s="25"/>
      <c r="G8" s="25"/>
      <c r="H8" s="25"/>
      <c r="I8" s="46">
        <f>SUM(I9:I20)</f>
        <v>0</v>
      </c>
      <c r="J8" s="26"/>
    </row>
    <row r="9" spans="1:16" x14ac:dyDescent="0.25">
      <c r="A9" s="27"/>
      <c r="B9" s="27">
        <v>1</v>
      </c>
      <c r="C9" s="28" t="s">
        <v>46</v>
      </c>
      <c r="D9" s="42" t="s">
        <v>198</v>
      </c>
      <c r="E9" s="29" t="s">
        <v>48</v>
      </c>
      <c r="F9" s="30" t="s">
        <v>49</v>
      </c>
      <c r="G9" s="31">
        <v>9.7750000000000004</v>
      </c>
      <c r="H9" s="52">
        <v>0</v>
      </c>
      <c r="I9" s="47">
        <f>ROUND(G9*H9,P4)</f>
        <v>0</v>
      </c>
      <c r="J9" s="30" t="s">
        <v>197</v>
      </c>
    </row>
    <row r="10" spans="1:16" ht="30" x14ac:dyDescent="0.25">
      <c r="A10" s="34"/>
      <c r="B10" s="34"/>
      <c r="C10" s="35"/>
      <c r="D10" s="35"/>
      <c r="E10" s="29" t="s">
        <v>50</v>
      </c>
      <c r="F10" s="35"/>
      <c r="G10" s="35"/>
      <c r="H10" s="43"/>
      <c r="I10" s="48"/>
      <c r="J10" s="37"/>
    </row>
    <row r="11" spans="1:16" x14ac:dyDescent="0.25">
      <c r="A11" s="34"/>
      <c r="B11" s="34"/>
      <c r="C11" s="35"/>
      <c r="D11" s="35"/>
      <c r="E11" s="38" t="s">
        <v>52</v>
      </c>
      <c r="F11" s="35"/>
      <c r="G11" s="35"/>
      <c r="H11" s="43"/>
      <c r="I11" s="48"/>
      <c r="J11" s="37"/>
    </row>
    <row r="12" spans="1:16" ht="75" x14ac:dyDescent="0.25">
      <c r="A12" s="34"/>
      <c r="B12" s="34"/>
      <c r="C12" s="35"/>
      <c r="D12" s="35"/>
      <c r="E12" s="29" t="s">
        <v>53</v>
      </c>
      <c r="F12" s="35"/>
      <c r="G12" s="35"/>
      <c r="H12" s="43"/>
      <c r="I12" s="48"/>
      <c r="J12" s="37"/>
    </row>
    <row r="13" spans="1:16" x14ac:dyDescent="0.25">
      <c r="A13" s="27"/>
      <c r="B13" s="27">
        <v>2</v>
      </c>
      <c r="C13" s="28" t="s">
        <v>46</v>
      </c>
      <c r="D13" s="27" t="s">
        <v>199</v>
      </c>
      <c r="E13" s="29" t="s">
        <v>48</v>
      </c>
      <c r="F13" s="30" t="s">
        <v>49</v>
      </c>
      <c r="G13" s="31">
        <v>290.39999999999998</v>
      </c>
      <c r="H13" s="52">
        <v>0</v>
      </c>
      <c r="I13" s="47">
        <f>ROUND(G13*H13,P4)</f>
        <v>0</v>
      </c>
      <c r="J13" s="30" t="s">
        <v>197</v>
      </c>
    </row>
    <row r="14" spans="1:16" ht="30" x14ac:dyDescent="0.25">
      <c r="A14" s="34"/>
      <c r="B14" s="34"/>
      <c r="C14" s="35"/>
      <c r="D14" s="35"/>
      <c r="E14" s="29" t="s">
        <v>55</v>
      </c>
      <c r="F14" s="35"/>
      <c r="G14" s="35"/>
      <c r="H14" s="43"/>
      <c r="I14" s="48"/>
      <c r="J14" s="37"/>
    </row>
    <row r="15" spans="1:16" x14ac:dyDescent="0.25">
      <c r="A15" s="34"/>
      <c r="B15" s="34"/>
      <c r="C15" s="35"/>
      <c r="D15" s="35"/>
      <c r="E15" s="38" t="s">
        <v>56</v>
      </c>
      <c r="F15" s="35"/>
      <c r="G15" s="35"/>
      <c r="H15" s="43"/>
      <c r="I15" s="48"/>
      <c r="J15" s="37"/>
    </row>
    <row r="16" spans="1:16" ht="75" x14ac:dyDescent="0.25">
      <c r="A16" s="34"/>
      <c r="B16" s="34"/>
      <c r="C16" s="35"/>
      <c r="D16" s="35"/>
      <c r="E16" s="29" t="s">
        <v>53</v>
      </c>
      <c r="F16" s="35"/>
      <c r="G16" s="35"/>
      <c r="H16" s="43"/>
      <c r="I16" s="48"/>
      <c r="J16" s="37"/>
    </row>
    <row r="17" spans="1:16" x14ac:dyDescent="0.25">
      <c r="A17" s="27"/>
      <c r="B17" s="27">
        <v>3</v>
      </c>
      <c r="C17" s="28" t="s">
        <v>46</v>
      </c>
      <c r="D17" s="27" t="s">
        <v>200</v>
      </c>
      <c r="E17" s="29" t="s">
        <v>48</v>
      </c>
      <c r="F17" s="30" t="s">
        <v>49</v>
      </c>
      <c r="G17" s="31">
        <v>62.7</v>
      </c>
      <c r="H17" s="52">
        <v>0</v>
      </c>
      <c r="I17" s="47">
        <f>ROUND(G17*H17,P4)</f>
        <v>0</v>
      </c>
      <c r="J17" s="30" t="s">
        <v>197</v>
      </c>
    </row>
    <row r="18" spans="1:16" ht="30" x14ac:dyDescent="0.25">
      <c r="A18" s="34"/>
      <c r="B18" s="34"/>
      <c r="C18" s="35"/>
      <c r="D18" s="35"/>
      <c r="E18" s="29" t="s">
        <v>58</v>
      </c>
      <c r="F18" s="35"/>
      <c r="G18" s="35"/>
      <c r="H18" s="43"/>
      <c r="I18" s="48"/>
      <c r="J18" s="37"/>
    </row>
    <row r="19" spans="1:16" x14ac:dyDescent="0.25">
      <c r="A19" s="34"/>
      <c r="B19" s="34"/>
      <c r="C19" s="35"/>
      <c r="D19" s="35"/>
      <c r="E19" s="38" t="s">
        <v>59</v>
      </c>
      <c r="F19" s="35"/>
      <c r="G19" s="35"/>
      <c r="H19" s="43"/>
      <c r="I19" s="48"/>
      <c r="J19" s="37"/>
    </row>
    <row r="20" spans="1:16" ht="75" x14ac:dyDescent="0.25">
      <c r="A20" s="34"/>
      <c r="B20" s="34"/>
      <c r="C20" s="35"/>
      <c r="D20" s="35"/>
      <c r="E20" s="29" t="s">
        <v>53</v>
      </c>
      <c r="F20" s="35"/>
      <c r="G20" s="35"/>
      <c r="H20" s="35"/>
      <c r="I20" s="48"/>
      <c r="J20" s="37"/>
    </row>
    <row r="21" spans="1:16" x14ac:dyDescent="0.25">
      <c r="A21" s="22" t="s">
        <v>29</v>
      </c>
      <c r="B21" s="23"/>
      <c r="C21" s="24" t="s">
        <v>54</v>
      </c>
      <c r="D21" s="25"/>
      <c r="E21" s="22" t="s">
        <v>80</v>
      </c>
      <c r="F21" s="25"/>
      <c r="G21" s="25"/>
      <c r="H21" s="25"/>
      <c r="I21" s="46">
        <f>SUMIFS(I22:I29,A22:A29,"P")</f>
        <v>0</v>
      </c>
      <c r="J21" s="26"/>
    </row>
    <row r="22" spans="1:16" ht="30" x14ac:dyDescent="0.25">
      <c r="A22" s="27" t="s">
        <v>32</v>
      </c>
      <c r="B22" s="27">
        <v>4</v>
      </c>
      <c r="C22" s="28">
        <v>11332</v>
      </c>
      <c r="D22" s="27" t="s">
        <v>47</v>
      </c>
      <c r="E22" s="29" t="s">
        <v>81</v>
      </c>
      <c r="F22" s="30" t="s">
        <v>82</v>
      </c>
      <c r="G22" s="31">
        <v>33</v>
      </c>
      <c r="H22" s="52">
        <v>0</v>
      </c>
      <c r="I22" s="47">
        <f>ROUND(G22*H22,P4)</f>
        <v>0</v>
      </c>
      <c r="J22" s="30" t="s">
        <v>197</v>
      </c>
      <c r="O22" s="33">
        <f>I22*0.21</f>
        <v>0</v>
      </c>
      <c r="P22">
        <v>3</v>
      </c>
    </row>
    <row r="23" spans="1:16" ht="60" x14ac:dyDescent="0.25">
      <c r="A23" s="27" t="s">
        <v>36</v>
      </c>
      <c r="B23" s="34"/>
      <c r="C23" s="35"/>
      <c r="D23" s="35"/>
      <c r="E23" s="29" t="s">
        <v>83</v>
      </c>
      <c r="F23" s="35"/>
      <c r="G23" s="35"/>
      <c r="H23" s="43"/>
      <c r="I23" s="48"/>
      <c r="J23" s="37"/>
    </row>
    <row r="24" spans="1:16" x14ac:dyDescent="0.25">
      <c r="A24" s="27" t="s">
        <v>51</v>
      </c>
      <c r="B24" s="34"/>
      <c r="C24" s="35"/>
      <c r="D24" s="35"/>
      <c r="E24" s="38" t="s">
        <v>84</v>
      </c>
      <c r="F24" s="35"/>
      <c r="G24" s="35"/>
      <c r="H24" s="43"/>
      <c r="I24" s="48"/>
      <c r="J24" s="37"/>
    </row>
    <row r="25" spans="1:16" ht="120" x14ac:dyDescent="0.25">
      <c r="A25" s="27" t="s">
        <v>37</v>
      </c>
      <c r="B25" s="34"/>
      <c r="C25" s="35"/>
      <c r="D25" s="35"/>
      <c r="E25" s="29" t="s">
        <v>85</v>
      </c>
      <c r="F25" s="35"/>
      <c r="G25" s="35"/>
      <c r="H25" s="43"/>
      <c r="I25" s="48"/>
      <c r="J25" s="37"/>
    </row>
    <row r="26" spans="1:16" x14ac:dyDescent="0.25">
      <c r="A26" s="27" t="s">
        <v>32</v>
      </c>
      <c r="B26" s="27">
        <v>5</v>
      </c>
      <c r="C26" s="28">
        <v>11372</v>
      </c>
      <c r="D26" s="27" t="s">
        <v>47</v>
      </c>
      <c r="E26" s="29" t="s">
        <v>86</v>
      </c>
      <c r="F26" s="30" t="s">
        <v>82</v>
      </c>
      <c r="G26" s="31">
        <v>121</v>
      </c>
      <c r="H26" s="52">
        <v>0</v>
      </c>
      <c r="I26" s="47">
        <f>ROUND(G26*H26,P4)</f>
        <v>0</v>
      </c>
      <c r="J26" s="30" t="s">
        <v>197</v>
      </c>
      <c r="O26" s="33">
        <f>I26*0.21</f>
        <v>0</v>
      </c>
      <c r="P26">
        <v>3</v>
      </c>
    </row>
    <row r="27" spans="1:16" ht="60" x14ac:dyDescent="0.25">
      <c r="A27" s="27" t="s">
        <v>36</v>
      </c>
      <c r="B27" s="34"/>
      <c r="C27" s="35"/>
      <c r="D27" s="35"/>
      <c r="E27" s="29" t="s">
        <v>87</v>
      </c>
      <c r="F27" s="35"/>
      <c r="G27" s="35"/>
      <c r="H27" s="43"/>
      <c r="I27" s="48"/>
      <c r="J27" s="37"/>
    </row>
    <row r="28" spans="1:16" ht="45" x14ac:dyDescent="0.25">
      <c r="A28" s="27" t="s">
        <v>51</v>
      </c>
      <c r="B28" s="34"/>
      <c r="C28" s="35"/>
      <c r="D28" s="35"/>
      <c r="E28" s="38" t="s">
        <v>88</v>
      </c>
      <c r="F28" s="35"/>
      <c r="G28" s="35"/>
      <c r="H28" s="43"/>
      <c r="I28" s="48"/>
      <c r="J28" s="37"/>
    </row>
    <row r="29" spans="1:16" ht="120" x14ac:dyDescent="0.25">
      <c r="A29" s="27" t="s">
        <v>37</v>
      </c>
      <c r="B29" s="34"/>
      <c r="C29" s="35"/>
      <c r="D29" s="35"/>
      <c r="E29" s="29" t="s">
        <v>85</v>
      </c>
      <c r="F29" s="35"/>
      <c r="G29" s="35"/>
      <c r="H29" s="43"/>
      <c r="I29" s="48"/>
      <c r="J29" s="37"/>
    </row>
    <row r="30" spans="1:16" x14ac:dyDescent="0.25">
      <c r="A30" s="22" t="s">
        <v>29</v>
      </c>
      <c r="B30" s="23"/>
      <c r="C30" s="24" t="s">
        <v>57</v>
      </c>
      <c r="D30" s="25"/>
      <c r="E30" s="22" t="s">
        <v>89</v>
      </c>
      <c r="F30" s="25"/>
      <c r="G30" s="25"/>
      <c r="H30" s="25"/>
      <c r="I30" s="46">
        <f>SUMIFS(I31:I34,A31:A34,"P")</f>
        <v>0</v>
      </c>
      <c r="J30" s="26"/>
    </row>
    <row r="31" spans="1:16" ht="30" x14ac:dyDescent="0.25">
      <c r="A31" s="27" t="s">
        <v>32</v>
      </c>
      <c r="B31" s="27">
        <v>6</v>
      </c>
      <c r="C31" s="28">
        <v>285392</v>
      </c>
      <c r="D31" s="27" t="s">
        <v>47</v>
      </c>
      <c r="E31" s="29" t="s">
        <v>90</v>
      </c>
      <c r="F31" s="30" t="s">
        <v>65</v>
      </c>
      <c r="G31" s="31">
        <v>36</v>
      </c>
      <c r="H31" s="52">
        <v>0</v>
      </c>
      <c r="I31" s="47">
        <f>ROUND(G31*H31,P4)</f>
        <v>0</v>
      </c>
      <c r="J31" s="30" t="s">
        <v>197</v>
      </c>
      <c r="O31" s="33">
        <f>I31*0.21</f>
        <v>0</v>
      </c>
      <c r="P31">
        <v>3</v>
      </c>
    </row>
    <row r="32" spans="1:16" ht="60" x14ac:dyDescent="0.25">
      <c r="A32" s="27" t="s">
        <v>36</v>
      </c>
      <c r="B32" s="34"/>
      <c r="C32" s="35"/>
      <c r="D32" s="35"/>
      <c r="E32" s="29" t="s">
        <v>91</v>
      </c>
      <c r="F32" s="35"/>
      <c r="G32" s="35"/>
      <c r="H32" s="35"/>
      <c r="I32" s="48"/>
      <c r="J32" s="37"/>
    </row>
    <row r="33" spans="1:16" x14ac:dyDescent="0.25">
      <c r="A33" s="27" t="s">
        <v>51</v>
      </c>
      <c r="B33" s="34"/>
      <c r="C33" s="35"/>
      <c r="D33" s="35"/>
      <c r="E33" s="38" t="s">
        <v>92</v>
      </c>
      <c r="F33" s="35"/>
      <c r="G33" s="35"/>
      <c r="H33" s="35"/>
      <c r="I33" s="48"/>
      <c r="J33" s="37"/>
    </row>
    <row r="34" spans="1:16" ht="150" x14ac:dyDescent="0.25">
      <c r="A34" s="27" t="s">
        <v>37</v>
      </c>
      <c r="B34" s="34"/>
      <c r="C34" s="35"/>
      <c r="D34" s="35"/>
      <c r="E34" s="29" t="s">
        <v>93</v>
      </c>
      <c r="F34" s="35"/>
      <c r="G34" s="35"/>
      <c r="H34" s="35"/>
      <c r="I34" s="48"/>
      <c r="J34" s="37"/>
    </row>
    <row r="35" spans="1:16" x14ac:dyDescent="0.25">
      <c r="A35" s="22" t="s">
        <v>29</v>
      </c>
      <c r="B35" s="23"/>
      <c r="C35" s="24" t="s">
        <v>94</v>
      </c>
      <c r="D35" s="25"/>
      <c r="E35" s="22" t="s">
        <v>95</v>
      </c>
      <c r="F35" s="25"/>
      <c r="G35" s="25"/>
      <c r="H35" s="25"/>
      <c r="I35" s="46">
        <f>SUMIFS(I36:I47,A36:A47,"P")</f>
        <v>0</v>
      </c>
      <c r="J35" s="26"/>
    </row>
    <row r="36" spans="1:16" x14ac:dyDescent="0.25">
      <c r="A36" s="27" t="s">
        <v>32</v>
      </c>
      <c r="B36" s="27">
        <v>7</v>
      </c>
      <c r="C36" s="28">
        <v>31717</v>
      </c>
      <c r="D36" s="27" t="s">
        <v>47</v>
      </c>
      <c r="E36" s="29" t="s">
        <v>96</v>
      </c>
      <c r="F36" s="30" t="s">
        <v>97</v>
      </c>
      <c r="G36" s="31">
        <v>5.7460000000000004</v>
      </c>
      <c r="H36" s="52">
        <v>0</v>
      </c>
      <c r="I36" s="47">
        <f>ROUND(G36*H36,P4)</f>
        <v>0</v>
      </c>
      <c r="J36" s="30" t="s">
        <v>197</v>
      </c>
      <c r="O36" s="33">
        <f>I36*0.21</f>
        <v>0</v>
      </c>
      <c r="P36">
        <v>3</v>
      </c>
    </row>
    <row r="37" spans="1:16" ht="45" x14ac:dyDescent="0.25">
      <c r="A37" s="27" t="s">
        <v>36</v>
      </c>
      <c r="B37" s="34"/>
      <c r="C37" s="35"/>
      <c r="D37" s="35"/>
      <c r="E37" s="29" t="s">
        <v>98</v>
      </c>
      <c r="F37" s="35"/>
      <c r="G37" s="35"/>
      <c r="H37" s="43"/>
      <c r="I37" s="48"/>
      <c r="J37" s="37"/>
    </row>
    <row r="38" spans="1:16" x14ac:dyDescent="0.25">
      <c r="A38" s="27" t="s">
        <v>51</v>
      </c>
      <c r="B38" s="34"/>
      <c r="C38" s="35"/>
      <c r="D38" s="35"/>
      <c r="E38" s="38" t="s">
        <v>99</v>
      </c>
      <c r="F38" s="35"/>
      <c r="G38" s="35"/>
      <c r="H38" s="43"/>
      <c r="I38" s="48"/>
      <c r="J38" s="37"/>
    </row>
    <row r="39" spans="1:16" ht="90" x14ac:dyDescent="0.25">
      <c r="A39" s="27" t="s">
        <v>37</v>
      </c>
      <c r="B39" s="34"/>
      <c r="C39" s="35"/>
      <c r="D39" s="35"/>
      <c r="E39" s="29" t="s">
        <v>100</v>
      </c>
      <c r="F39" s="35"/>
      <c r="G39" s="35"/>
      <c r="H39" s="43"/>
      <c r="I39" s="48"/>
      <c r="J39" s="37"/>
    </row>
    <row r="40" spans="1:16" x14ac:dyDescent="0.25">
      <c r="A40" s="27" t="s">
        <v>32</v>
      </c>
      <c r="B40" s="27">
        <v>8</v>
      </c>
      <c r="C40" s="28">
        <v>317325</v>
      </c>
      <c r="D40" s="27" t="s">
        <v>47</v>
      </c>
      <c r="E40" s="29" t="s">
        <v>101</v>
      </c>
      <c r="F40" s="30" t="s">
        <v>82</v>
      </c>
      <c r="G40" s="31">
        <v>5.7460000000000004</v>
      </c>
      <c r="H40" s="52">
        <v>0</v>
      </c>
      <c r="I40" s="47">
        <f>ROUND(G40*H40,P4)</f>
        <v>0</v>
      </c>
      <c r="J40" s="30" t="s">
        <v>197</v>
      </c>
      <c r="O40" s="33">
        <f>I40*0.21</f>
        <v>0</v>
      </c>
      <c r="P40">
        <v>3</v>
      </c>
    </row>
    <row r="41" spans="1:16" ht="45" x14ac:dyDescent="0.25">
      <c r="A41" s="27" t="s">
        <v>36</v>
      </c>
      <c r="B41" s="34"/>
      <c r="C41" s="35"/>
      <c r="D41" s="35"/>
      <c r="E41" s="29" t="s">
        <v>98</v>
      </c>
      <c r="F41" s="35"/>
      <c r="G41" s="35"/>
      <c r="H41" s="43"/>
      <c r="I41" s="48"/>
      <c r="J41" s="37"/>
    </row>
    <row r="42" spans="1:16" x14ac:dyDescent="0.25">
      <c r="A42" s="27" t="s">
        <v>51</v>
      </c>
      <c r="B42" s="34"/>
      <c r="C42" s="35"/>
      <c r="D42" s="35"/>
      <c r="E42" s="38" t="s">
        <v>99</v>
      </c>
      <c r="F42" s="35"/>
      <c r="G42" s="35"/>
      <c r="H42" s="43"/>
      <c r="I42" s="48"/>
      <c r="J42" s="37"/>
    </row>
    <row r="43" spans="1:16" ht="409.5" x14ac:dyDescent="0.25">
      <c r="A43" s="27" t="s">
        <v>37</v>
      </c>
      <c r="B43" s="34"/>
      <c r="C43" s="35"/>
      <c r="D43" s="35"/>
      <c r="E43" s="29" t="s">
        <v>102</v>
      </c>
      <c r="F43" s="35"/>
      <c r="G43" s="35"/>
      <c r="H43" s="43"/>
      <c r="I43" s="48"/>
      <c r="J43" s="37"/>
    </row>
    <row r="44" spans="1:16" x14ac:dyDescent="0.25">
      <c r="A44" s="27" t="s">
        <v>32</v>
      </c>
      <c r="B44" s="27">
        <v>9</v>
      </c>
      <c r="C44" s="28">
        <v>317365</v>
      </c>
      <c r="D44" s="27" t="s">
        <v>47</v>
      </c>
      <c r="E44" s="29" t="s">
        <v>103</v>
      </c>
      <c r="F44" s="30" t="s">
        <v>49</v>
      </c>
      <c r="G44" s="31">
        <v>0.86199999999999999</v>
      </c>
      <c r="H44" s="52">
        <v>0</v>
      </c>
      <c r="I44" s="47">
        <f>ROUND(G44*H44,P4)</f>
        <v>0</v>
      </c>
      <c r="J44" s="30" t="s">
        <v>197</v>
      </c>
      <c r="O44" s="33">
        <f>I44*0.21</f>
        <v>0</v>
      </c>
      <c r="P44">
        <v>3</v>
      </c>
    </row>
    <row r="45" spans="1:16" ht="30" x14ac:dyDescent="0.25">
      <c r="A45" s="27" t="s">
        <v>36</v>
      </c>
      <c r="B45" s="34"/>
      <c r="C45" s="35"/>
      <c r="D45" s="35"/>
      <c r="E45" s="29" t="s">
        <v>104</v>
      </c>
      <c r="F45" s="35"/>
      <c r="G45" s="35"/>
      <c r="H45" s="35"/>
      <c r="I45" s="48"/>
      <c r="J45" s="37"/>
    </row>
    <row r="46" spans="1:16" x14ac:dyDescent="0.25">
      <c r="A46" s="27" t="s">
        <v>51</v>
      </c>
      <c r="B46" s="34"/>
      <c r="C46" s="35"/>
      <c r="D46" s="35"/>
      <c r="E46" s="38" t="s">
        <v>105</v>
      </c>
      <c r="F46" s="35"/>
      <c r="G46" s="35"/>
      <c r="H46" s="35"/>
      <c r="I46" s="48"/>
      <c r="J46" s="37"/>
    </row>
    <row r="47" spans="1:16" ht="375" x14ac:dyDescent="0.25">
      <c r="A47" s="27" t="s">
        <v>37</v>
      </c>
      <c r="B47" s="34"/>
      <c r="C47" s="35"/>
      <c r="D47" s="35"/>
      <c r="E47" s="29" t="s">
        <v>106</v>
      </c>
      <c r="F47" s="35"/>
      <c r="G47" s="35"/>
      <c r="H47" s="35"/>
      <c r="I47" s="48"/>
      <c r="J47" s="37"/>
    </row>
    <row r="48" spans="1:16" x14ac:dyDescent="0.25">
      <c r="A48" s="22" t="s">
        <v>29</v>
      </c>
      <c r="B48" s="23"/>
      <c r="C48" s="24" t="s">
        <v>107</v>
      </c>
      <c r="D48" s="25"/>
      <c r="E48" s="22" t="s">
        <v>108</v>
      </c>
      <c r="F48" s="25"/>
      <c r="G48" s="25"/>
      <c r="H48" s="25"/>
      <c r="I48" s="46">
        <f>SUMIFS(I49:I56,A49:A56,"P")</f>
        <v>0</v>
      </c>
      <c r="J48" s="26"/>
    </row>
    <row r="49" spans="1:16" x14ac:dyDescent="0.25">
      <c r="A49" s="27" t="s">
        <v>32</v>
      </c>
      <c r="B49" s="27">
        <v>10</v>
      </c>
      <c r="C49" s="28">
        <v>451314</v>
      </c>
      <c r="D49" s="27" t="s">
        <v>47</v>
      </c>
      <c r="E49" s="29" t="s">
        <v>109</v>
      </c>
      <c r="F49" s="30" t="s">
        <v>82</v>
      </c>
      <c r="G49" s="31">
        <v>2</v>
      </c>
      <c r="H49" s="52">
        <v>0</v>
      </c>
      <c r="I49" s="47">
        <f>ROUND(G49*H49,P4)</f>
        <v>0</v>
      </c>
      <c r="J49" s="30" t="s">
        <v>197</v>
      </c>
      <c r="O49" s="33">
        <f>I49*0.21</f>
        <v>0</v>
      </c>
      <c r="P49">
        <v>3</v>
      </c>
    </row>
    <row r="50" spans="1:16" ht="30" x14ac:dyDescent="0.25">
      <c r="A50" s="27" t="s">
        <v>36</v>
      </c>
      <c r="B50" s="34"/>
      <c r="C50" s="35"/>
      <c r="D50" s="35"/>
      <c r="E50" s="29" t="s">
        <v>110</v>
      </c>
      <c r="F50" s="35"/>
      <c r="G50" s="35"/>
      <c r="H50" s="35"/>
      <c r="I50" s="48"/>
      <c r="J50" s="37"/>
    </row>
    <row r="51" spans="1:16" x14ac:dyDescent="0.25">
      <c r="A51" s="27" t="s">
        <v>51</v>
      </c>
      <c r="B51" s="34"/>
      <c r="C51" s="35"/>
      <c r="D51" s="35"/>
      <c r="E51" s="38" t="s">
        <v>111</v>
      </c>
      <c r="F51" s="35"/>
      <c r="G51" s="35"/>
      <c r="H51" s="35"/>
      <c r="I51" s="48"/>
      <c r="J51" s="37"/>
    </row>
    <row r="52" spans="1:16" ht="409.5" x14ac:dyDescent="0.25">
      <c r="A52" s="27" t="s">
        <v>37</v>
      </c>
      <c r="B52" s="34"/>
      <c r="C52" s="35"/>
      <c r="D52" s="35"/>
      <c r="E52" s="29" t="s">
        <v>112</v>
      </c>
      <c r="F52" s="35"/>
      <c r="G52" s="35"/>
      <c r="H52" s="35"/>
      <c r="I52" s="48"/>
      <c r="J52" s="37"/>
    </row>
    <row r="53" spans="1:16" x14ac:dyDescent="0.25">
      <c r="A53" s="27" t="s">
        <v>32</v>
      </c>
      <c r="B53" s="27">
        <v>11</v>
      </c>
      <c r="C53" s="28">
        <v>465512</v>
      </c>
      <c r="D53" s="27" t="s">
        <v>47</v>
      </c>
      <c r="E53" s="29" t="s">
        <v>113</v>
      </c>
      <c r="F53" s="30" t="s">
        <v>82</v>
      </c>
      <c r="G53" s="31">
        <v>2</v>
      </c>
      <c r="H53" s="52">
        <v>0</v>
      </c>
      <c r="I53" s="47">
        <f>ROUND(G53*H53,P4)</f>
        <v>0</v>
      </c>
      <c r="J53" s="30" t="s">
        <v>197</v>
      </c>
      <c r="O53" s="33">
        <f>I53*0.21</f>
        <v>0</v>
      </c>
      <c r="P53">
        <v>3</v>
      </c>
    </row>
    <row r="54" spans="1:16" ht="45" x14ac:dyDescent="0.25">
      <c r="A54" s="27" t="s">
        <v>36</v>
      </c>
      <c r="B54" s="34"/>
      <c r="C54" s="35"/>
      <c r="D54" s="35"/>
      <c r="E54" s="29" t="s">
        <v>114</v>
      </c>
      <c r="F54" s="35"/>
      <c r="G54" s="35"/>
      <c r="H54" s="35"/>
      <c r="I54" s="48"/>
      <c r="J54" s="37"/>
    </row>
    <row r="55" spans="1:16" x14ac:dyDescent="0.25">
      <c r="A55" s="27" t="s">
        <v>51</v>
      </c>
      <c r="B55" s="34"/>
      <c r="C55" s="35"/>
      <c r="D55" s="35"/>
      <c r="E55" s="38" t="s">
        <v>111</v>
      </c>
      <c r="F55" s="35"/>
      <c r="G55" s="35"/>
      <c r="H55" s="35"/>
      <c r="I55" s="48"/>
      <c r="J55" s="37"/>
    </row>
    <row r="56" spans="1:16" ht="180" x14ac:dyDescent="0.25">
      <c r="A56" s="27" t="s">
        <v>37</v>
      </c>
      <c r="B56" s="34"/>
      <c r="C56" s="35"/>
      <c r="D56" s="35"/>
      <c r="E56" s="29" t="s">
        <v>115</v>
      </c>
      <c r="F56" s="35"/>
      <c r="G56" s="35"/>
      <c r="H56" s="35"/>
      <c r="I56" s="48"/>
      <c r="J56" s="37"/>
    </row>
    <row r="57" spans="1:16" x14ac:dyDescent="0.25">
      <c r="A57" s="22" t="s">
        <v>29</v>
      </c>
      <c r="B57" s="23"/>
      <c r="C57" s="24" t="s">
        <v>116</v>
      </c>
      <c r="D57" s="25"/>
      <c r="E57" s="22" t="s">
        <v>117</v>
      </c>
      <c r="F57" s="25"/>
      <c r="G57" s="25"/>
      <c r="H57" s="25"/>
      <c r="I57" s="46">
        <f>SUMIFS(I58:I89,A58:A89,"P")</f>
        <v>0</v>
      </c>
      <c r="J57" s="26"/>
    </row>
    <row r="58" spans="1:16" x14ac:dyDescent="0.25">
      <c r="A58" s="27" t="s">
        <v>32</v>
      </c>
      <c r="B58" s="27">
        <v>12</v>
      </c>
      <c r="C58" s="28" t="s">
        <v>118</v>
      </c>
      <c r="D58" s="27" t="s">
        <v>47</v>
      </c>
      <c r="E58" s="29" t="s">
        <v>119</v>
      </c>
      <c r="F58" s="30" t="s">
        <v>120</v>
      </c>
      <c r="G58" s="31">
        <v>220</v>
      </c>
      <c r="H58" s="52">
        <v>0</v>
      </c>
      <c r="I58" s="47">
        <f>ROUND(G58*H58,P4)</f>
        <v>0</v>
      </c>
      <c r="J58" s="30" t="s">
        <v>197</v>
      </c>
      <c r="O58" s="33">
        <f>I58*0.21</f>
        <v>0</v>
      </c>
      <c r="P58">
        <v>3</v>
      </c>
    </row>
    <row r="59" spans="1:16" ht="30" x14ac:dyDescent="0.25">
      <c r="A59" s="27" t="s">
        <v>36</v>
      </c>
      <c r="B59" s="34"/>
      <c r="C59" s="35"/>
      <c r="D59" s="35"/>
      <c r="E59" s="29" t="s">
        <v>121</v>
      </c>
      <c r="F59" s="35"/>
      <c r="G59" s="35"/>
      <c r="H59" s="43"/>
      <c r="I59" s="48"/>
      <c r="J59" s="37"/>
    </row>
    <row r="60" spans="1:16" x14ac:dyDescent="0.25">
      <c r="A60" s="27" t="s">
        <v>51</v>
      </c>
      <c r="B60" s="34"/>
      <c r="C60" s="35"/>
      <c r="D60" s="35"/>
      <c r="E60" s="38" t="s">
        <v>122</v>
      </c>
      <c r="F60" s="35"/>
      <c r="G60" s="35"/>
      <c r="H60" s="43"/>
      <c r="I60" s="48"/>
      <c r="J60" s="37"/>
    </row>
    <row r="61" spans="1:16" ht="165" x14ac:dyDescent="0.25">
      <c r="A61" s="27" t="s">
        <v>37</v>
      </c>
      <c r="B61" s="34"/>
      <c r="C61" s="35"/>
      <c r="D61" s="35"/>
      <c r="E61" s="29" t="s">
        <v>123</v>
      </c>
      <c r="F61" s="35"/>
      <c r="G61" s="35"/>
      <c r="H61" s="43"/>
      <c r="I61" s="48"/>
      <c r="J61" s="37"/>
    </row>
    <row r="62" spans="1:16" x14ac:dyDescent="0.25">
      <c r="A62" s="27" t="s">
        <v>32</v>
      </c>
      <c r="B62" s="27">
        <v>13</v>
      </c>
      <c r="C62" s="28">
        <v>572123</v>
      </c>
      <c r="D62" s="27" t="s">
        <v>47</v>
      </c>
      <c r="E62" s="29" t="s">
        <v>124</v>
      </c>
      <c r="F62" s="30" t="s">
        <v>120</v>
      </c>
      <c r="G62" s="31">
        <v>440</v>
      </c>
      <c r="H62" s="52">
        <v>0</v>
      </c>
      <c r="I62" s="47">
        <f>ROUND(G62*H62,P4)</f>
        <v>0</v>
      </c>
      <c r="J62" s="30" t="s">
        <v>197</v>
      </c>
      <c r="O62" s="33">
        <f>I62*0.21</f>
        <v>0</v>
      </c>
      <c r="P62">
        <v>3</v>
      </c>
    </row>
    <row r="63" spans="1:16" ht="30" x14ac:dyDescent="0.25">
      <c r="A63" s="27" t="s">
        <v>36</v>
      </c>
      <c r="B63" s="34"/>
      <c r="C63" s="35"/>
      <c r="D63" s="35"/>
      <c r="E63" s="29" t="s">
        <v>125</v>
      </c>
      <c r="F63" s="35"/>
      <c r="G63" s="35"/>
      <c r="H63" s="43"/>
      <c r="I63" s="48"/>
      <c r="J63" s="37"/>
    </row>
    <row r="64" spans="1:16" x14ac:dyDescent="0.25">
      <c r="A64" s="27" t="s">
        <v>51</v>
      </c>
      <c r="B64" s="34"/>
      <c r="C64" s="35"/>
      <c r="D64" s="35"/>
      <c r="E64" s="38" t="s">
        <v>126</v>
      </c>
      <c r="F64" s="35"/>
      <c r="G64" s="35"/>
      <c r="H64" s="43"/>
      <c r="I64" s="48"/>
      <c r="J64" s="37"/>
    </row>
    <row r="65" spans="1:16" ht="120" x14ac:dyDescent="0.25">
      <c r="A65" s="27" t="s">
        <v>37</v>
      </c>
      <c r="B65" s="34"/>
      <c r="C65" s="35"/>
      <c r="D65" s="35"/>
      <c r="E65" s="29" t="s">
        <v>127</v>
      </c>
      <c r="F65" s="35"/>
      <c r="G65" s="35"/>
      <c r="H65" s="43"/>
      <c r="I65" s="48"/>
      <c r="J65" s="37"/>
    </row>
    <row r="66" spans="1:16" x14ac:dyDescent="0.25">
      <c r="A66" s="27" t="s">
        <v>32</v>
      </c>
      <c r="B66" s="27">
        <v>14</v>
      </c>
      <c r="C66" s="28">
        <v>572214</v>
      </c>
      <c r="D66" s="27" t="s">
        <v>47</v>
      </c>
      <c r="E66" s="29" t="s">
        <v>129</v>
      </c>
      <c r="F66" s="30" t="s">
        <v>120</v>
      </c>
      <c r="G66" s="31">
        <v>1100</v>
      </c>
      <c r="H66" s="52">
        <v>0</v>
      </c>
      <c r="I66" s="47">
        <f>ROUND(G66*H66,P4)</f>
        <v>0</v>
      </c>
      <c r="J66" s="30" t="s">
        <v>197</v>
      </c>
      <c r="O66" s="33">
        <f>I66*0.21</f>
        <v>0</v>
      </c>
      <c r="P66">
        <v>3</v>
      </c>
    </row>
    <row r="67" spans="1:16" ht="30" x14ac:dyDescent="0.25">
      <c r="A67" s="27" t="s">
        <v>36</v>
      </c>
      <c r="B67" s="34"/>
      <c r="C67" s="35"/>
      <c r="D67" s="35"/>
      <c r="E67" s="29" t="s">
        <v>130</v>
      </c>
      <c r="F67" s="35"/>
      <c r="G67" s="35"/>
      <c r="H67" s="43"/>
      <c r="I67" s="48"/>
      <c r="J67" s="37"/>
    </row>
    <row r="68" spans="1:16" x14ac:dyDescent="0.25">
      <c r="A68" s="27" t="s">
        <v>51</v>
      </c>
      <c r="B68" s="34"/>
      <c r="C68" s="35"/>
      <c r="D68" s="35"/>
      <c r="E68" s="38" t="s">
        <v>131</v>
      </c>
      <c r="F68" s="35"/>
      <c r="G68" s="35"/>
      <c r="H68" s="43"/>
      <c r="I68" s="48"/>
      <c r="J68" s="37"/>
    </row>
    <row r="69" spans="1:16" ht="120" x14ac:dyDescent="0.25">
      <c r="A69" s="27" t="s">
        <v>37</v>
      </c>
      <c r="B69" s="34"/>
      <c r="C69" s="35"/>
      <c r="D69" s="35"/>
      <c r="E69" s="29" t="s">
        <v>127</v>
      </c>
      <c r="F69" s="35"/>
      <c r="G69" s="35"/>
      <c r="H69" s="43"/>
      <c r="I69" s="48"/>
      <c r="J69" s="37"/>
    </row>
    <row r="70" spans="1:16" x14ac:dyDescent="0.25">
      <c r="A70" s="27" t="s">
        <v>32</v>
      </c>
      <c r="B70" s="27">
        <v>15</v>
      </c>
      <c r="C70" s="28" t="s">
        <v>128</v>
      </c>
      <c r="D70" s="27" t="s">
        <v>54</v>
      </c>
      <c r="E70" s="29" t="s">
        <v>129</v>
      </c>
      <c r="F70" s="30" t="s">
        <v>120</v>
      </c>
      <c r="G70" s="31">
        <v>1100</v>
      </c>
      <c r="H70" s="52">
        <v>0</v>
      </c>
      <c r="I70" s="47">
        <f>ROUND(G70*H70,P4)</f>
        <v>0</v>
      </c>
      <c r="J70" s="30" t="s">
        <v>197</v>
      </c>
      <c r="O70" s="33">
        <f>I70*0.21</f>
        <v>0</v>
      </c>
      <c r="P70">
        <v>3</v>
      </c>
    </row>
    <row r="71" spans="1:16" ht="30" x14ac:dyDescent="0.25">
      <c r="A71" s="27" t="s">
        <v>36</v>
      </c>
      <c r="B71" s="34"/>
      <c r="C71" s="35"/>
      <c r="D71" s="35"/>
      <c r="E71" s="29" t="s">
        <v>130</v>
      </c>
      <c r="F71" s="35"/>
      <c r="G71" s="35"/>
      <c r="H71" s="43"/>
      <c r="I71" s="48"/>
      <c r="J71" s="37"/>
    </row>
    <row r="72" spans="1:16" x14ac:dyDescent="0.25">
      <c r="A72" s="27" t="s">
        <v>51</v>
      </c>
      <c r="B72" s="34"/>
      <c r="C72" s="35"/>
      <c r="D72" s="35"/>
      <c r="E72" s="38" t="s">
        <v>131</v>
      </c>
      <c r="F72" s="35"/>
      <c r="G72" s="35"/>
      <c r="H72" s="43"/>
      <c r="I72" s="48"/>
      <c r="J72" s="37"/>
    </row>
    <row r="73" spans="1:16" ht="120" x14ac:dyDescent="0.25">
      <c r="A73" s="27" t="s">
        <v>37</v>
      </c>
      <c r="B73" s="34"/>
      <c r="C73" s="35"/>
      <c r="D73" s="35"/>
      <c r="E73" s="29" t="s">
        <v>127</v>
      </c>
      <c r="F73" s="35"/>
      <c r="G73" s="35"/>
      <c r="H73" s="43"/>
      <c r="I73" s="48"/>
      <c r="J73" s="37"/>
    </row>
    <row r="74" spans="1:16" x14ac:dyDescent="0.25">
      <c r="A74" s="27" t="s">
        <v>32</v>
      </c>
      <c r="B74" s="27">
        <v>16</v>
      </c>
      <c r="C74" s="28">
        <v>57473</v>
      </c>
      <c r="D74" s="27" t="s">
        <v>47</v>
      </c>
      <c r="E74" s="29" t="s">
        <v>132</v>
      </c>
      <c r="F74" s="30" t="s">
        <v>120</v>
      </c>
      <c r="G74" s="31">
        <v>100</v>
      </c>
      <c r="H74" s="52">
        <v>0</v>
      </c>
      <c r="I74" s="47">
        <f>ROUND(G74*H74,P4)</f>
        <v>0</v>
      </c>
      <c r="J74" s="30" t="s">
        <v>197</v>
      </c>
      <c r="O74" s="33">
        <f>I74*0.21</f>
        <v>0</v>
      </c>
      <c r="P74">
        <v>3</v>
      </c>
    </row>
    <row r="75" spans="1:16" ht="30" x14ac:dyDescent="0.25">
      <c r="A75" s="27" t="s">
        <v>36</v>
      </c>
      <c r="B75" s="34"/>
      <c r="C75" s="35"/>
      <c r="D75" s="35"/>
      <c r="E75" s="29" t="s">
        <v>133</v>
      </c>
      <c r="F75" s="35"/>
      <c r="G75" s="35"/>
      <c r="H75" s="43"/>
      <c r="I75" s="48"/>
      <c r="J75" s="37"/>
    </row>
    <row r="76" spans="1:16" x14ac:dyDescent="0.25">
      <c r="A76" s="27" t="s">
        <v>51</v>
      </c>
      <c r="B76" s="34"/>
      <c r="C76" s="35"/>
      <c r="D76" s="35"/>
      <c r="E76" s="38" t="s">
        <v>134</v>
      </c>
      <c r="F76" s="35"/>
      <c r="G76" s="35"/>
      <c r="H76" s="43"/>
      <c r="I76" s="48"/>
      <c r="J76" s="37"/>
    </row>
    <row r="77" spans="1:16" ht="105" x14ac:dyDescent="0.25">
      <c r="A77" s="27" t="s">
        <v>37</v>
      </c>
      <c r="B77" s="34"/>
      <c r="C77" s="35"/>
      <c r="D77" s="35"/>
      <c r="E77" s="29" t="s">
        <v>135</v>
      </c>
      <c r="F77" s="35"/>
      <c r="G77" s="35"/>
      <c r="H77" s="43"/>
      <c r="I77" s="48"/>
      <c r="J77" s="37"/>
    </row>
    <row r="78" spans="1:16" x14ac:dyDescent="0.25">
      <c r="A78" s="27" t="s">
        <v>32</v>
      </c>
      <c r="B78" s="27">
        <v>17</v>
      </c>
      <c r="C78" s="28" t="s">
        <v>136</v>
      </c>
      <c r="D78" s="27" t="s">
        <v>47</v>
      </c>
      <c r="E78" s="29" t="s">
        <v>137</v>
      </c>
      <c r="F78" s="30" t="s">
        <v>120</v>
      </c>
      <c r="G78" s="31">
        <v>1100</v>
      </c>
      <c r="H78" s="52">
        <v>0</v>
      </c>
      <c r="I78" s="47">
        <f>ROUND(G78*H78,P4)</f>
        <v>0</v>
      </c>
      <c r="J78" s="30" t="s">
        <v>197</v>
      </c>
      <c r="O78" s="33">
        <f>I78*0.21</f>
        <v>0</v>
      </c>
      <c r="P78">
        <v>3</v>
      </c>
    </row>
    <row r="79" spans="1:16" ht="30" x14ac:dyDescent="0.25">
      <c r="A79" s="27" t="s">
        <v>36</v>
      </c>
      <c r="B79" s="34"/>
      <c r="C79" s="35"/>
      <c r="D79" s="35"/>
      <c r="E79" s="29" t="s">
        <v>138</v>
      </c>
      <c r="F79" s="35"/>
      <c r="G79" s="35"/>
      <c r="H79" s="43"/>
      <c r="I79" s="48"/>
      <c r="J79" s="37"/>
    </row>
    <row r="80" spans="1:16" x14ac:dyDescent="0.25">
      <c r="A80" s="27" t="s">
        <v>51</v>
      </c>
      <c r="B80" s="34"/>
      <c r="C80" s="35"/>
      <c r="D80" s="35"/>
      <c r="E80" s="38" t="s">
        <v>131</v>
      </c>
      <c r="F80" s="35"/>
      <c r="G80" s="35"/>
      <c r="H80" s="43"/>
      <c r="I80" s="48"/>
      <c r="J80" s="37"/>
    </row>
    <row r="81" spans="1:16" ht="195" x14ac:dyDescent="0.25">
      <c r="A81" s="27" t="s">
        <v>37</v>
      </c>
      <c r="B81" s="34"/>
      <c r="C81" s="35"/>
      <c r="D81" s="35"/>
      <c r="E81" s="29" t="s">
        <v>139</v>
      </c>
      <c r="F81" s="35"/>
      <c r="G81" s="35"/>
      <c r="H81" s="43"/>
      <c r="I81" s="48"/>
      <c r="J81" s="37"/>
    </row>
    <row r="82" spans="1:16" x14ac:dyDescent="0.25">
      <c r="A82" s="27" t="s">
        <v>32</v>
      </c>
      <c r="B82" s="27">
        <v>18</v>
      </c>
      <c r="C82" s="28" t="s">
        <v>140</v>
      </c>
      <c r="D82" s="27" t="s">
        <v>47</v>
      </c>
      <c r="E82" s="29" t="s">
        <v>141</v>
      </c>
      <c r="F82" s="30" t="s">
        <v>120</v>
      </c>
      <c r="G82" s="31">
        <v>1100</v>
      </c>
      <c r="H82" s="52">
        <v>0</v>
      </c>
      <c r="I82" s="47">
        <f>ROUND(G82*H82,P4)</f>
        <v>0</v>
      </c>
      <c r="J82" s="30" t="s">
        <v>197</v>
      </c>
      <c r="O82" s="33">
        <f>I82*0.21</f>
        <v>0</v>
      </c>
      <c r="P82">
        <v>3</v>
      </c>
    </row>
    <row r="83" spans="1:16" ht="30" x14ac:dyDescent="0.25">
      <c r="A83" s="27" t="s">
        <v>36</v>
      </c>
      <c r="B83" s="34"/>
      <c r="C83" s="35"/>
      <c r="D83" s="35"/>
      <c r="E83" s="29" t="s">
        <v>142</v>
      </c>
      <c r="F83" s="35"/>
      <c r="G83" s="35"/>
      <c r="H83" s="43"/>
      <c r="I83" s="48"/>
      <c r="J83" s="37"/>
    </row>
    <row r="84" spans="1:16" x14ac:dyDescent="0.25">
      <c r="A84" s="27" t="s">
        <v>51</v>
      </c>
      <c r="B84" s="34"/>
      <c r="C84" s="35"/>
      <c r="D84" s="35"/>
      <c r="E84" s="38" t="s">
        <v>131</v>
      </c>
      <c r="F84" s="35"/>
      <c r="G84" s="35"/>
      <c r="H84" s="43"/>
      <c r="I84" s="48"/>
      <c r="J84" s="37"/>
    </row>
    <row r="85" spans="1:16" ht="195" x14ac:dyDescent="0.25">
      <c r="A85" s="27" t="s">
        <v>37</v>
      </c>
      <c r="B85" s="34"/>
      <c r="C85" s="35"/>
      <c r="D85" s="35"/>
      <c r="E85" s="29" t="s">
        <v>139</v>
      </c>
      <c r="F85" s="35"/>
      <c r="G85" s="35"/>
      <c r="H85" s="43"/>
      <c r="I85" s="48"/>
      <c r="J85" s="37"/>
    </row>
    <row r="86" spans="1:16" x14ac:dyDescent="0.25">
      <c r="A86" s="27" t="s">
        <v>32</v>
      </c>
      <c r="B86" s="27">
        <v>19</v>
      </c>
      <c r="C86" s="28" t="s">
        <v>143</v>
      </c>
      <c r="D86" s="27" t="s">
        <v>47</v>
      </c>
      <c r="E86" s="29" t="s">
        <v>144</v>
      </c>
      <c r="F86" s="30" t="s">
        <v>120</v>
      </c>
      <c r="G86" s="31">
        <v>440</v>
      </c>
      <c r="H86" s="52">
        <v>0</v>
      </c>
      <c r="I86" s="47">
        <f>ROUND(G86*H86,P4)</f>
        <v>0</v>
      </c>
      <c r="J86" s="30" t="s">
        <v>197</v>
      </c>
      <c r="O86" s="33">
        <f>I86*0.21</f>
        <v>0</v>
      </c>
      <c r="P86">
        <v>3</v>
      </c>
    </row>
    <row r="87" spans="1:16" ht="30" x14ac:dyDescent="0.25">
      <c r="A87" s="27" t="s">
        <v>36</v>
      </c>
      <c r="B87" s="34"/>
      <c r="C87" s="35"/>
      <c r="D87" s="35"/>
      <c r="E87" s="29" t="s">
        <v>125</v>
      </c>
      <c r="F87" s="35"/>
      <c r="G87" s="35"/>
      <c r="H87" s="43"/>
      <c r="I87" s="48"/>
      <c r="J87" s="37"/>
    </row>
    <row r="88" spans="1:16" x14ac:dyDescent="0.25">
      <c r="A88" s="27" t="s">
        <v>51</v>
      </c>
      <c r="B88" s="34"/>
      <c r="C88" s="35"/>
      <c r="D88" s="35"/>
      <c r="E88" s="38" t="s">
        <v>126</v>
      </c>
      <c r="F88" s="35"/>
      <c r="G88" s="35"/>
      <c r="H88" s="43"/>
      <c r="I88" s="48"/>
      <c r="J88" s="37"/>
    </row>
    <row r="89" spans="1:16" ht="195" x14ac:dyDescent="0.25">
      <c r="A89" s="27" t="s">
        <v>37</v>
      </c>
      <c r="B89" s="34"/>
      <c r="C89" s="35"/>
      <c r="D89" s="35"/>
      <c r="E89" s="29" t="s">
        <v>139</v>
      </c>
      <c r="F89" s="35"/>
      <c r="G89" s="35"/>
      <c r="H89" s="43"/>
      <c r="I89" s="48"/>
      <c r="J89" s="37"/>
    </row>
    <row r="90" spans="1:16" x14ac:dyDescent="0.25">
      <c r="A90" s="22" t="s">
        <v>29</v>
      </c>
      <c r="B90" s="23"/>
      <c r="C90" s="24" t="s">
        <v>145</v>
      </c>
      <c r="D90" s="25"/>
      <c r="E90" s="22" t="s">
        <v>146</v>
      </c>
      <c r="F90" s="25"/>
      <c r="G90" s="25"/>
      <c r="H90" s="25"/>
      <c r="I90" s="46">
        <f>SUMIFS(I91:I94,A91:A94,"P")</f>
        <v>0</v>
      </c>
      <c r="J90" s="26"/>
    </row>
    <row r="91" spans="1:16" ht="30" x14ac:dyDescent="0.25">
      <c r="A91" s="27" t="s">
        <v>32</v>
      </c>
      <c r="B91" s="27">
        <v>20</v>
      </c>
      <c r="C91" s="28">
        <v>626112</v>
      </c>
      <c r="D91" s="27"/>
      <c r="E91" s="29" t="s">
        <v>147</v>
      </c>
      <c r="F91" s="30" t="s">
        <v>120</v>
      </c>
      <c r="G91" s="31">
        <v>10.51</v>
      </c>
      <c r="H91" s="52">
        <v>0</v>
      </c>
      <c r="I91" s="47">
        <f>ROUND(G91*H91,P4)</f>
        <v>0</v>
      </c>
      <c r="J91" s="30" t="s">
        <v>197</v>
      </c>
      <c r="O91" s="33">
        <f>I91*0.21</f>
        <v>0</v>
      </c>
      <c r="P91">
        <v>3</v>
      </c>
    </row>
    <row r="92" spans="1:16" ht="90" x14ac:dyDescent="0.25">
      <c r="A92" s="27" t="s">
        <v>36</v>
      </c>
      <c r="B92" s="34"/>
      <c r="C92" s="35"/>
      <c r="D92" s="35"/>
      <c r="E92" s="29" t="s">
        <v>148</v>
      </c>
      <c r="F92" s="35"/>
      <c r="G92" s="35"/>
      <c r="H92" s="35"/>
      <c r="I92" s="48"/>
      <c r="J92" s="37"/>
    </row>
    <row r="93" spans="1:16" ht="75" x14ac:dyDescent="0.25">
      <c r="A93" s="27" t="s">
        <v>51</v>
      </c>
      <c r="B93" s="34"/>
      <c r="C93" s="35"/>
      <c r="D93" s="35"/>
      <c r="E93" s="38" t="s">
        <v>149</v>
      </c>
      <c r="F93" s="35"/>
      <c r="G93" s="35"/>
      <c r="H93" s="35"/>
      <c r="I93" s="48"/>
      <c r="J93" s="37"/>
    </row>
    <row r="94" spans="1:16" ht="120" x14ac:dyDescent="0.25">
      <c r="A94" s="27" t="s">
        <v>37</v>
      </c>
      <c r="B94" s="34"/>
      <c r="C94" s="35"/>
      <c r="D94" s="35"/>
      <c r="E94" s="29" t="s">
        <v>150</v>
      </c>
      <c r="F94" s="35"/>
      <c r="G94" s="35"/>
      <c r="H94" s="35"/>
      <c r="I94" s="48"/>
      <c r="J94" s="37"/>
    </row>
    <row r="95" spans="1:16" x14ac:dyDescent="0.25">
      <c r="A95" s="22" t="s">
        <v>29</v>
      </c>
      <c r="B95" s="23"/>
      <c r="C95" s="24" t="s">
        <v>151</v>
      </c>
      <c r="D95" s="25"/>
      <c r="E95" s="22" t="s">
        <v>152</v>
      </c>
      <c r="F95" s="25"/>
      <c r="G95" s="25"/>
      <c r="H95" s="25"/>
      <c r="I95" s="46">
        <f>SUMIFS(I96:I107,A96:A107,"P")</f>
        <v>0</v>
      </c>
      <c r="J95" s="26"/>
    </row>
    <row r="96" spans="1:16" ht="30" x14ac:dyDescent="0.25">
      <c r="A96" s="27" t="s">
        <v>32</v>
      </c>
      <c r="B96" s="27">
        <v>21</v>
      </c>
      <c r="C96" s="28">
        <v>711452</v>
      </c>
      <c r="D96" s="27" t="s">
        <v>47</v>
      </c>
      <c r="E96" s="29" t="s">
        <v>153</v>
      </c>
      <c r="F96" s="30" t="s">
        <v>120</v>
      </c>
      <c r="G96" s="31">
        <v>3.6</v>
      </c>
      <c r="H96" s="52">
        <v>0</v>
      </c>
      <c r="I96" s="47">
        <f>ROUND(G96*H96,P4)</f>
        <v>0</v>
      </c>
      <c r="J96" s="30" t="s">
        <v>197</v>
      </c>
      <c r="O96" s="33">
        <f>I96*0.21</f>
        <v>0</v>
      </c>
      <c r="P96">
        <v>3</v>
      </c>
    </row>
    <row r="97" spans="1:16" ht="30" x14ac:dyDescent="0.25">
      <c r="A97" s="27" t="s">
        <v>36</v>
      </c>
      <c r="B97" s="34"/>
      <c r="C97" s="35"/>
      <c r="D97" s="35"/>
      <c r="E97" s="29" t="s">
        <v>154</v>
      </c>
      <c r="F97" s="35"/>
      <c r="G97" s="35"/>
      <c r="H97" s="35"/>
      <c r="I97" s="48"/>
      <c r="J97" s="37"/>
    </row>
    <row r="98" spans="1:16" x14ac:dyDescent="0.25">
      <c r="A98" s="27" t="s">
        <v>51</v>
      </c>
      <c r="B98" s="34"/>
      <c r="C98" s="35"/>
      <c r="D98" s="35"/>
      <c r="E98" s="38" t="s">
        <v>155</v>
      </c>
      <c r="F98" s="35"/>
      <c r="G98" s="35"/>
      <c r="H98" s="35"/>
      <c r="I98" s="48"/>
      <c r="J98" s="37"/>
    </row>
    <row r="99" spans="1:16" ht="300" x14ac:dyDescent="0.25">
      <c r="A99" s="27" t="s">
        <v>37</v>
      </c>
      <c r="B99" s="34"/>
      <c r="C99" s="35"/>
      <c r="D99" s="35"/>
      <c r="E99" s="29" t="s">
        <v>156</v>
      </c>
      <c r="F99" s="35"/>
      <c r="G99" s="35"/>
      <c r="H99" s="35"/>
      <c r="I99" s="48"/>
      <c r="J99" s="37"/>
    </row>
    <row r="100" spans="1:16" x14ac:dyDescent="0.25">
      <c r="A100" s="27" t="s">
        <v>32</v>
      </c>
      <c r="B100" s="27">
        <v>22</v>
      </c>
      <c r="C100" s="28">
        <v>71150</v>
      </c>
      <c r="D100" s="27" t="s">
        <v>47</v>
      </c>
      <c r="E100" s="29" t="s">
        <v>157</v>
      </c>
      <c r="F100" s="30" t="s">
        <v>120</v>
      </c>
      <c r="G100" s="31">
        <v>3.6</v>
      </c>
      <c r="H100" s="52">
        <v>0</v>
      </c>
      <c r="I100" s="47">
        <f>ROUND(G100*H100,P4)</f>
        <v>0</v>
      </c>
      <c r="J100" s="30" t="s">
        <v>197</v>
      </c>
      <c r="O100" s="33">
        <f>I100*0.21</f>
        <v>0</v>
      </c>
      <c r="P100">
        <v>3</v>
      </c>
    </row>
    <row r="101" spans="1:16" ht="45" x14ac:dyDescent="0.25">
      <c r="A101" s="27" t="s">
        <v>36</v>
      </c>
      <c r="B101" s="34"/>
      <c r="C101" s="35"/>
      <c r="D101" s="35"/>
      <c r="E101" s="29" t="s">
        <v>158</v>
      </c>
      <c r="F101" s="35"/>
      <c r="G101" s="35"/>
      <c r="H101" s="43"/>
      <c r="I101" s="48"/>
      <c r="J101" s="37"/>
    </row>
    <row r="102" spans="1:16" x14ac:dyDescent="0.25">
      <c r="A102" s="27" t="s">
        <v>51</v>
      </c>
      <c r="B102" s="34"/>
      <c r="C102" s="35"/>
      <c r="D102" s="35"/>
      <c r="E102" s="38" t="s">
        <v>155</v>
      </c>
      <c r="F102" s="35"/>
      <c r="G102" s="35"/>
      <c r="H102" s="43"/>
      <c r="I102" s="48"/>
      <c r="J102" s="37"/>
    </row>
    <row r="103" spans="1:16" ht="75" x14ac:dyDescent="0.25">
      <c r="A103" s="27" t="s">
        <v>37</v>
      </c>
      <c r="B103" s="34"/>
      <c r="C103" s="35"/>
      <c r="D103" s="35"/>
      <c r="E103" s="29" t="s">
        <v>159</v>
      </c>
      <c r="F103" s="35"/>
      <c r="G103" s="35"/>
      <c r="H103" s="43"/>
      <c r="I103" s="48"/>
      <c r="J103" s="37"/>
    </row>
    <row r="104" spans="1:16" x14ac:dyDescent="0.25">
      <c r="A104" s="27" t="s">
        <v>32</v>
      </c>
      <c r="B104" s="27">
        <v>23</v>
      </c>
      <c r="C104" s="28">
        <v>78383</v>
      </c>
      <c r="D104" s="27" t="s">
        <v>47</v>
      </c>
      <c r="E104" s="29" t="s">
        <v>160</v>
      </c>
      <c r="F104" s="30" t="s">
        <v>120</v>
      </c>
      <c r="G104" s="31">
        <v>220</v>
      </c>
      <c r="H104" s="52">
        <v>0</v>
      </c>
      <c r="I104" s="47">
        <f>ROUND(G104*H104,P4)</f>
        <v>0</v>
      </c>
      <c r="J104" s="30" t="s">
        <v>197</v>
      </c>
      <c r="O104" s="33">
        <f>I104*0.21</f>
        <v>0</v>
      </c>
      <c r="P104">
        <v>3</v>
      </c>
    </row>
    <row r="105" spans="1:16" ht="30" x14ac:dyDescent="0.25">
      <c r="A105" s="27" t="s">
        <v>36</v>
      </c>
      <c r="B105" s="34"/>
      <c r="C105" s="35"/>
      <c r="D105" s="35"/>
      <c r="E105" s="29" t="s">
        <v>121</v>
      </c>
      <c r="F105" s="35"/>
      <c r="G105" s="35"/>
      <c r="H105" s="35"/>
      <c r="I105" s="48"/>
      <c r="J105" s="37"/>
    </row>
    <row r="106" spans="1:16" x14ac:dyDescent="0.25">
      <c r="A106" s="27" t="s">
        <v>51</v>
      </c>
      <c r="B106" s="34"/>
      <c r="C106" s="35"/>
      <c r="D106" s="35"/>
      <c r="E106" s="38" t="s">
        <v>122</v>
      </c>
      <c r="F106" s="35"/>
      <c r="G106" s="35"/>
      <c r="H106" s="35"/>
      <c r="I106" s="48"/>
      <c r="J106" s="37"/>
    </row>
    <row r="107" spans="1:16" ht="120" x14ac:dyDescent="0.25">
      <c r="A107" s="27" t="s">
        <v>37</v>
      </c>
      <c r="B107" s="34"/>
      <c r="C107" s="35"/>
      <c r="D107" s="35"/>
      <c r="E107" s="29" t="s">
        <v>161</v>
      </c>
      <c r="F107" s="35"/>
      <c r="G107" s="35"/>
      <c r="H107" s="35"/>
      <c r="I107" s="48"/>
      <c r="J107" s="37"/>
    </row>
    <row r="108" spans="1:16" x14ac:dyDescent="0.25">
      <c r="A108" s="22" t="s">
        <v>29</v>
      </c>
      <c r="B108" s="23"/>
      <c r="C108" s="24" t="s">
        <v>162</v>
      </c>
      <c r="D108" s="25"/>
      <c r="E108" s="22" t="s">
        <v>163</v>
      </c>
      <c r="F108" s="25"/>
      <c r="G108" s="25"/>
      <c r="H108" s="25"/>
      <c r="I108" s="46">
        <f>SUMIFS(I109:I144,A109:A144,"P")</f>
        <v>0</v>
      </c>
      <c r="J108" s="26"/>
    </row>
    <row r="109" spans="1:16" x14ac:dyDescent="0.25">
      <c r="A109" s="27" t="s">
        <v>32</v>
      </c>
      <c r="B109" s="27">
        <v>24</v>
      </c>
      <c r="C109" s="28" t="s">
        <v>164</v>
      </c>
      <c r="D109" s="27" t="s">
        <v>47</v>
      </c>
      <c r="E109" s="29" t="s">
        <v>165</v>
      </c>
      <c r="F109" s="30" t="s">
        <v>166</v>
      </c>
      <c r="G109" s="31">
        <v>8.5</v>
      </c>
      <c r="H109" s="52">
        <v>0</v>
      </c>
      <c r="I109" s="47">
        <f>ROUND(G109*H109,P4)</f>
        <v>0</v>
      </c>
      <c r="J109" s="30" t="s">
        <v>197</v>
      </c>
      <c r="O109" s="33">
        <f>I109*0.21</f>
        <v>0</v>
      </c>
      <c r="P109">
        <v>3</v>
      </c>
    </row>
    <row r="110" spans="1:16" ht="45" x14ac:dyDescent="0.25">
      <c r="A110" s="27" t="s">
        <v>36</v>
      </c>
      <c r="B110" s="34"/>
      <c r="C110" s="35"/>
      <c r="D110" s="35"/>
      <c r="E110" s="29" t="s">
        <v>167</v>
      </c>
      <c r="F110" s="35"/>
      <c r="G110" s="35"/>
      <c r="H110" s="43"/>
      <c r="I110" s="48"/>
      <c r="J110" s="37"/>
    </row>
    <row r="111" spans="1:16" x14ac:dyDescent="0.25">
      <c r="A111" s="27" t="s">
        <v>51</v>
      </c>
      <c r="B111" s="34"/>
      <c r="C111" s="35"/>
      <c r="D111" s="35"/>
      <c r="E111" s="38" t="s">
        <v>168</v>
      </c>
      <c r="F111" s="35"/>
      <c r="G111" s="35"/>
      <c r="H111" s="43"/>
      <c r="I111" s="48"/>
      <c r="J111" s="37"/>
    </row>
    <row r="112" spans="1:16" ht="120" x14ac:dyDescent="0.25">
      <c r="A112" s="27" t="s">
        <v>37</v>
      </c>
      <c r="B112" s="34"/>
      <c r="C112" s="35"/>
      <c r="D112" s="35"/>
      <c r="E112" s="29" t="s">
        <v>169</v>
      </c>
      <c r="F112" s="35"/>
      <c r="G112" s="35"/>
      <c r="H112" s="43"/>
      <c r="I112" s="48"/>
      <c r="J112" s="37"/>
    </row>
    <row r="113" spans="1:16" ht="30" x14ac:dyDescent="0.25">
      <c r="A113" s="27" t="s">
        <v>32</v>
      </c>
      <c r="B113" s="27">
        <v>25</v>
      </c>
      <c r="C113" s="28">
        <v>915221</v>
      </c>
      <c r="D113" s="27" t="s">
        <v>47</v>
      </c>
      <c r="E113" s="29" t="s">
        <v>170</v>
      </c>
      <c r="F113" s="30" t="s">
        <v>120</v>
      </c>
      <c r="G113" s="31">
        <v>37.5</v>
      </c>
      <c r="H113" s="52">
        <v>0</v>
      </c>
      <c r="I113" s="47">
        <f>ROUND(G113*H113,P4)</f>
        <v>0</v>
      </c>
      <c r="J113" s="30" t="s">
        <v>197</v>
      </c>
      <c r="O113" s="33">
        <f>I113*0.21</f>
        <v>0</v>
      </c>
      <c r="P113">
        <v>3</v>
      </c>
    </row>
    <row r="114" spans="1:16" ht="45" x14ac:dyDescent="0.25">
      <c r="A114" s="27" t="s">
        <v>36</v>
      </c>
      <c r="B114" s="34"/>
      <c r="C114" s="35"/>
      <c r="D114" s="35"/>
      <c r="E114" s="29" t="s">
        <v>171</v>
      </c>
      <c r="F114" s="35"/>
      <c r="G114" s="35"/>
      <c r="H114" s="35"/>
      <c r="I114" s="48"/>
      <c r="J114" s="37"/>
    </row>
    <row r="115" spans="1:16" ht="75" x14ac:dyDescent="0.25">
      <c r="A115" s="27" t="s">
        <v>51</v>
      </c>
      <c r="B115" s="34"/>
      <c r="C115" s="35"/>
      <c r="D115" s="35"/>
      <c r="E115" s="38" t="s">
        <v>172</v>
      </c>
      <c r="F115" s="35"/>
      <c r="G115" s="35"/>
      <c r="H115" s="35"/>
      <c r="I115" s="48"/>
      <c r="J115" s="37"/>
    </row>
    <row r="116" spans="1:16" ht="105" x14ac:dyDescent="0.25">
      <c r="A116" s="27" t="s">
        <v>37</v>
      </c>
      <c r="B116" s="34"/>
      <c r="C116" s="35"/>
      <c r="D116" s="35"/>
      <c r="E116" s="29" t="s">
        <v>173</v>
      </c>
      <c r="F116" s="35"/>
      <c r="G116" s="35"/>
      <c r="H116" s="35"/>
      <c r="I116" s="48"/>
      <c r="J116" s="37"/>
    </row>
    <row r="117" spans="1:16" ht="30" x14ac:dyDescent="0.25">
      <c r="A117" s="27" t="s">
        <v>32</v>
      </c>
      <c r="B117" s="27">
        <v>26</v>
      </c>
      <c r="C117" s="28">
        <v>917224</v>
      </c>
      <c r="D117" s="27" t="s">
        <v>47</v>
      </c>
      <c r="E117" s="29" t="s">
        <v>174</v>
      </c>
      <c r="F117" s="30" t="s">
        <v>166</v>
      </c>
      <c r="G117" s="31">
        <v>6</v>
      </c>
      <c r="H117" s="52">
        <v>0</v>
      </c>
      <c r="I117" s="47">
        <f>ROUND(G117*H117,P4)</f>
        <v>0</v>
      </c>
      <c r="J117" s="30" t="s">
        <v>197</v>
      </c>
      <c r="O117" s="33">
        <f>I117*0.21</f>
        <v>0</v>
      </c>
      <c r="P117">
        <v>3</v>
      </c>
    </row>
    <row r="118" spans="1:16" ht="45" x14ac:dyDescent="0.25">
      <c r="A118" s="27" t="s">
        <v>36</v>
      </c>
      <c r="B118" s="34"/>
      <c r="C118" s="35"/>
      <c r="D118" s="35"/>
      <c r="E118" s="29" t="s">
        <v>175</v>
      </c>
      <c r="F118" s="35"/>
      <c r="G118" s="35"/>
      <c r="H118" s="43"/>
      <c r="I118" s="48"/>
      <c r="J118" s="37"/>
    </row>
    <row r="119" spans="1:16" x14ac:dyDescent="0.25">
      <c r="A119" s="27" t="s">
        <v>51</v>
      </c>
      <c r="B119" s="34"/>
      <c r="C119" s="35"/>
      <c r="D119" s="35"/>
      <c r="E119" s="38" t="s">
        <v>176</v>
      </c>
      <c r="F119" s="35"/>
      <c r="G119" s="35"/>
      <c r="H119" s="43"/>
      <c r="I119" s="48"/>
      <c r="J119" s="37"/>
    </row>
    <row r="120" spans="1:16" ht="90" x14ac:dyDescent="0.25">
      <c r="A120" s="27" t="s">
        <v>37</v>
      </c>
      <c r="B120" s="34"/>
      <c r="C120" s="35"/>
      <c r="D120" s="35"/>
      <c r="E120" s="29" t="s">
        <v>177</v>
      </c>
      <c r="F120" s="35"/>
      <c r="G120" s="35"/>
      <c r="H120" s="43"/>
      <c r="I120" s="48"/>
      <c r="J120" s="37"/>
    </row>
    <row r="121" spans="1:16" x14ac:dyDescent="0.25">
      <c r="A121" s="27" t="s">
        <v>32</v>
      </c>
      <c r="B121" s="27">
        <v>27</v>
      </c>
      <c r="C121" s="28">
        <v>919111</v>
      </c>
      <c r="D121" s="27" t="s">
        <v>47</v>
      </c>
      <c r="E121" s="29" t="s">
        <v>178</v>
      </c>
      <c r="F121" s="30" t="s">
        <v>166</v>
      </c>
      <c r="G121" s="31">
        <v>30</v>
      </c>
      <c r="H121" s="52">
        <v>0</v>
      </c>
      <c r="I121" s="47">
        <f>ROUND(G121*H121,P4)</f>
        <v>0</v>
      </c>
      <c r="J121" s="30" t="s">
        <v>197</v>
      </c>
      <c r="O121" s="33">
        <f>I121*0.21</f>
        <v>0</v>
      </c>
      <c r="P121">
        <v>3</v>
      </c>
    </row>
    <row r="122" spans="1:16" ht="30" x14ac:dyDescent="0.25">
      <c r="A122" s="27" t="s">
        <v>36</v>
      </c>
      <c r="B122" s="34"/>
      <c r="C122" s="35"/>
      <c r="D122" s="35"/>
      <c r="E122" s="29" t="s">
        <v>179</v>
      </c>
      <c r="F122" s="35"/>
      <c r="G122" s="35"/>
      <c r="H122" s="43"/>
      <c r="I122" s="48"/>
      <c r="J122" s="37"/>
    </row>
    <row r="123" spans="1:16" x14ac:dyDescent="0.25">
      <c r="A123" s="27" t="s">
        <v>51</v>
      </c>
      <c r="B123" s="34"/>
      <c r="C123" s="35"/>
      <c r="D123" s="35"/>
      <c r="E123" s="38" t="s">
        <v>180</v>
      </c>
      <c r="F123" s="35"/>
      <c r="G123" s="35"/>
      <c r="H123" s="43"/>
      <c r="I123" s="48"/>
      <c r="J123" s="37"/>
    </row>
    <row r="124" spans="1:16" ht="75" x14ac:dyDescent="0.25">
      <c r="A124" s="27" t="s">
        <v>37</v>
      </c>
      <c r="B124" s="34"/>
      <c r="C124" s="35"/>
      <c r="D124" s="35"/>
      <c r="E124" s="29" t="s">
        <v>181</v>
      </c>
      <c r="F124" s="35"/>
      <c r="G124" s="35"/>
      <c r="H124" s="43"/>
      <c r="I124" s="48"/>
      <c r="J124" s="37"/>
    </row>
    <row r="125" spans="1:16" x14ac:dyDescent="0.25">
      <c r="A125" s="27" t="s">
        <v>32</v>
      </c>
      <c r="B125" s="27">
        <v>28</v>
      </c>
      <c r="C125" s="28">
        <v>931326</v>
      </c>
      <c r="D125" s="27" t="s">
        <v>47</v>
      </c>
      <c r="E125" s="29" t="s">
        <v>182</v>
      </c>
      <c r="F125" s="30" t="s">
        <v>166</v>
      </c>
      <c r="G125" s="31">
        <v>30</v>
      </c>
      <c r="H125" s="52">
        <v>0</v>
      </c>
      <c r="I125" s="47">
        <f>ROUND(G125*H125,P4)</f>
        <v>0</v>
      </c>
      <c r="J125" s="30" t="s">
        <v>197</v>
      </c>
      <c r="O125" s="33">
        <f>I125*0.21</f>
        <v>0</v>
      </c>
      <c r="P125">
        <v>3</v>
      </c>
    </row>
    <row r="126" spans="1:16" ht="30" x14ac:dyDescent="0.25">
      <c r="A126" s="27" t="s">
        <v>36</v>
      </c>
      <c r="B126" s="34"/>
      <c r="C126" s="35"/>
      <c r="D126" s="35"/>
      <c r="E126" s="29" t="s">
        <v>183</v>
      </c>
      <c r="F126" s="35"/>
      <c r="G126" s="35"/>
      <c r="H126" s="43"/>
      <c r="I126" s="48"/>
      <c r="J126" s="37"/>
    </row>
    <row r="127" spans="1:16" x14ac:dyDescent="0.25">
      <c r="A127" s="27" t="s">
        <v>51</v>
      </c>
      <c r="B127" s="34"/>
      <c r="C127" s="35"/>
      <c r="D127" s="35"/>
      <c r="E127" s="38" t="s">
        <v>180</v>
      </c>
      <c r="F127" s="35"/>
      <c r="G127" s="35"/>
      <c r="H127" s="43"/>
      <c r="I127" s="48"/>
      <c r="J127" s="37"/>
    </row>
    <row r="128" spans="1:16" ht="90" x14ac:dyDescent="0.25">
      <c r="A128" s="27" t="s">
        <v>37</v>
      </c>
      <c r="B128" s="34"/>
      <c r="C128" s="35"/>
      <c r="D128" s="35"/>
      <c r="E128" s="29" t="s">
        <v>184</v>
      </c>
      <c r="F128" s="35"/>
      <c r="G128" s="35"/>
      <c r="H128" s="43"/>
      <c r="I128" s="48"/>
      <c r="J128" s="37"/>
    </row>
    <row r="129" spans="1:16" ht="30" x14ac:dyDescent="0.25">
      <c r="A129" s="27" t="s">
        <v>32</v>
      </c>
      <c r="B129" s="27">
        <v>29</v>
      </c>
      <c r="C129" s="28">
        <v>931331</v>
      </c>
      <c r="D129" s="27" t="s">
        <v>47</v>
      </c>
      <c r="E129" s="29" t="s">
        <v>185</v>
      </c>
      <c r="F129" s="30" t="s">
        <v>166</v>
      </c>
      <c r="G129" s="31">
        <v>2</v>
      </c>
      <c r="H129" s="52">
        <v>0</v>
      </c>
      <c r="I129" s="47">
        <f>ROUND(G129*H129,P4)</f>
        <v>0</v>
      </c>
      <c r="J129" s="30" t="s">
        <v>197</v>
      </c>
      <c r="O129" s="33">
        <f>I129*0.21</f>
        <v>0</v>
      </c>
      <c r="P129">
        <v>3</v>
      </c>
    </row>
    <row r="130" spans="1:16" ht="45" x14ac:dyDescent="0.25">
      <c r="A130" s="27" t="s">
        <v>36</v>
      </c>
      <c r="B130" s="34"/>
      <c r="C130" s="35"/>
      <c r="D130" s="35"/>
      <c r="E130" s="29" t="s">
        <v>186</v>
      </c>
      <c r="F130" s="35"/>
      <c r="G130" s="35"/>
      <c r="H130" s="43"/>
      <c r="I130" s="48"/>
      <c r="J130" s="37"/>
    </row>
    <row r="131" spans="1:16" x14ac:dyDescent="0.25">
      <c r="A131" s="27" t="s">
        <v>51</v>
      </c>
      <c r="B131" s="34"/>
      <c r="C131" s="35"/>
      <c r="D131" s="35"/>
      <c r="E131" s="38" t="s">
        <v>111</v>
      </c>
      <c r="F131" s="35"/>
      <c r="G131" s="35"/>
      <c r="H131" s="43"/>
      <c r="I131" s="48"/>
      <c r="J131" s="37"/>
    </row>
    <row r="132" spans="1:16" ht="90" x14ac:dyDescent="0.25">
      <c r="A132" s="27" t="s">
        <v>37</v>
      </c>
      <c r="B132" s="34"/>
      <c r="C132" s="35"/>
      <c r="D132" s="35"/>
      <c r="E132" s="29" t="s">
        <v>184</v>
      </c>
      <c r="F132" s="35"/>
      <c r="G132" s="35"/>
      <c r="H132" s="43"/>
      <c r="I132" s="48"/>
      <c r="J132" s="37"/>
    </row>
    <row r="133" spans="1:16" x14ac:dyDescent="0.25">
      <c r="A133" s="27" t="s">
        <v>32</v>
      </c>
      <c r="B133" s="27">
        <v>30</v>
      </c>
      <c r="C133" s="28">
        <v>938543</v>
      </c>
      <c r="D133" s="27" t="s">
        <v>47</v>
      </c>
      <c r="E133" s="44" t="s">
        <v>201</v>
      </c>
      <c r="F133" s="30" t="s">
        <v>120</v>
      </c>
      <c r="G133" s="31">
        <v>10.51</v>
      </c>
      <c r="H133" s="52">
        <v>0</v>
      </c>
      <c r="I133" s="47">
        <f>ROUND(G133*H133,P4)</f>
        <v>0</v>
      </c>
      <c r="J133" s="30" t="s">
        <v>197</v>
      </c>
      <c r="O133" s="33">
        <f>I133*0.21</f>
        <v>0</v>
      </c>
      <c r="P133">
        <v>3</v>
      </c>
    </row>
    <row r="134" spans="1:16" ht="45" x14ac:dyDescent="0.25">
      <c r="A134" s="27" t="s">
        <v>36</v>
      </c>
      <c r="B134" s="34"/>
      <c r="C134" s="35"/>
      <c r="D134" s="35"/>
      <c r="E134" s="29" t="s">
        <v>187</v>
      </c>
      <c r="F134" s="35"/>
      <c r="G134" s="35"/>
      <c r="H134" s="43"/>
      <c r="I134" s="48"/>
      <c r="J134" s="37"/>
    </row>
    <row r="135" spans="1:16" ht="75" x14ac:dyDescent="0.25">
      <c r="A135" s="27" t="s">
        <v>51</v>
      </c>
      <c r="B135" s="34"/>
      <c r="C135" s="35"/>
      <c r="D135" s="35"/>
      <c r="E135" s="38" t="s">
        <v>149</v>
      </c>
      <c r="F135" s="35"/>
      <c r="G135" s="35"/>
      <c r="H135" s="43"/>
      <c r="I135" s="48"/>
      <c r="J135" s="37"/>
    </row>
    <row r="136" spans="1:16" ht="75" x14ac:dyDescent="0.25">
      <c r="A136" s="27" t="s">
        <v>37</v>
      </c>
      <c r="B136" s="34"/>
      <c r="C136" s="35"/>
      <c r="D136" s="35"/>
      <c r="E136" s="29" t="s">
        <v>188</v>
      </c>
      <c r="F136" s="35"/>
      <c r="G136" s="35"/>
      <c r="H136" s="43"/>
      <c r="I136" s="48"/>
      <c r="J136" s="37"/>
    </row>
    <row r="137" spans="1:16" x14ac:dyDescent="0.25">
      <c r="A137" s="27" t="s">
        <v>32</v>
      </c>
      <c r="B137" s="27">
        <v>31</v>
      </c>
      <c r="C137" s="28">
        <v>96616</v>
      </c>
      <c r="D137" s="27" t="s">
        <v>47</v>
      </c>
      <c r="E137" s="29" t="s">
        <v>189</v>
      </c>
      <c r="F137" s="30" t="s">
        <v>82</v>
      </c>
      <c r="G137" s="31">
        <v>3.91</v>
      </c>
      <c r="H137" s="52">
        <v>0</v>
      </c>
      <c r="I137" s="47">
        <f>ROUND(G137*H137,P4)</f>
        <v>0</v>
      </c>
      <c r="J137" s="30" t="s">
        <v>197</v>
      </c>
      <c r="O137" s="33">
        <f>I137*0.21</f>
        <v>0</v>
      </c>
      <c r="P137">
        <v>3</v>
      </c>
    </row>
    <row r="138" spans="1:16" ht="75" x14ac:dyDescent="0.25">
      <c r="A138" s="27" t="s">
        <v>36</v>
      </c>
      <c r="B138" s="34"/>
      <c r="C138" s="35"/>
      <c r="D138" s="35"/>
      <c r="E138" s="29" t="s">
        <v>190</v>
      </c>
      <c r="F138" s="35"/>
      <c r="G138" s="35"/>
      <c r="H138" s="43"/>
      <c r="I138" s="48"/>
      <c r="J138" s="37"/>
    </row>
    <row r="139" spans="1:16" x14ac:dyDescent="0.25">
      <c r="A139" s="27" t="s">
        <v>51</v>
      </c>
      <c r="B139" s="34"/>
      <c r="C139" s="35"/>
      <c r="D139" s="35"/>
      <c r="E139" s="38" t="s">
        <v>191</v>
      </c>
      <c r="F139" s="35"/>
      <c r="G139" s="35"/>
      <c r="H139" s="43"/>
      <c r="I139" s="48"/>
      <c r="J139" s="37"/>
    </row>
    <row r="140" spans="1:16" ht="180" x14ac:dyDescent="0.25">
      <c r="A140" s="27" t="s">
        <v>37</v>
      </c>
      <c r="B140" s="34"/>
      <c r="C140" s="35"/>
      <c r="D140" s="35"/>
      <c r="E140" s="29" t="s">
        <v>192</v>
      </c>
      <c r="F140" s="35"/>
      <c r="G140" s="35"/>
      <c r="H140" s="43"/>
      <c r="I140" s="48"/>
      <c r="J140" s="37"/>
    </row>
    <row r="141" spans="1:16" x14ac:dyDescent="0.25">
      <c r="A141" s="27" t="s">
        <v>32</v>
      </c>
      <c r="B141" s="27">
        <v>32</v>
      </c>
      <c r="C141" s="28">
        <v>96618</v>
      </c>
      <c r="D141" s="27" t="s">
        <v>47</v>
      </c>
      <c r="E141" s="29" t="s">
        <v>193</v>
      </c>
      <c r="F141" s="30" t="s">
        <v>49</v>
      </c>
      <c r="G141" s="31">
        <v>4.25</v>
      </c>
      <c r="H141" s="52">
        <v>0</v>
      </c>
      <c r="I141" s="47">
        <f>ROUND(G141*H141,P4)</f>
        <v>0</v>
      </c>
      <c r="J141" s="30" t="s">
        <v>197</v>
      </c>
      <c r="O141" s="33">
        <f>I141*0.21</f>
        <v>0</v>
      </c>
      <c r="P141">
        <v>3</v>
      </c>
    </row>
    <row r="142" spans="1:16" ht="45" x14ac:dyDescent="0.25">
      <c r="A142" s="27" t="s">
        <v>36</v>
      </c>
      <c r="B142" s="34"/>
      <c r="C142" s="35"/>
      <c r="D142" s="35"/>
      <c r="E142" s="29" t="s">
        <v>194</v>
      </c>
      <c r="F142" s="35"/>
      <c r="G142" s="35"/>
      <c r="H142" s="43"/>
      <c r="I142" s="48"/>
      <c r="J142" s="37"/>
    </row>
    <row r="143" spans="1:16" x14ac:dyDescent="0.25">
      <c r="A143" s="27" t="s">
        <v>51</v>
      </c>
      <c r="B143" s="34"/>
      <c r="C143" s="35"/>
      <c r="D143" s="35"/>
      <c r="E143" s="38" t="s">
        <v>195</v>
      </c>
      <c r="F143" s="35"/>
      <c r="G143" s="35"/>
      <c r="H143" s="43"/>
      <c r="I143" s="48"/>
      <c r="J143" s="37"/>
    </row>
    <row r="144" spans="1:16" ht="180" x14ac:dyDescent="0.25">
      <c r="A144" s="27" t="s">
        <v>37</v>
      </c>
      <c r="B144" s="39"/>
      <c r="C144" s="40"/>
      <c r="D144" s="40"/>
      <c r="E144" s="29" t="s">
        <v>196</v>
      </c>
      <c r="F144" s="40"/>
      <c r="G144" s="40"/>
      <c r="H144" s="53"/>
      <c r="I144" s="49"/>
      <c r="J144" s="41"/>
    </row>
  </sheetData>
  <mergeCells count="11">
    <mergeCell ref="C3:E3"/>
    <mergeCell ref="C4:D4"/>
    <mergeCell ref="A5:A6"/>
    <mergeCell ref="B5:B6"/>
    <mergeCell ref="C5:C6"/>
    <mergeCell ref="D5:D6"/>
    <mergeCell ref="E5:E6"/>
    <mergeCell ref="F5:F6"/>
    <mergeCell ref="G5:G6"/>
    <mergeCell ref="H5:I5"/>
    <mergeCell ref="J5:J6"/>
  </mergeCells>
  <pageMargins left="0.7" right="0.7" top="0.78740157499999996" bottom="0.78740157499999996" header="0.3" footer="0.3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Rekapitulace</vt:lpstr>
      <vt:lpstr>SO 001</vt:lpstr>
      <vt:lpstr>SO 201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PC-LOUCKA-HP\Mirek</dc:creator>
  <cp:lastModifiedBy>Milerski Rudolf</cp:lastModifiedBy>
  <dcterms:created xsi:type="dcterms:W3CDTF">2025-06-03T18:37:56Z</dcterms:created>
  <dcterms:modified xsi:type="dcterms:W3CDTF">2025-06-05T06:39:27Z</dcterms:modified>
</cp:coreProperties>
</file>